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GJ-01 - SO 01 - Sportovní..." sheetId="2" r:id="rId2"/>
    <sheet name="GJ-02 - SO 02 - Budova sk..." sheetId="3" r:id="rId3"/>
    <sheet name="GJ-03 - SO 03 - Komunikace" sheetId="4" r:id="rId4"/>
    <sheet name="GJ-04 - SO 04 - Úprava st..." sheetId="5" r:id="rId5"/>
    <sheet name="GJ-05 - SO 05 - Multifunk..." sheetId="6" r:id="rId6"/>
    <sheet name="GJ-06 - SO 06 - Multifunk..." sheetId="7" r:id="rId7"/>
    <sheet name="GJ-07 - SO 07 - Retenční ..." sheetId="8" r:id="rId8"/>
    <sheet name="GJ-08-1 - Bourání stáv.sk..." sheetId="9" r:id="rId9"/>
    <sheet name="GJ-08-2 - Bourání sportov..." sheetId="10" r:id="rId10"/>
    <sheet name="GJ-09 - Elektroinstalace" sheetId="11" r:id="rId11"/>
    <sheet name="GJ-VRN - Vedlejší a ostat..." sheetId="12" r:id="rId12"/>
    <sheet name="Pokyny pro vyplnění" sheetId="13" r:id="rId13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'GJ-01 - SO 01 - Sportovní...'!$C$92:$K$613</definedName>
    <definedName name="_xlnm.Print_Area" localSheetId="1">'GJ-01 - SO 01 - Sportovní...'!$C$4:$J$39,'GJ-01 - SO 01 - Sportovní...'!$C$45:$J$74,'GJ-01 - SO 01 - Sportovní...'!$C$80:$K$613</definedName>
    <definedName name="_xlnm.Print_Titles" localSheetId="1">'GJ-01 - SO 01 - Sportovní...'!$92:$92</definedName>
    <definedName name="_xlnm._FilterDatabase" localSheetId="2" hidden="1">'GJ-02 - SO 02 - Budova sk...'!$C$97:$K$425</definedName>
    <definedName name="_xlnm.Print_Area" localSheetId="2">'GJ-02 - SO 02 - Budova sk...'!$C$4:$J$39,'GJ-02 - SO 02 - Budova sk...'!$C$45:$J$79,'GJ-02 - SO 02 - Budova sk...'!$C$85:$K$425</definedName>
    <definedName name="_xlnm.Print_Titles" localSheetId="2">'GJ-02 - SO 02 - Budova sk...'!$97:$97</definedName>
    <definedName name="_xlnm._FilterDatabase" localSheetId="3" hidden="1">'GJ-03 - SO 03 - Komunikace'!$C$94:$K$388</definedName>
    <definedName name="_xlnm.Print_Area" localSheetId="3">'GJ-03 - SO 03 - Komunikace'!$C$4:$J$39,'GJ-03 - SO 03 - Komunikace'!$C$45:$J$76,'GJ-03 - SO 03 - Komunikace'!$C$82:$K$388</definedName>
    <definedName name="_xlnm.Print_Titles" localSheetId="3">'GJ-03 - SO 03 - Komunikace'!$94:$94</definedName>
    <definedName name="_xlnm._FilterDatabase" localSheetId="4" hidden="1">'GJ-04 - SO 04 - Úprava st...'!$C$94:$K$429</definedName>
    <definedName name="_xlnm.Print_Area" localSheetId="4">'GJ-04 - SO 04 - Úprava st...'!$C$4:$J$39,'GJ-04 - SO 04 - Úprava st...'!$C$45:$J$76,'GJ-04 - SO 04 - Úprava st...'!$C$82:$K$429</definedName>
    <definedName name="_xlnm.Print_Titles" localSheetId="4">'GJ-04 - SO 04 - Úprava st...'!$94:$94</definedName>
    <definedName name="_xlnm._FilterDatabase" localSheetId="5" hidden="1">'GJ-05 - SO 05 - Multifunk...'!$C$86:$K$236</definedName>
    <definedName name="_xlnm.Print_Area" localSheetId="5">'GJ-05 - SO 05 - Multifunk...'!$C$4:$J$39,'GJ-05 - SO 05 - Multifunk...'!$C$45:$J$68,'GJ-05 - SO 05 - Multifunk...'!$C$74:$K$236</definedName>
    <definedName name="_xlnm.Print_Titles" localSheetId="5">'GJ-05 - SO 05 - Multifunk...'!$86:$86</definedName>
    <definedName name="_xlnm._FilterDatabase" localSheetId="6" hidden="1">'GJ-06 - SO 06 - Multifunk...'!$C$88:$K$251</definedName>
    <definedName name="_xlnm.Print_Area" localSheetId="6">'GJ-06 - SO 06 - Multifunk...'!$C$4:$J$39,'GJ-06 - SO 06 - Multifunk...'!$C$45:$J$70,'GJ-06 - SO 06 - Multifunk...'!$C$76:$K$251</definedName>
    <definedName name="_xlnm.Print_Titles" localSheetId="6">'GJ-06 - SO 06 - Multifunk...'!$88:$88</definedName>
    <definedName name="_xlnm._FilterDatabase" localSheetId="7" hidden="1">'GJ-07 - SO 07 - Retenční ...'!$C$89:$K$279</definedName>
    <definedName name="_xlnm.Print_Area" localSheetId="7">'GJ-07 - SO 07 - Retenční ...'!$C$4:$J$39,'GJ-07 - SO 07 - Retenční ...'!$C$45:$J$71,'GJ-07 - SO 07 - Retenční ...'!$C$77:$K$279</definedName>
    <definedName name="_xlnm.Print_Titles" localSheetId="7">'GJ-07 - SO 07 - Retenční ...'!$89:$89</definedName>
    <definedName name="_xlnm._FilterDatabase" localSheetId="8" hidden="1">'GJ-08-1 - Bourání stáv.sk...'!$C$87:$K$109</definedName>
    <definedName name="_xlnm.Print_Area" localSheetId="8">'GJ-08-1 - Bourání stáv.sk...'!$C$4:$J$41,'GJ-08-1 - Bourání stáv.sk...'!$C$47:$J$67,'GJ-08-1 - Bourání stáv.sk...'!$C$73:$K$109</definedName>
    <definedName name="_xlnm.Print_Titles" localSheetId="8">'GJ-08-1 - Bourání stáv.sk...'!$87:$87</definedName>
    <definedName name="_xlnm._FilterDatabase" localSheetId="9" hidden="1">'GJ-08-2 - Bourání sportov...'!$C$90:$K$171</definedName>
    <definedName name="_xlnm.Print_Area" localSheetId="9">'GJ-08-2 - Bourání sportov...'!$C$4:$J$41,'GJ-08-2 - Bourání sportov...'!$C$47:$J$70,'GJ-08-2 - Bourání sportov...'!$C$76:$K$171</definedName>
    <definedName name="_xlnm.Print_Titles" localSheetId="9">'GJ-08-2 - Bourání sportov...'!$90:$90</definedName>
    <definedName name="_xlnm._FilterDatabase" localSheetId="10" hidden="1">'GJ-09 - Elektroinstalace'!$C$104:$K$533</definedName>
    <definedName name="_xlnm.Print_Area" localSheetId="10">'GJ-09 - Elektroinstalace'!$C$4:$J$39,'GJ-09 - Elektroinstalace'!$C$45:$J$86,'GJ-09 - Elektroinstalace'!$C$92:$K$533</definedName>
    <definedName name="_xlnm.Print_Titles" localSheetId="10">'GJ-09 - Elektroinstalace'!$104:$104</definedName>
    <definedName name="_xlnm._FilterDatabase" localSheetId="11" hidden="1">'GJ-VRN - Vedlejší a ostat...'!$C$81:$K$91</definedName>
    <definedName name="_xlnm.Print_Area" localSheetId="11">'GJ-VRN - Vedlejší a ostat...'!$C$4:$J$39,'GJ-VRN - Vedlejší a ostat...'!$C$45:$J$63,'GJ-VRN - Vedlejší a ostat...'!$C$69:$K$91</definedName>
    <definedName name="_xlnm.Print_Titles" localSheetId="11">'GJ-VRN - Vedlejší a ostat...'!$81:$81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66"/>
  <c i="12" r="J35"/>
  <c i="1" r="AX66"/>
  <c i="12" r="BI90"/>
  <c r="BH90"/>
  <c r="BG90"/>
  <c r="BF90"/>
  <c r="T90"/>
  <c r="T89"/>
  <c r="R90"/>
  <c r="R89"/>
  <c r="P90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55"/>
  <c r="J23"/>
  <c r="J21"/>
  <c r="E21"/>
  <c r="J78"/>
  <c r="J20"/>
  <c r="J18"/>
  <c r="E18"/>
  <c r="F55"/>
  <c r="J17"/>
  <c r="J15"/>
  <c r="E15"/>
  <c r="F78"/>
  <c r="J14"/>
  <c r="J12"/>
  <c r="J52"/>
  <c r="E7"/>
  <c r="E48"/>
  <c i="11" r="J37"/>
  <c r="J36"/>
  <c i="1" r="AY65"/>
  <c i="11" r="J35"/>
  <c i="1" r="AX65"/>
  <c i="11"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F99"/>
  <c r="E97"/>
  <c r="F52"/>
  <c r="E50"/>
  <c r="J24"/>
  <c r="E24"/>
  <c r="J102"/>
  <c r="J23"/>
  <c r="J21"/>
  <c r="E21"/>
  <c r="J101"/>
  <c r="J20"/>
  <c r="J18"/>
  <c r="E18"/>
  <c r="F55"/>
  <c r="J17"/>
  <c r="J15"/>
  <c r="E15"/>
  <c r="F101"/>
  <c r="J14"/>
  <c r="J12"/>
  <c r="J99"/>
  <c r="E7"/>
  <c r="E95"/>
  <c i="10" r="J39"/>
  <c r="J38"/>
  <c i="1" r="AY64"/>
  <c i="10" r="J37"/>
  <c i="1" r="AX64"/>
  <c i="10" r="BI168"/>
  <c r="BH168"/>
  <c r="BG168"/>
  <c r="BF168"/>
  <c r="T168"/>
  <c r="T167"/>
  <c r="T166"/>
  <c r="R168"/>
  <c r="R167"/>
  <c r="R166"/>
  <c r="P168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58"/>
  <c r="J16"/>
  <c r="J14"/>
  <c r="J85"/>
  <c r="E7"/>
  <c r="E79"/>
  <c i="9" r="J39"/>
  <c r="J38"/>
  <c i="1" r="AY63"/>
  <c i="9" r="J37"/>
  <c i="1" r="AX63"/>
  <c i="9"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85"/>
  <c r="J19"/>
  <c r="J17"/>
  <c r="E17"/>
  <c r="F58"/>
  <c r="J16"/>
  <c r="J14"/>
  <c r="J82"/>
  <c r="E7"/>
  <c r="E76"/>
  <c i="8" r="J37"/>
  <c r="J36"/>
  <c i="1" r="AY61"/>
  <c i="8" r="J35"/>
  <c i="1" r="AX61"/>
  <c i="8"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T269"/>
  <c r="R270"/>
  <c r="R269"/>
  <c r="P270"/>
  <c r="P269"/>
  <c r="BI266"/>
  <c r="BH266"/>
  <c r="BG266"/>
  <c r="BF266"/>
  <c r="T266"/>
  <c r="T265"/>
  <c r="R266"/>
  <c r="R265"/>
  <c r="P266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61"/>
  <c r="BH161"/>
  <c r="BG161"/>
  <c r="BF161"/>
  <c r="T161"/>
  <c r="R161"/>
  <c r="P161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16"/>
  <c r="BH116"/>
  <c r="BG116"/>
  <c r="BF116"/>
  <c r="T116"/>
  <c r="R116"/>
  <c r="P116"/>
  <c r="BI107"/>
  <c r="BH107"/>
  <c r="BG107"/>
  <c r="BF107"/>
  <c r="T107"/>
  <c r="R107"/>
  <c r="P107"/>
  <c r="BI93"/>
  <c r="BH93"/>
  <c r="BG93"/>
  <c r="BF93"/>
  <c r="T93"/>
  <c r="R93"/>
  <c r="P93"/>
  <c r="F84"/>
  <c r="E82"/>
  <c r="F52"/>
  <c r="E50"/>
  <c r="J24"/>
  <c r="E24"/>
  <c r="J87"/>
  <c r="J23"/>
  <c r="J21"/>
  <c r="E21"/>
  <c r="J54"/>
  <c r="J20"/>
  <c r="J18"/>
  <c r="E18"/>
  <c r="F87"/>
  <c r="J17"/>
  <c r="J15"/>
  <c r="E15"/>
  <c r="F54"/>
  <c r="J14"/>
  <c r="J12"/>
  <c r="J84"/>
  <c r="E7"/>
  <c r="E48"/>
  <c i="7" r="J37"/>
  <c r="J36"/>
  <c i="1" r="AY60"/>
  <c i="7" r="J35"/>
  <c i="1" r="AX60"/>
  <c i="7" r="BI250"/>
  <c r="BH250"/>
  <c r="BG250"/>
  <c r="BF250"/>
  <c r="T250"/>
  <c r="R250"/>
  <c r="P250"/>
  <c r="BI248"/>
  <c r="BH248"/>
  <c r="BG248"/>
  <c r="BF248"/>
  <c r="T248"/>
  <c r="R248"/>
  <c r="P248"/>
  <c r="BI242"/>
  <c r="BH242"/>
  <c r="BG242"/>
  <c r="BF242"/>
  <c r="T242"/>
  <c r="R242"/>
  <c r="P242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54"/>
  <c r="J14"/>
  <c r="J12"/>
  <c r="J83"/>
  <c r="E7"/>
  <c r="E48"/>
  <c i="6" r="J37"/>
  <c r="J36"/>
  <c i="1" r="AY59"/>
  <c i="6" r="J35"/>
  <c i="1" r="AX59"/>
  <c i="6"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3"/>
  <c r="BH173"/>
  <c r="BG173"/>
  <c r="BF173"/>
  <c r="T173"/>
  <c r="R173"/>
  <c r="P173"/>
  <c r="BI170"/>
  <c r="BH170"/>
  <c r="BG170"/>
  <c r="BF170"/>
  <c r="T170"/>
  <c r="R170"/>
  <c r="P170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84"/>
  <c r="J17"/>
  <c r="J15"/>
  <c r="E15"/>
  <c r="F83"/>
  <c r="J14"/>
  <c r="J12"/>
  <c r="J81"/>
  <c r="E7"/>
  <c r="E48"/>
  <c i="5" r="J37"/>
  <c r="J36"/>
  <c i="1" r="AY58"/>
  <c i="5" r="J35"/>
  <c i="1" r="AX58"/>
  <c i="5"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T350"/>
  <c r="R351"/>
  <c r="R350"/>
  <c r="P351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1"/>
  <c r="BH271"/>
  <c r="BG271"/>
  <c r="BF271"/>
  <c r="T271"/>
  <c r="R271"/>
  <c r="P271"/>
  <c r="BI269"/>
  <c r="BH269"/>
  <c r="BG269"/>
  <c r="BF269"/>
  <c r="T269"/>
  <c r="R269"/>
  <c r="P269"/>
  <c r="BI262"/>
  <c r="BH262"/>
  <c r="BG262"/>
  <c r="BF262"/>
  <c r="T262"/>
  <c r="R262"/>
  <c r="P262"/>
  <c r="BI259"/>
  <c r="BH259"/>
  <c r="BG259"/>
  <c r="BF259"/>
  <c r="T259"/>
  <c r="R259"/>
  <c r="P259"/>
  <c r="BI249"/>
  <c r="BH249"/>
  <c r="BG249"/>
  <c r="BF249"/>
  <c r="T249"/>
  <c r="R249"/>
  <c r="P249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2"/>
  <c r="BH132"/>
  <c r="BG132"/>
  <c r="BF132"/>
  <c r="T132"/>
  <c r="R132"/>
  <c r="P132"/>
  <c r="BI127"/>
  <c r="BH127"/>
  <c r="BG127"/>
  <c r="BF127"/>
  <c r="T127"/>
  <c r="R127"/>
  <c r="P127"/>
  <c r="BI120"/>
  <c r="BH120"/>
  <c r="BG120"/>
  <c r="BF120"/>
  <c r="T120"/>
  <c r="R120"/>
  <c r="P120"/>
  <c r="BI111"/>
  <c r="BH111"/>
  <c r="BG111"/>
  <c r="BF111"/>
  <c r="T111"/>
  <c r="R111"/>
  <c r="P111"/>
  <c r="BI100"/>
  <c r="BH100"/>
  <c r="BG100"/>
  <c r="BF100"/>
  <c r="T100"/>
  <c r="R100"/>
  <c r="P100"/>
  <c r="BI98"/>
  <c r="BH98"/>
  <c r="BG98"/>
  <c r="BF98"/>
  <c r="T98"/>
  <c r="R98"/>
  <c r="P98"/>
  <c r="F89"/>
  <c r="E87"/>
  <c r="F52"/>
  <c r="E50"/>
  <c r="J24"/>
  <c r="E24"/>
  <c r="J55"/>
  <c r="J23"/>
  <c r="J21"/>
  <c r="E21"/>
  <c r="J54"/>
  <c r="J20"/>
  <c r="J18"/>
  <c r="E18"/>
  <c r="F92"/>
  <c r="J17"/>
  <c r="J15"/>
  <c r="E15"/>
  <c r="F54"/>
  <c r="J14"/>
  <c r="J12"/>
  <c r="J89"/>
  <c r="E7"/>
  <c r="E48"/>
  <c i="4" r="J37"/>
  <c r="J36"/>
  <c i="1" r="AY57"/>
  <c i="4" r="J35"/>
  <c i="1" r="AX57"/>
  <c i="4"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T340"/>
  <c r="R341"/>
  <c r="R340"/>
  <c r="P341"/>
  <c r="P340"/>
  <c r="BI337"/>
  <c r="BH337"/>
  <c r="BG337"/>
  <c r="BF337"/>
  <c r="T337"/>
  <c r="T336"/>
  <c r="R337"/>
  <c r="R336"/>
  <c r="P337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2"/>
  <c r="BH112"/>
  <c r="BG112"/>
  <c r="BF112"/>
  <c r="T112"/>
  <c r="R112"/>
  <c r="P112"/>
  <c r="BI107"/>
  <c r="BH107"/>
  <c r="BG107"/>
  <c r="BF107"/>
  <c r="T107"/>
  <c r="R107"/>
  <c r="P107"/>
  <c r="BI98"/>
  <c r="BH98"/>
  <c r="BG98"/>
  <c r="BF98"/>
  <c r="T98"/>
  <c r="R98"/>
  <c r="P98"/>
  <c r="F89"/>
  <c r="E87"/>
  <c r="F52"/>
  <c r="E50"/>
  <c r="J24"/>
  <c r="E24"/>
  <c r="J92"/>
  <c r="J23"/>
  <c r="J21"/>
  <c r="E21"/>
  <c r="J54"/>
  <c r="J20"/>
  <c r="J18"/>
  <c r="E18"/>
  <c r="F92"/>
  <c r="J17"/>
  <c r="J15"/>
  <c r="E15"/>
  <c r="F91"/>
  <c r="J14"/>
  <c r="J12"/>
  <c r="J52"/>
  <c r="E7"/>
  <c r="E85"/>
  <c i="3" r="J37"/>
  <c r="J36"/>
  <c i="1" r="AY56"/>
  <c i="3" r="J35"/>
  <c i="1" r="AX56"/>
  <c i="3"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F92"/>
  <c r="E90"/>
  <c r="F52"/>
  <c r="E50"/>
  <c r="J24"/>
  <c r="E24"/>
  <c r="J95"/>
  <c r="J23"/>
  <c r="J21"/>
  <c r="E21"/>
  <c r="J94"/>
  <c r="J20"/>
  <c r="J18"/>
  <c r="E18"/>
  <c r="F55"/>
  <c r="J17"/>
  <c r="J15"/>
  <c r="E15"/>
  <c r="F54"/>
  <c r="J14"/>
  <c r="J12"/>
  <c r="J92"/>
  <c r="E7"/>
  <c r="E88"/>
  <c i="2" r="J37"/>
  <c r="J36"/>
  <c i="1" r="AY55"/>
  <c i="2" r="J35"/>
  <c i="1" r="AX55"/>
  <c i="2" r="BI612"/>
  <c r="BH612"/>
  <c r="BG612"/>
  <c r="BF612"/>
  <c r="T612"/>
  <c r="R612"/>
  <c r="P612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2"/>
  <c r="BH572"/>
  <c r="BG572"/>
  <c r="BF572"/>
  <c r="T572"/>
  <c r="R572"/>
  <c r="P572"/>
  <c r="BI568"/>
  <c r="BH568"/>
  <c r="BG568"/>
  <c r="BF568"/>
  <c r="T568"/>
  <c r="T567"/>
  <c r="R568"/>
  <c r="R567"/>
  <c r="P568"/>
  <c r="P567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3"/>
  <c r="BH543"/>
  <c r="BG543"/>
  <c r="BF543"/>
  <c r="T543"/>
  <c r="R543"/>
  <c r="P543"/>
  <c r="BI541"/>
  <c r="BH541"/>
  <c r="BG541"/>
  <c r="BF541"/>
  <c r="T541"/>
  <c r="R541"/>
  <c r="P541"/>
  <c r="BI540"/>
  <c r="BH540"/>
  <c r="BG540"/>
  <c r="BF540"/>
  <c r="T540"/>
  <c r="R540"/>
  <c r="P540"/>
  <c r="BI538"/>
  <c r="BH538"/>
  <c r="BG538"/>
  <c r="BF538"/>
  <c r="T538"/>
  <c r="R538"/>
  <c r="P538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1"/>
  <c r="BH521"/>
  <c r="BG521"/>
  <c r="BF521"/>
  <c r="T521"/>
  <c r="R521"/>
  <c r="P521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0"/>
  <c r="BH480"/>
  <c r="BG480"/>
  <c r="BF480"/>
  <c r="T480"/>
  <c r="R480"/>
  <c r="P480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6"/>
  <c r="BH416"/>
  <c r="BG416"/>
  <c r="BF416"/>
  <c r="T416"/>
  <c r="R416"/>
  <c r="P416"/>
  <c r="BI410"/>
  <c r="BH410"/>
  <c r="BG410"/>
  <c r="BF410"/>
  <c r="T410"/>
  <c r="R410"/>
  <c r="P410"/>
  <c r="BI405"/>
  <c r="BH405"/>
  <c r="BG405"/>
  <c r="BF405"/>
  <c r="T405"/>
  <c r="R405"/>
  <c r="P405"/>
  <c r="BI397"/>
  <c r="BH397"/>
  <c r="BG397"/>
  <c r="BF397"/>
  <c r="T397"/>
  <c r="R397"/>
  <c r="P397"/>
  <c r="BI393"/>
  <c r="BH393"/>
  <c r="BG393"/>
  <c r="BF393"/>
  <c r="T393"/>
  <c r="R393"/>
  <c r="P393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68"/>
  <c r="BH368"/>
  <c r="BG368"/>
  <c r="BF368"/>
  <c r="T368"/>
  <c r="R368"/>
  <c r="P368"/>
  <c r="BI361"/>
  <c r="BH361"/>
  <c r="BG361"/>
  <c r="BF361"/>
  <c r="T361"/>
  <c r="R361"/>
  <c r="P361"/>
  <c r="BI354"/>
  <c r="BH354"/>
  <c r="BG354"/>
  <c r="BF354"/>
  <c r="T354"/>
  <c r="R354"/>
  <c r="P354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6"/>
  <c r="BH336"/>
  <c r="BG336"/>
  <c r="BF336"/>
  <c r="T336"/>
  <c r="R336"/>
  <c r="P336"/>
  <c r="BI331"/>
  <c r="BH331"/>
  <c r="BG331"/>
  <c r="BF331"/>
  <c r="T331"/>
  <c r="R331"/>
  <c r="P331"/>
  <c r="BI324"/>
  <c r="BH324"/>
  <c r="BG324"/>
  <c r="BF324"/>
  <c r="T324"/>
  <c r="R324"/>
  <c r="P324"/>
  <c r="BI317"/>
  <c r="BH317"/>
  <c r="BG317"/>
  <c r="BF317"/>
  <c r="T317"/>
  <c r="R317"/>
  <c r="P317"/>
  <c r="BI311"/>
  <c r="BH311"/>
  <c r="BG311"/>
  <c r="BF311"/>
  <c r="T311"/>
  <c r="T310"/>
  <c r="R311"/>
  <c r="R310"/>
  <c r="P311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88"/>
  <c r="BH288"/>
  <c r="BG288"/>
  <c r="BF288"/>
  <c r="T288"/>
  <c r="R288"/>
  <c r="P288"/>
  <c r="BI276"/>
  <c r="BH276"/>
  <c r="BG276"/>
  <c r="BF276"/>
  <c r="T276"/>
  <c r="R276"/>
  <c r="P276"/>
  <c r="BI267"/>
  <c r="BH267"/>
  <c r="BG267"/>
  <c r="BF267"/>
  <c r="T267"/>
  <c r="R267"/>
  <c r="P26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0"/>
  <c r="BH240"/>
  <c r="BG240"/>
  <c r="BF240"/>
  <c r="T240"/>
  <c r="R240"/>
  <c r="P240"/>
  <c r="BI233"/>
  <c r="BH233"/>
  <c r="BG233"/>
  <c r="BF233"/>
  <c r="T233"/>
  <c r="R233"/>
  <c r="P233"/>
  <c r="BI228"/>
  <c r="BH228"/>
  <c r="BG228"/>
  <c r="BF228"/>
  <c r="T228"/>
  <c r="R228"/>
  <c r="P228"/>
  <c r="BI221"/>
  <c r="BH221"/>
  <c r="BG221"/>
  <c r="BF221"/>
  <c r="T221"/>
  <c r="R221"/>
  <c r="P221"/>
  <c r="BI218"/>
  <c r="BH218"/>
  <c r="BG218"/>
  <c r="BF218"/>
  <c r="T218"/>
  <c r="R218"/>
  <c r="P218"/>
  <c r="BI210"/>
  <c r="BH210"/>
  <c r="BG210"/>
  <c r="BF210"/>
  <c r="T210"/>
  <c r="R210"/>
  <c r="P210"/>
  <c r="BI202"/>
  <c r="BH202"/>
  <c r="BG202"/>
  <c r="BF202"/>
  <c r="T202"/>
  <c r="R202"/>
  <c r="P202"/>
  <c r="BI186"/>
  <c r="BH186"/>
  <c r="BG186"/>
  <c r="BF186"/>
  <c r="T186"/>
  <c r="R186"/>
  <c r="P18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38"/>
  <c r="BH138"/>
  <c r="BG138"/>
  <c r="BF138"/>
  <c r="T138"/>
  <c r="R138"/>
  <c r="P138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96"/>
  <c r="BH96"/>
  <c r="BG96"/>
  <c r="BF96"/>
  <c r="T96"/>
  <c r="R96"/>
  <c r="P96"/>
  <c r="F87"/>
  <c r="E85"/>
  <c r="F52"/>
  <c r="E50"/>
  <c r="J24"/>
  <c r="E24"/>
  <c r="J90"/>
  <c r="J23"/>
  <c r="J21"/>
  <c r="E21"/>
  <c r="J54"/>
  <c r="J20"/>
  <c r="J18"/>
  <c r="E18"/>
  <c r="F90"/>
  <c r="J17"/>
  <c r="J15"/>
  <c r="E15"/>
  <c r="F89"/>
  <c r="J14"/>
  <c r="J12"/>
  <c r="J52"/>
  <c r="E7"/>
  <c r="E83"/>
  <c i="1" r="L50"/>
  <c r="AM50"/>
  <c r="AM49"/>
  <c r="L49"/>
  <c r="AM47"/>
  <c r="L47"/>
  <c r="L45"/>
  <c r="L44"/>
  <c i="2" r="BK610"/>
  <c r="BK554"/>
  <c r="BK480"/>
  <c r="BK306"/>
  <c r="BK162"/>
  <c r="J532"/>
  <c r="BK309"/>
  <c r="BK612"/>
  <c r="J494"/>
  <c r="J317"/>
  <c r="J601"/>
  <c r="J508"/>
  <c r="J423"/>
  <c r="J307"/>
  <c r="BK116"/>
  <c i="3" r="BK306"/>
  <c r="J207"/>
  <c r="J148"/>
  <c r="BK390"/>
  <c r="J333"/>
  <c r="J253"/>
  <c r="BK199"/>
  <c r="BK393"/>
  <c r="BK295"/>
  <c r="J204"/>
  <c r="BK165"/>
  <c r="J116"/>
  <c r="J376"/>
  <c r="BK256"/>
  <c i="4" r="J301"/>
  <c r="J122"/>
  <c r="BK327"/>
  <c r="J185"/>
  <c r="J369"/>
  <c r="J311"/>
  <c r="J200"/>
  <c r="BK363"/>
  <c r="BK277"/>
  <c r="BK205"/>
  <c i="5" r="J402"/>
  <c r="BK341"/>
  <c r="BK162"/>
  <c r="BK396"/>
  <c r="BK364"/>
  <c r="J304"/>
  <c r="BK191"/>
  <c r="BK426"/>
  <c r="BK366"/>
  <c r="BK298"/>
  <c r="J184"/>
  <c r="J411"/>
  <c r="BK330"/>
  <c i="6" r="J206"/>
  <c r="J150"/>
  <c r="J105"/>
  <c r="J235"/>
  <c r="BK187"/>
  <c i="7" r="J214"/>
  <c r="J150"/>
  <c r="J143"/>
  <c r="BK181"/>
  <c r="J110"/>
  <c r="J139"/>
  <c i="8" r="BK263"/>
  <c r="BK209"/>
  <c r="J246"/>
  <c r="BK146"/>
  <c r="BK249"/>
  <c r="BK132"/>
  <c r="J203"/>
  <c i="9" r="J108"/>
  <c i="10" r="BK148"/>
  <c r="J118"/>
  <c r="BK151"/>
  <c r="J94"/>
  <c i="11" r="J449"/>
  <c r="BK363"/>
  <c r="BK328"/>
  <c r="BK271"/>
  <c r="BK216"/>
  <c r="BK160"/>
  <c r="J503"/>
  <c r="BK469"/>
  <c r="J433"/>
  <c r="J376"/>
  <c r="BK333"/>
  <c r="BK226"/>
  <c r="BK186"/>
  <c r="BK495"/>
  <c r="J414"/>
  <c r="J356"/>
  <c r="BK304"/>
  <c r="BK257"/>
  <c r="J215"/>
  <c r="BK166"/>
  <c r="BK134"/>
  <c r="J523"/>
  <c r="J419"/>
  <c r="BK371"/>
  <c r="J316"/>
  <c r="J261"/>
  <c r="J226"/>
  <c r="BK182"/>
  <c r="BK141"/>
  <c i="12" r="BK90"/>
  <c i="2" r="J589"/>
  <c r="J550"/>
  <c r="BK436"/>
  <c r="BK296"/>
  <c r="BK150"/>
  <c r="BK460"/>
  <c r="BK186"/>
  <c r="J535"/>
  <c r="BK368"/>
  <c r="BK170"/>
  <c r="BK514"/>
  <c r="BK442"/>
  <c r="J345"/>
  <c r="J233"/>
  <c i="3" r="BK366"/>
  <c r="J295"/>
  <c r="J202"/>
  <c r="J130"/>
  <c r="BK404"/>
  <c r="J292"/>
  <c r="BK231"/>
  <c r="J153"/>
  <c r="J390"/>
  <c r="BK292"/>
  <c r="BK207"/>
  <c r="J136"/>
  <c r="J384"/>
  <c r="BK266"/>
  <c i="4" r="BK243"/>
  <c r="J127"/>
  <c r="BK355"/>
  <c r="BK287"/>
  <c r="J375"/>
  <c r="J341"/>
  <c r="BK264"/>
  <c r="J174"/>
  <c r="J329"/>
  <c r="J262"/>
  <c r="BK181"/>
  <c i="5" r="J391"/>
  <c r="BK333"/>
  <c r="J179"/>
  <c r="BK391"/>
  <c r="J343"/>
  <c r="J298"/>
  <c r="BK199"/>
  <c r="J426"/>
  <c r="J368"/>
  <c r="BK314"/>
  <c r="BK202"/>
  <c r="J120"/>
  <c r="J366"/>
  <c r="J283"/>
  <c i="6" r="BK159"/>
  <c r="J178"/>
  <c r="BK235"/>
  <c r="BK148"/>
  <c i="7" r="J209"/>
  <c r="J232"/>
  <c r="BK110"/>
  <c r="J173"/>
  <c r="BK235"/>
  <c r="BK92"/>
  <c i="8" r="J217"/>
  <c r="BK260"/>
  <c r="J161"/>
  <c r="BK244"/>
  <c r="J256"/>
  <c r="J180"/>
  <c i="9" r="J97"/>
  <c i="10" r="BK164"/>
  <c r="BK111"/>
  <c r="BK118"/>
  <c i="11" r="J488"/>
  <c r="BK424"/>
  <c r="J361"/>
  <c r="J313"/>
  <c r="BK256"/>
  <c r="BK197"/>
  <c r="BK174"/>
  <c r="BK117"/>
  <c r="J474"/>
  <c r="BK393"/>
  <c r="J366"/>
  <c r="BK325"/>
  <c r="J265"/>
  <c r="BK209"/>
  <c r="BK158"/>
  <c r="J472"/>
  <c r="BK398"/>
  <c r="BK355"/>
  <c r="J279"/>
  <c r="BK249"/>
  <c r="J174"/>
  <c r="J131"/>
  <c r="J525"/>
  <c r="BK414"/>
  <c r="BK375"/>
  <c r="J336"/>
  <c r="BK267"/>
  <c r="J240"/>
  <c r="BK177"/>
  <c r="J143"/>
  <c i="12" r="J87"/>
  <c i="2" r="BK580"/>
  <c r="BK530"/>
  <c r="J431"/>
  <c r="BK247"/>
  <c r="BK565"/>
  <c r="BK156"/>
  <c r="BK513"/>
  <c r="BK397"/>
  <c r="BK276"/>
  <c r="BK601"/>
  <c r="BK537"/>
  <c r="J460"/>
  <c r="BK361"/>
  <c r="J304"/>
  <c r="BK121"/>
  <c i="3" r="BK358"/>
  <c r="BK333"/>
  <c r="BK314"/>
  <c r="J286"/>
  <c r="BK241"/>
  <c r="J192"/>
  <c r="J142"/>
  <c r="J110"/>
  <c r="BK407"/>
  <c r="BK373"/>
  <c r="BK339"/>
  <c r="J317"/>
  <c r="BK238"/>
  <c r="J165"/>
  <c r="BK401"/>
  <c r="J289"/>
  <c r="BK187"/>
  <c r="J133"/>
  <c r="BK383"/>
  <c r="BK253"/>
  <c i="4" r="J171"/>
  <c r="J373"/>
  <c r="BK299"/>
  <c r="BK271"/>
  <c r="BK245"/>
  <c r="J205"/>
  <c r="BK373"/>
  <c r="BK334"/>
  <c r="BK234"/>
  <c r="J381"/>
  <c r="BK311"/>
  <c r="J245"/>
  <c r="J183"/>
  <c i="5" r="BK371"/>
  <c r="J330"/>
  <c r="J142"/>
  <c r="J386"/>
  <c r="BK310"/>
  <c r="J259"/>
  <c r="J422"/>
  <c r="J364"/>
  <c r="BK233"/>
  <c r="J154"/>
  <c r="BK380"/>
  <c r="BK262"/>
  <c r="J191"/>
  <c r="J144"/>
  <c r="BK100"/>
  <c i="6" r="BK218"/>
  <c r="J187"/>
  <c r="BK143"/>
  <c r="BK105"/>
  <c r="J220"/>
  <c r="J113"/>
  <c r="BK161"/>
  <c r="BK90"/>
  <c r="J173"/>
  <c i="7" r="J220"/>
  <c r="BK121"/>
  <c r="J157"/>
  <c r="J190"/>
  <c r="BK97"/>
  <c r="BK143"/>
  <c i="8" r="BK240"/>
  <c r="BK180"/>
  <c r="J223"/>
  <c r="J116"/>
  <c r="BK203"/>
  <c r="BK230"/>
  <c r="J93"/>
  <c i="9" r="J91"/>
  <c i="10" r="BK114"/>
  <c r="J126"/>
  <c r="BK155"/>
  <c i="11" r="BK517"/>
  <c r="BK395"/>
  <c r="BK356"/>
  <c r="J330"/>
  <c r="J253"/>
  <c r="BK207"/>
  <c r="J171"/>
  <c r="BK131"/>
  <c r="J485"/>
  <c r="BK455"/>
  <c i="2" r="J586"/>
  <c r="J501"/>
  <c r="J386"/>
  <c r="J267"/>
  <c r="J121"/>
  <c r="BK546"/>
  <c r="BK307"/>
  <c r="J109"/>
  <c r="J465"/>
  <c r="J336"/>
  <c r="J138"/>
  <c r="BK538"/>
  <c r="J429"/>
  <c r="J298"/>
  <c i="3" r="J364"/>
  <c r="BK279"/>
  <c r="J199"/>
  <c r="J123"/>
  <c r="J378"/>
  <c r="BK342"/>
  <c r="BK236"/>
  <c r="J159"/>
  <c r="BK399"/>
  <c r="J297"/>
  <c r="J236"/>
  <c r="BK153"/>
  <c r="J424"/>
  <c r="BK320"/>
  <c r="BK225"/>
  <c i="4" r="BK176"/>
  <c r="BK381"/>
  <c r="BK303"/>
  <c r="J149"/>
  <c r="BK337"/>
  <c r="BK262"/>
  <c r="BK171"/>
  <c r="J327"/>
  <c r="J264"/>
  <c r="BK191"/>
  <c i="5" r="BK405"/>
  <c r="J307"/>
  <c r="J139"/>
  <c r="J380"/>
  <c r="J320"/>
  <c r="J204"/>
  <c r="BK418"/>
  <c r="BK362"/>
  <c r="BK249"/>
  <c r="BK159"/>
  <c r="BK395"/>
  <c r="BK307"/>
  <c r="BK216"/>
  <c i="6" r="J148"/>
  <c r="J216"/>
  <c r="J95"/>
  <c i="7" r="J198"/>
  <c r="J224"/>
  <c r="J107"/>
  <c r="BK170"/>
  <c r="BK242"/>
  <c r="J102"/>
  <c i="8" r="BK231"/>
  <c r="J173"/>
  <c r="J215"/>
  <c r="J278"/>
  <c r="J130"/>
  <c r="J238"/>
  <c r="BK130"/>
  <c i="9" r="J94"/>
  <c i="10" r="BK94"/>
  <c r="BK120"/>
  <c r="J120"/>
  <c i="11" r="J482"/>
  <c r="J385"/>
  <c r="BK340"/>
  <c r="BK272"/>
  <c r="J241"/>
  <c r="BK199"/>
  <c r="J158"/>
  <c r="J505"/>
  <c r="BK453"/>
  <c r="J380"/>
  <c r="BK342"/>
  <c r="J270"/>
  <c r="J224"/>
  <c r="BK179"/>
  <c r="J477"/>
  <c r="J401"/>
  <c r="J357"/>
  <c r="J320"/>
  <c r="J258"/>
  <c r="J216"/>
  <c r="J179"/>
  <c r="J132"/>
  <c r="J527"/>
  <c r="J421"/>
  <c r="J382"/>
  <c r="BK302"/>
  <c r="J263"/>
  <c r="BK223"/>
  <c r="BK171"/>
  <c r="BK140"/>
  <c i="2" r="BK604"/>
  <c r="J564"/>
  <c r="BK499"/>
  <c r="BK345"/>
  <c r="J221"/>
  <c r="BK564"/>
  <c r="BK421"/>
  <c r="BK153"/>
  <c r="BK543"/>
  <c r="BK405"/>
  <c r="J162"/>
  <c r="J530"/>
  <c r="BK386"/>
  <c r="BK240"/>
  <c i="3" r="J355"/>
  <c r="BK281"/>
  <c r="J182"/>
  <c r="J104"/>
  <c r="BK364"/>
  <c r="BK311"/>
  <c r="J221"/>
  <c r="J118"/>
  <c r="J380"/>
  <c r="BK276"/>
  <c r="BK192"/>
  <c r="BK145"/>
  <c r="J401"/>
  <c r="J306"/>
  <c i="4" r="BK347"/>
  <c r="BK157"/>
  <c r="BK352"/>
  <c r="BK290"/>
  <c r="BK378"/>
  <c r="BK329"/>
  <c r="J247"/>
  <c r="J119"/>
  <c r="BK301"/>
  <c r="BK195"/>
  <c i="5" r="J369"/>
  <c r="BK242"/>
  <c r="BK411"/>
  <c r="BK378"/>
  <c r="BK324"/>
  <c r="BK211"/>
  <c r="J98"/>
  <c r="J378"/>
  <c r="BK269"/>
  <c r="J164"/>
  <c r="J387"/>
  <c r="BK320"/>
  <c i="6" r="BK190"/>
  <c r="J159"/>
  <c r="J157"/>
  <c r="BK150"/>
  <c r="BK220"/>
  <c r="BK129"/>
  <c i="7" r="J181"/>
  <c r="BK209"/>
  <c r="J97"/>
  <c r="BK150"/>
  <c r="BK224"/>
  <c i="8" r="BK278"/>
  <c r="BK219"/>
  <c r="BK274"/>
  <c r="J186"/>
  <c r="BK270"/>
  <c r="BK199"/>
  <c r="J244"/>
  <c r="BK138"/>
  <c i="10" r="BK168"/>
  <c r="BK160"/>
  <c r="J114"/>
  <c r="J111"/>
  <c i="11" r="J471"/>
  <c r="J379"/>
  <c r="J333"/>
  <c r="J285"/>
  <c r="J249"/>
  <c r="BK204"/>
  <c r="BK146"/>
  <c r="J479"/>
  <c r="BK391"/>
  <c r="J355"/>
  <c r="BK294"/>
  <c r="BK247"/>
  <c r="BK194"/>
  <c r="J166"/>
  <c r="BK474"/>
  <c r="BK376"/>
  <c r="BK343"/>
  <c r="BK270"/>
  <c r="J246"/>
  <c r="BK210"/>
  <c r="J156"/>
  <c r="J124"/>
  <c r="BK479"/>
  <c r="J391"/>
  <c r="J340"/>
  <c r="BK275"/>
  <c r="BK238"/>
  <c r="BK192"/>
  <c r="J148"/>
  <c r="BK111"/>
  <c i="2" r="BK594"/>
  <c r="J558"/>
  <c r="BK496"/>
  <c r="J381"/>
  <c r="BK233"/>
  <c r="J594"/>
  <c r="J511"/>
  <c r="J247"/>
  <c r="BK548"/>
  <c r="BK416"/>
  <c r="BK250"/>
  <c r="BK540"/>
  <c r="BK487"/>
  <c r="BK381"/>
  <c r="BK267"/>
  <c i="3" r="J352"/>
  <c r="BK273"/>
  <c r="BK180"/>
  <c r="J101"/>
  <c r="BK372"/>
  <c r="J314"/>
  <c r="BK215"/>
  <c r="BK110"/>
  <c r="J372"/>
  <c r="J283"/>
  <c r="J195"/>
  <c r="J162"/>
  <c r="BK417"/>
  <c r="J323"/>
  <c r="BK218"/>
  <c i="4" r="J193"/>
  <c r="BK98"/>
  <c r="J305"/>
  <c r="J363"/>
  <c r="BK314"/>
  <c r="BK253"/>
  <c r="BK137"/>
  <c r="J284"/>
  <c r="BK200"/>
  <c i="5" r="BK408"/>
  <c r="J345"/>
  <c r="J202"/>
  <c r="BK402"/>
  <c r="BK359"/>
  <c r="BK317"/>
  <c r="J159"/>
  <c r="J405"/>
  <c r="J326"/>
  <c r="BK227"/>
  <c r="BK414"/>
  <c r="J328"/>
  <c r="J211"/>
  <c i="6" r="BK222"/>
  <c r="J108"/>
  <c r="BK178"/>
  <c i="7" r="J216"/>
  <c r="J134"/>
  <c r="BK159"/>
  <c r="BK198"/>
  <c r="BK250"/>
  <c r="BK185"/>
  <c i="8" r="BK251"/>
  <c r="J206"/>
  <c r="J231"/>
  <c r="J138"/>
  <c r="BK223"/>
  <c r="J240"/>
  <c r="BK116"/>
  <c i="10" r="J162"/>
  <c r="BK98"/>
  <c r="BK140"/>
  <c r="J140"/>
  <c i="11" r="J519"/>
  <c r="J442"/>
  <c r="J343"/>
  <c r="BK320"/>
  <c r="BK261"/>
  <c r="BK202"/>
  <c r="J157"/>
  <c r="BK498"/>
  <c r="BK449"/>
  <c r="BK377"/>
  <c r="J350"/>
  <c r="J282"/>
  <c r="BK228"/>
  <c r="J192"/>
  <c r="J507"/>
  <c r="BK430"/>
  <c r="BK368"/>
  <c r="BK309"/>
  <c r="J255"/>
  <c r="J204"/>
  <c r="J153"/>
  <c r="J117"/>
  <c r="J495"/>
  <c r="J388"/>
  <c r="J338"/>
  <c r="J299"/>
  <c r="BK225"/>
  <c r="BK191"/>
  <c r="J150"/>
  <c i="12" r="BK85"/>
  <c i="2" r="BK586"/>
  <c r="BK552"/>
  <c r="BK489"/>
  <c r="BK317"/>
  <c r="J153"/>
  <c r="J538"/>
  <c r="J393"/>
  <c r="J116"/>
  <c r="BK544"/>
  <c r="J438"/>
  <c r="BK311"/>
  <c r="J164"/>
  <c r="J599"/>
  <c r="J491"/>
  <c r="BK388"/>
  <c r="J324"/>
  <c r="J186"/>
  <c i="3" r="BK270"/>
  <c r="BK221"/>
  <c r="J170"/>
  <c r="J126"/>
  <c r="J414"/>
  <c r="J383"/>
  <c r="BK355"/>
  <c r="J273"/>
  <c r="J213"/>
  <c r="BK121"/>
  <c r="BK384"/>
  <c r="J300"/>
  <c r="J231"/>
  <c r="BK159"/>
  <c r="BK104"/>
  <c r="J360"/>
  <c r="BK233"/>
  <c i="4" r="J290"/>
  <c r="J112"/>
  <c r="BK345"/>
  <c r="J281"/>
  <c r="BK259"/>
  <c r="BK215"/>
  <c r="BK107"/>
  <c r="J297"/>
  <c r="BK185"/>
  <c r="BK341"/>
  <c r="J274"/>
  <c r="J197"/>
  <c i="5" r="J415"/>
  <c r="J355"/>
  <c r="BK221"/>
  <c r="J408"/>
  <c r="J362"/>
  <c r="J280"/>
  <c r="J157"/>
  <c r="BK387"/>
  <c r="BK292"/>
  <c r="BK189"/>
  <c r="J396"/>
  <c r="J292"/>
  <c r="J197"/>
  <c r="BK151"/>
  <c r="BK111"/>
  <c i="6" r="J222"/>
  <c r="BK195"/>
  <c r="J152"/>
  <c r="J124"/>
  <c r="J225"/>
  <c r="J190"/>
  <c r="J214"/>
  <c r="J111"/>
  <c r="BK197"/>
  <c i="7" r="BK230"/>
  <c r="J185"/>
  <c r="BK178"/>
  <c r="J225"/>
  <c r="J148"/>
  <c r="J230"/>
  <c r="BK126"/>
  <c i="8" r="J226"/>
  <c r="J141"/>
  <c r="J209"/>
  <c r="J266"/>
  <c r="BK135"/>
  <c r="BK242"/>
  <c r="BK161"/>
  <c i="9" r="BK103"/>
  <c i="10" r="BK162"/>
  <c r="J108"/>
  <c r="BK102"/>
  <c i="11" r="BK447"/>
  <c r="J341"/>
  <c r="BK293"/>
  <c r="J243"/>
  <c r="J196"/>
  <c r="BK152"/>
  <c r="J517"/>
  <c r="J467"/>
  <c r="BK401"/>
  <c r="J368"/>
  <c r="J349"/>
  <c r="J309"/>
  <c r="BK277"/>
  <c r="BK233"/>
  <c r="J207"/>
  <c r="J184"/>
  <c r="BK505"/>
  <c r="J447"/>
  <c r="BK386"/>
  <c r="BK369"/>
  <c r="J337"/>
  <c i="2" r="J397"/>
  <c r="J499"/>
  <c r="BK304"/>
  <c r="J604"/>
  <c r="J462"/>
  <c r="BK336"/>
  <c r="J210"/>
  <c i="3" r="J320"/>
  <c r="BK262"/>
  <c r="J187"/>
  <c r="J107"/>
  <c r="J370"/>
  <c r="J308"/>
  <c r="J225"/>
  <c r="J150"/>
  <c r="BK370"/>
  <c r="J266"/>
  <c r="BK170"/>
  <c r="BK123"/>
  <c r="J393"/>
  <c r="BK250"/>
  <c i="4" r="J293"/>
  <c r="J125"/>
  <c r="J350"/>
  <c r="BK293"/>
  <c r="J98"/>
  <c r="J324"/>
  <c r="BK189"/>
  <c r="BK343"/>
  <c r="J287"/>
  <c r="BK202"/>
  <c r="J107"/>
  <c i="5" r="J348"/>
  <c r="BK184"/>
  <c r="BK393"/>
  <c r="J333"/>
  <c r="BK271"/>
  <c r="J167"/>
  <c r="BK424"/>
  <c r="J317"/>
  <c r="J230"/>
  <c r="BK127"/>
  <c r="BK351"/>
  <c r="BK259"/>
  <c i="6" r="BK225"/>
  <c r="BK100"/>
  <c r="BK157"/>
  <c i="7" r="J238"/>
  <c r="BK148"/>
  <c r="BK173"/>
  <c r="J242"/>
  <c r="BK139"/>
  <c r="J218"/>
  <c i="8" r="J274"/>
  <c r="BK212"/>
  <c r="J249"/>
  <c r="BK144"/>
  <c r="BK256"/>
  <c r="J196"/>
  <c r="BK222"/>
  <c i="9" r="BK91"/>
  <c i="10" r="J160"/>
  <c r="BK100"/>
  <c r="J151"/>
  <c r="J148"/>
  <c i="11" r="BK515"/>
  <c r="BK404"/>
  <c r="BK350"/>
  <c r="BK316"/>
  <c r="J260"/>
  <c r="BK222"/>
  <c r="J195"/>
  <c r="BK132"/>
  <c r="BK492"/>
  <c r="J439"/>
  <c r="J360"/>
  <c r="BK323"/>
  <c r="BK260"/>
  <c r="BK195"/>
  <c r="BK519"/>
  <c r="BK467"/>
  <c r="BK385"/>
  <c r="BK347"/>
  <c r="BK307"/>
  <c r="BK252"/>
  <c r="J199"/>
  <c r="BK150"/>
  <c r="J121"/>
  <c r="BK471"/>
  <c r="J398"/>
  <c r="BK337"/>
  <c r="BK255"/>
  <c r="BK215"/>
  <c r="BK157"/>
  <c r="J129"/>
  <c i="2" r="BK589"/>
  <c r="BK535"/>
  <c r="BK429"/>
  <c r="J276"/>
  <c r="BK138"/>
  <c r="J548"/>
  <c r="BK457"/>
  <c r="BK202"/>
  <c r="BK550"/>
  <c r="BK431"/>
  <c r="BK298"/>
  <c r="BK109"/>
  <c r="BK541"/>
  <c r="J457"/>
  <c r="J331"/>
  <c r="J156"/>
  <c i="3" r="J326"/>
  <c r="J228"/>
  <c r="BK133"/>
  <c r="BK409"/>
  <c r="J349"/>
  <c r="J233"/>
  <c r="J156"/>
  <c r="J409"/>
  <c r="BK360"/>
  <c r="J259"/>
  <c r="J185"/>
  <c r="BK130"/>
  <c r="J387"/>
  <c r="J281"/>
  <c r="J215"/>
  <c i="4" r="BK174"/>
  <c r="J378"/>
  <c r="BK308"/>
  <c r="BK125"/>
  <c r="J343"/>
  <c r="J256"/>
  <c r="J143"/>
  <c r="J314"/>
  <c r="J243"/>
  <c r="BK127"/>
  <c i="5" r="J351"/>
  <c r="J199"/>
  <c r="J390"/>
  <c r="J338"/>
  <c r="BK240"/>
  <c r="J111"/>
  <c r="J393"/>
  <c r="J324"/>
  <c r="J221"/>
  <c r="BK139"/>
  <c r="BK301"/>
  <c i="6" r="BK170"/>
  <c r="BK137"/>
  <c r="BK216"/>
  <c r="BK119"/>
  <c r="J212"/>
  <c i="7" r="BK228"/>
  <c r="BK102"/>
  <c r="J170"/>
  <c r="BK201"/>
  <c r="J250"/>
  <c r="J113"/>
  <c i="8" r="BK228"/>
  <c r="J146"/>
  <c r="BK217"/>
  <c r="BK107"/>
  <c r="BK224"/>
  <c r="J258"/>
  <c r="BK186"/>
  <c i="9" r="BK105"/>
  <c i="10" r="J102"/>
  <c r="J143"/>
  <c r="J129"/>
  <c i="11" r="BK503"/>
  <c r="J427"/>
  <c r="BK352"/>
  <c r="J302"/>
  <c r="J259"/>
  <c r="J182"/>
  <c r="J111"/>
  <c r="BK458"/>
  <c r="J404"/>
  <c r="BK361"/>
  <c r="BK311"/>
  <c r="BK263"/>
  <c r="BK217"/>
  <c r="J161"/>
  <c r="J463"/>
  <c r="BK388"/>
  <c r="BK365"/>
  <c r="BK313"/>
  <c r="BK253"/>
  <c r="BK184"/>
  <c r="BK148"/>
  <c r="BK532"/>
  <c r="J510"/>
  <c r="BK409"/>
  <c r="BK353"/>
  <c r="J293"/>
  <c r="J252"/>
  <c r="J219"/>
  <c r="J154"/>
  <c i="12" r="J85"/>
  <c i="2" r="J583"/>
  <c r="BK532"/>
  <c r="J416"/>
  <c r="J253"/>
  <c r="J96"/>
  <c r="J541"/>
  <c r="BK331"/>
  <c r="BK560"/>
  <c r="J442"/>
  <c r="J306"/>
  <c i="1" r="AS62"/>
  <c i="2" r="J301"/>
  <c r="BK147"/>
  <c i="3" r="BK317"/>
  <c r="J218"/>
  <c r="J145"/>
  <c r="BK380"/>
  <c r="BK352"/>
  <c r="J270"/>
  <c r="J168"/>
  <c r="J407"/>
  <c r="BK349"/>
  <c r="BK264"/>
  <c r="BK182"/>
  <c r="BK126"/>
  <c r="J399"/>
  <c r="BK303"/>
  <c i="4" r="J355"/>
  <c r="BK168"/>
  <c r="BK371"/>
  <c r="BK295"/>
  <c r="BK165"/>
  <c r="J347"/>
  <c r="BK281"/>
  <c r="J187"/>
  <c r="BK375"/>
  <c r="BK320"/>
  <c r="BK247"/>
  <c r="BK149"/>
  <c i="5" r="J373"/>
  <c r="BK304"/>
  <c r="BK132"/>
  <c r="J382"/>
  <c r="J335"/>
  <c r="J278"/>
  <c r="J132"/>
  <c r="BK384"/>
  <c r="BK278"/>
  <c r="BK167"/>
  <c r="BK382"/>
  <c r="BK230"/>
  <c i="6" r="BK108"/>
  <c r="BK124"/>
  <c r="BK206"/>
  <c i="7" r="BK232"/>
  <c r="BK157"/>
  <c r="J204"/>
  <c r="J228"/>
  <c r="BK113"/>
  <c r="BK131"/>
  <c i="8" r="J230"/>
  <c r="J144"/>
  <c r="BK206"/>
  <c r="BK93"/>
  <c r="BK276"/>
  <c r="J192"/>
  <c i="9" r="BK97"/>
  <c i="10" r="J105"/>
  <c r="BK108"/>
  <c r="J153"/>
  <c i="11" r="BK472"/>
  <c r="J389"/>
  <c r="J339"/>
  <c r="BK291"/>
  <c r="J245"/>
  <c r="J194"/>
  <c r="J137"/>
  <c r="BK488"/>
  <c r="BK436"/>
  <c r="J383"/>
  <c r="BK339"/>
  <c r="J275"/>
  <c r="J221"/>
  <c r="BK181"/>
  <c r="J492"/>
  <c r="J416"/>
  <c r="J363"/>
  <c r="J323"/>
  <c r="J228"/>
  <c r="BK161"/>
  <c r="BK138"/>
  <c r="BK530"/>
  <c r="BK439"/>
  <c r="J359"/>
  <c r="J288"/>
  <c r="BK251"/>
  <c r="J209"/>
  <c r="BK162"/>
  <c r="J138"/>
  <c i="2" r="BK607"/>
  <c r="J562"/>
  <c r="BK508"/>
  <c r="J368"/>
  <c r="BK218"/>
  <c r="J554"/>
  <c r="J436"/>
  <c r="J218"/>
  <c i="3" r="BK185"/>
  <c r="BK411"/>
  <c r="BK329"/>
  <c r="J250"/>
  <c r="BK168"/>
  <c r="J121"/>
  <c r="J396"/>
  <c r="J276"/>
  <c i="4" r="J337"/>
  <c r="J152"/>
  <c r="J365"/>
  <c r="BK284"/>
  <c r="BK267"/>
  <c r="BK220"/>
  <c r="BK183"/>
  <c r="J345"/>
  <c r="J267"/>
  <c r="J168"/>
  <c r="BK323"/>
  <c r="BK256"/>
  <c r="BK152"/>
  <c i="5" r="J398"/>
  <c r="BK295"/>
  <c r="J424"/>
  <c r="BK375"/>
  <c r="BK337"/>
  <c r="J233"/>
  <c r="J100"/>
  <c r="J375"/>
  <c r="J242"/>
  <c r="J162"/>
  <c r="BK386"/>
  <c r="J322"/>
  <c r="BK194"/>
  <c r="BK164"/>
  <c r="BK120"/>
  <c r="BK98"/>
  <c i="6" r="BK209"/>
  <c r="BK173"/>
  <c r="BK132"/>
  <c r="J100"/>
  <c r="BK212"/>
  <c r="BK232"/>
  <c r="J129"/>
  <c r="BK214"/>
  <c r="J90"/>
  <c i="7" r="J206"/>
  <c r="BK225"/>
  <c r="J115"/>
  <c r="J121"/>
  <c r="J193"/>
  <c i="8" r="BK258"/>
  <c r="BK196"/>
  <c r="BK234"/>
  <c r="BK141"/>
  <c r="BK246"/>
  <c r="BK266"/>
  <c r="J189"/>
  <c i="9" r="BK94"/>
  <c i="10" r="BK137"/>
  <c r="J137"/>
  <c r="J123"/>
  <c r="BK123"/>
  <c i="11" r="J469"/>
  <c r="J365"/>
  <c r="J318"/>
  <c r="BK265"/>
  <c r="BK240"/>
  <c r="J193"/>
  <c r="BK501"/>
  <c r="J430"/>
  <c r="J386"/>
  <c r="BK359"/>
  <c r="BK327"/>
  <c r="J267"/>
  <c r="J225"/>
  <c r="BK193"/>
  <c r="J162"/>
  <c r="J490"/>
  <c r="J409"/>
  <c r="J364"/>
  <c r="J325"/>
  <c r="J197"/>
  <c r="BK156"/>
  <c r="J142"/>
  <c r="BK108"/>
  <c i="12" r="J90"/>
  <c i="2" r="J607"/>
  <c r="J580"/>
  <c r="BK556"/>
  <c r="J528"/>
  <c r="J487"/>
  <c r="J347"/>
  <c r="BK228"/>
  <c r="J147"/>
  <c r="BK568"/>
  <c r="BK521"/>
  <c r="BK438"/>
  <c r="BK159"/>
  <c r="J546"/>
  <c r="J421"/>
  <c r="J228"/>
  <c r="BK599"/>
  <c r="J513"/>
  <c r="J405"/>
  <c r="J309"/>
  <c r="BK164"/>
  <c i="3" r="BK300"/>
  <c r="J210"/>
  <c r="BK136"/>
  <c r="BK396"/>
  <c r="BK323"/>
  <c r="J268"/>
  <c r="J180"/>
  <c r="J417"/>
  <c r="BK326"/>
  <c r="J256"/>
  <c r="J190"/>
  <c r="BK142"/>
  <c r="J404"/>
  <c r="BK283"/>
  <c i="4" r="BK357"/>
  <c r="J195"/>
  <c r="BK387"/>
  <c r="BK324"/>
  <c r="J181"/>
  <c r="J357"/>
  <c r="J299"/>
  <c r="BK250"/>
  <c r="BK122"/>
  <c r="J317"/>
  <c r="J234"/>
  <c r="J137"/>
  <c i="5" r="J359"/>
  <c r="J262"/>
  <c r="BK398"/>
  <c r="J371"/>
  <c r="J301"/>
  <c r="BK235"/>
  <c r="J428"/>
  <c r="BK369"/>
  <c r="BK280"/>
  <c r="BK179"/>
  <c r="J385"/>
  <c r="J271"/>
  <c i="6" r="J209"/>
  <c r="BK113"/>
  <c r="J204"/>
  <c i="7" r="J212"/>
  <c r="BK107"/>
  <c r="J126"/>
  <c r="BK193"/>
  <c r="J92"/>
  <c r="J155"/>
  <c i="8" r="J224"/>
  <c r="J107"/>
  <c r="BK173"/>
  <c r="J242"/>
  <c r="J260"/>
  <c r="J199"/>
  <c i="9" r="BK101"/>
  <c i="10" r="BK146"/>
  <c r="BK158"/>
  <c r="BK105"/>
  <c r="J100"/>
  <c i="11" r="J465"/>
  <c r="J373"/>
  <c r="J334"/>
  <c r="J304"/>
  <c r="BK246"/>
  <c r="J213"/>
  <c r="J176"/>
  <c r="BK145"/>
  <c r="BK482"/>
  <c r="BK406"/>
  <c r="J369"/>
  <c r="J328"/>
  <c r="J278"/>
  <c r="BK230"/>
  <c r="BK188"/>
  <c r="J498"/>
  <c r="BK419"/>
  <c r="BK366"/>
  <c r="BK331"/>
  <c r="J271"/>
  <c r="BK224"/>
  <c r="J168"/>
  <c r="J141"/>
  <c r="BK521"/>
  <c r="J436"/>
  <c r="BK389"/>
  <c r="J327"/>
  <c r="BK282"/>
  <c r="J236"/>
  <c r="J189"/>
  <c r="J146"/>
  <c i="2" r="BK583"/>
  <c r="BK572"/>
  <c r="J521"/>
  <c r="J410"/>
  <c r="J240"/>
  <c r="J597"/>
  <c r="BK491"/>
  <c r="BK288"/>
  <c r="BK528"/>
  <c r="J361"/>
  <c r="J173"/>
  <c r="J552"/>
  <c r="J489"/>
  <c r="BK347"/>
  <c r="BK173"/>
  <c i="3" r="J339"/>
  <c r="J264"/>
  <c r="J197"/>
  <c r="BK116"/>
  <c r="BK376"/>
  <c r="BK289"/>
  <c r="BK177"/>
  <c r="BK424"/>
  <c r="J311"/>
  <c r="BK243"/>
  <c r="BK156"/>
  <c r="J421"/>
  <c r="BK336"/>
  <c r="J241"/>
  <c i="4" r="BK197"/>
  <c r="J387"/>
  <c r="BK297"/>
  <c r="J157"/>
  <c r="J352"/>
  <c r="J271"/>
  <c r="BK178"/>
  <c r="BK331"/>
  <c r="J259"/>
  <c r="J178"/>
  <c i="5" r="J384"/>
  <c r="J314"/>
  <c r="J127"/>
  <c r="BK355"/>
  <c r="J295"/>
  <c r="BK154"/>
  <c r="J420"/>
  <c r="J337"/>
  <c r="J235"/>
  <c r="BK157"/>
  <c r="BK373"/>
  <c r="J269"/>
  <c i="6" r="BK182"/>
  <c r="J227"/>
  <c r="J182"/>
  <c r="BK95"/>
  <c r="BK152"/>
  <c i="7" r="J201"/>
  <c r="J222"/>
  <c r="J235"/>
  <c r="BK134"/>
  <c r="BK206"/>
  <c i="8" r="J248"/>
  <c r="BK189"/>
  <c r="BK226"/>
  <c r="J135"/>
  <c r="BK238"/>
  <c r="BK236"/>
  <c i="9" r="J101"/>
  <c i="10" r="J136"/>
  <c r="BK136"/>
  <c r="J96"/>
  <c i="11" r="J521"/>
  <c r="J393"/>
  <c r="BK338"/>
  <c r="BK314"/>
  <c r="J230"/>
  <c r="BK189"/>
  <c r="J135"/>
  <c r="BK490"/>
  <c r="BK444"/>
  <c r="BK382"/>
  <c r="J347"/>
  <c r="J272"/>
  <c r="BK220"/>
  <c r="J177"/>
  <c r="BK510"/>
  <c r="BK421"/>
  <c r="J371"/>
  <c r="J335"/>
  <c r="BK278"/>
  <c r="J223"/>
  <c r="BK172"/>
  <c r="BK142"/>
  <c r="BK527"/>
  <c r="BK433"/>
  <c r="BK384"/>
  <c r="BK330"/>
  <c r="BK285"/>
  <c r="J247"/>
  <c r="J210"/>
  <c r="BK168"/>
  <c r="J134"/>
  <c i="2" r="J612"/>
  <c r="J572"/>
  <c r="J514"/>
  <c r="BK324"/>
  <c r="BK210"/>
  <c r="J560"/>
  <c r="BK426"/>
  <c r="J150"/>
  <c r="J496"/>
  <c r="BK343"/>
  <c r="J159"/>
  <c r="BK501"/>
  <c r="BK410"/>
  <c r="J311"/>
  <c r="J170"/>
  <c i="3" r="J329"/>
  <c r="BK259"/>
  <c r="BK190"/>
  <c r="BK113"/>
  <c r="J366"/>
  <c r="J336"/>
  <c r="J243"/>
  <c r="BK195"/>
  <c r="BK421"/>
  <c r="J303"/>
  <c r="J246"/>
  <c r="BK150"/>
  <c r="J113"/>
  <c r="J373"/>
  <c r="BK246"/>
  <c i="4" r="J303"/>
  <c r="J384"/>
  <c r="J334"/>
  <c r="J189"/>
  <c r="BK143"/>
  <c r="J331"/>
  <c r="J227"/>
  <c r="BK350"/>
  <c r="J308"/>
  <c r="BK227"/>
  <c r="BK112"/>
  <c i="5" r="BK357"/>
  <c r="J224"/>
  <c r="BK420"/>
  <c r="BK368"/>
  <c r="BK322"/>
  <c r="J249"/>
  <c r="BK428"/>
  <c r="J341"/>
  <c r="J240"/>
  <c r="J151"/>
  <c r="BK388"/>
  <c r="J310"/>
  <c i="6" r="J197"/>
  <c r="BK204"/>
  <c r="J218"/>
  <c r="BK111"/>
  <c i="7" r="BK190"/>
  <c r="BK220"/>
  <c r="J248"/>
  <c r="J131"/>
  <c r="BK216"/>
  <c i="8" r="J270"/>
  <c r="J183"/>
  <c r="J222"/>
  <c r="J263"/>
  <c r="BK166"/>
  <c r="J219"/>
  <c i="9" r="J105"/>
  <c i="10" r="BK143"/>
  <c r="BK153"/>
  <c r="J168"/>
  <c r="J98"/>
  <c i="11" r="J453"/>
  <c r="J377"/>
  <c r="J331"/>
  <c r="BK273"/>
  <c r="J238"/>
  <c r="BK185"/>
  <c r="BK513"/>
  <c r="J460"/>
  <c r="BK411"/>
  <c r="BK357"/>
  <c r="J307"/>
  <c r="J254"/>
  <c r="J172"/>
  <c r="BK460"/>
  <c r="J384"/>
  <c r="BK336"/>
  <c r="BK262"/>
  <c r="J220"/>
  <c r="J191"/>
  <c r="J145"/>
  <c r="J513"/>
  <c r="J424"/>
  <c r="J395"/>
  <c r="BK318"/>
  <c r="BK258"/>
  <c r="J218"/>
  <c r="BK153"/>
  <c r="BK114"/>
  <c i="2" r="BK592"/>
  <c r="J568"/>
  <c r="J537"/>
  <c r="J388"/>
  <c r="J288"/>
  <c r="BK597"/>
  <c r="BK462"/>
  <c r="J296"/>
  <c r="J556"/>
  <c r="J480"/>
  <c r="J354"/>
  <c r="J202"/>
  <c r="BK96"/>
  <c r="J543"/>
  <c r="BK511"/>
  <c r="J426"/>
  <c r="J343"/>
  <c r="BK253"/>
  <c i="3" r="BK204"/>
  <c r="J368"/>
  <c r="BK297"/>
  <c r="BK228"/>
  <c r="BK101"/>
  <c r="BK368"/>
  <c r="BK268"/>
  <c r="BK197"/>
  <c r="BK148"/>
  <c r="BK414"/>
  <c r="BK308"/>
  <c r="BK213"/>
  <c i="4" r="BK187"/>
  <c r="BK384"/>
  <c r="J323"/>
  <c r="BK274"/>
  <c r="J253"/>
  <c r="J191"/>
  <c r="J359"/>
  <c r="J320"/>
  <c r="J202"/>
  <c r="BK359"/>
  <c r="J295"/>
  <c r="J215"/>
  <c r="BK119"/>
  <c i="5" r="BK385"/>
  <c r="BK343"/>
  <c r="J194"/>
  <c r="J395"/>
  <c r="BK348"/>
  <c r="BK197"/>
  <c r="J414"/>
  <c r="BK328"/>
  <c r="BK224"/>
  <c r="BK422"/>
  <c r="BK345"/>
  <c r="J227"/>
  <c r="J189"/>
  <c r="BK142"/>
  <c i="6" r="BK227"/>
  <c r="BK199"/>
  <c r="J161"/>
  <c r="J119"/>
  <c r="BK229"/>
  <c r="J195"/>
  <c r="J199"/>
  <c r="J229"/>
  <c r="J137"/>
  <c i="7" r="BK155"/>
  <c r="BK218"/>
  <c r="BK238"/>
  <c r="J159"/>
  <c r="BK248"/>
  <c i="8" r="J276"/>
  <c r="BK215"/>
  <c r="J251"/>
  <c r="J166"/>
  <c r="J236"/>
  <c r="J253"/>
  <c r="J212"/>
  <c i="9" r="J103"/>
  <c i="10" r="J155"/>
  <c r="BK96"/>
  <c r="J164"/>
  <c r="J146"/>
  <c i="11" r="BK485"/>
  <c r="BK380"/>
  <c r="BK335"/>
  <c r="J277"/>
  <c r="BK221"/>
  <c r="J185"/>
  <c r="J140"/>
  <c r="BK477"/>
  <c r="BK442"/>
  <c r="BK379"/>
  <c r="BK334"/>
  <c r="J297"/>
  <c r="J257"/>
  <c r="BK219"/>
  <c r="BK176"/>
  <c r="BK154"/>
  <c r="BK465"/>
  <c r="J375"/>
  <c r="BK349"/>
  <c r="J311"/>
  <c r="BK297"/>
  <c r="J273"/>
  <c r="BK259"/>
  <c r="BK254"/>
  <c r="J248"/>
  <c r="BK236"/>
  <c r="J217"/>
  <c r="BK213"/>
  <c r="J202"/>
  <c r="J181"/>
  <c r="J170"/>
  <c r="BK164"/>
  <c r="BK151"/>
  <c r="BK143"/>
  <c r="BK137"/>
  <c r="BK129"/>
  <c r="J114"/>
  <c r="J530"/>
  <c r="BK525"/>
  <c r="J515"/>
  <c r="J501"/>
  <c r="J455"/>
  <c r="BK427"/>
  <c r="BK416"/>
  <c r="J406"/>
  <c r="J390"/>
  <c r="BK383"/>
  <c r="BK364"/>
  <c r="BK341"/>
  <c r="BK329"/>
  <c r="J314"/>
  <c r="BK279"/>
  <c r="J262"/>
  <c r="J256"/>
  <c r="BK248"/>
  <c r="BK241"/>
  <c r="J233"/>
  <c r="J222"/>
  <c r="BK212"/>
  <c r="J188"/>
  <c r="BK170"/>
  <c r="J151"/>
  <c r="BK135"/>
  <c r="BK124"/>
  <c i="12" r="BK87"/>
  <c i="2" r="J610"/>
  <c r="J592"/>
  <c r="J565"/>
  <c r="J540"/>
  <c r="BK423"/>
  <c r="BK301"/>
  <c r="J168"/>
  <c r="BK562"/>
  <c r="BK465"/>
  <c r="BK221"/>
  <c r="BK558"/>
  <c r="BK393"/>
  <c r="BK168"/>
  <c r="J544"/>
  <c r="BK494"/>
  <c r="BK354"/>
  <c r="J250"/>
  <c i="3" r="J342"/>
  <c r="J238"/>
  <c r="J177"/>
  <c r="J411"/>
  <c r="J358"/>
  <c r="J279"/>
  <c r="BK210"/>
  <c r="BK107"/>
  <c r="BK387"/>
  <c r="BK286"/>
  <c r="BK202"/>
  <c r="BK162"/>
  <c r="BK118"/>
  <c r="BK378"/>
  <c r="J262"/>
  <c i="4" r="BK317"/>
  <c r="J165"/>
  <c r="BK369"/>
  <c r="BK193"/>
  <c r="J371"/>
  <c r="J277"/>
  <c r="J220"/>
  <c r="BK365"/>
  <c r="BK305"/>
  <c r="J250"/>
  <c r="J176"/>
  <c i="5" r="J388"/>
  <c r="BK338"/>
  <c r="BK204"/>
  <c r="J418"/>
  <c r="J357"/>
  <c r="BK283"/>
  <c r="BK144"/>
  <c r="BK390"/>
  <c r="BK335"/>
  <c r="J216"/>
  <c r="BK415"/>
  <c r="BK326"/>
  <c i="6" r="J132"/>
  <c r="J170"/>
  <c r="J232"/>
  <c r="J143"/>
  <c i="7" r="BK222"/>
  <c r="J178"/>
  <c r="BK212"/>
  <c r="BK214"/>
  <c r="BK115"/>
  <c r="BK204"/>
  <c i="8" r="BK253"/>
  <c r="BK192"/>
  <c r="J228"/>
  <c r="J132"/>
  <c r="J234"/>
  <c r="BK248"/>
  <c r="BK183"/>
  <c i="9" r="BK108"/>
  <c i="10" r="BK129"/>
  <c r="BK126"/>
  <c r="J158"/>
  <c i="11" r="BK523"/>
  <c r="J444"/>
  <c r="BK360"/>
  <c r="J329"/>
  <c r="BK288"/>
  <c r="J186"/>
  <c r="J108"/>
  <c r="BK463"/>
  <c r="BK390"/>
  <c r="J353"/>
  <c r="BK299"/>
  <c r="J251"/>
  <c r="BK218"/>
  <c r="J164"/>
  <c r="J458"/>
  <c r="BK373"/>
  <c r="J342"/>
  <c r="J294"/>
  <c r="BK245"/>
  <c r="J212"/>
  <c r="J160"/>
  <c r="J532"/>
  <c r="BK507"/>
  <c r="J411"/>
  <c r="J352"/>
  <c r="J291"/>
  <c r="BK243"/>
  <c r="BK196"/>
  <c r="J152"/>
  <c r="BK121"/>
  <c i="2" l="1" r="P95"/>
  <c r="T201"/>
  <c r="BK252"/>
  <c r="J252"/>
  <c r="J63"/>
  <c r="BK316"/>
  <c r="J316"/>
  <c r="J65"/>
  <c r="P396"/>
  <c r="P441"/>
  <c r="R571"/>
  <c r="P585"/>
  <c r="P596"/>
  <c r="P603"/>
  <c i="3" r="P100"/>
  <c r="R129"/>
  <c r="P141"/>
  <c r="P152"/>
  <c r="T176"/>
  <c r="R224"/>
  <c r="T249"/>
  <c r="P272"/>
  <c r="R302"/>
  <c r="R310"/>
  <c r="BK322"/>
  <c r="J322"/>
  <c r="J73"/>
  <c r="BK341"/>
  <c r="J341"/>
  <c r="J74"/>
  <c r="BK375"/>
  <c r="J375"/>
  <c r="J75"/>
  <c r="T386"/>
  <c r="R406"/>
  <c r="BK420"/>
  <c r="J420"/>
  <c r="J78"/>
  <c i="4" r="P97"/>
  <c r="T136"/>
  <c r="R164"/>
  <c r="T214"/>
  <c r="BK249"/>
  <c r="J249"/>
  <c r="J66"/>
  <c r="P270"/>
  <c r="T326"/>
  <c r="P342"/>
  <c r="T349"/>
  <c r="P377"/>
  <c r="R383"/>
  <c i="5" r="BK97"/>
  <c r="J97"/>
  <c r="J61"/>
  <c r="T97"/>
  <c r="T178"/>
  <c r="R226"/>
  <c r="P258"/>
  <c r="BK303"/>
  <c r="J303"/>
  <c r="J67"/>
  <c r="R303"/>
  <c r="P340"/>
  <c r="BK354"/>
  <c r="J354"/>
  <c r="J71"/>
  <c r="T354"/>
  <c r="R361"/>
  <c r="R377"/>
  <c r="BK401"/>
  <c r="J401"/>
  <c r="J74"/>
  <c r="T401"/>
  <c r="P417"/>
  <c i="6" r="R89"/>
  <c r="P118"/>
  <c r="T118"/>
  <c r="R142"/>
  <c r="P181"/>
  <c r="BK224"/>
  <c r="J224"/>
  <c r="J66"/>
  <c r="R224"/>
  <c i="7" r="R91"/>
  <c r="P120"/>
  <c r="T120"/>
  <c r="R142"/>
  <c r="P177"/>
  <c r="T177"/>
  <c r="T184"/>
  <c r="P227"/>
  <c r="T241"/>
  <c r="T240"/>
  <c i="8" r="P92"/>
  <c r="R179"/>
  <c r="R191"/>
  <c r="R202"/>
  <c r="BK255"/>
  <c r="J255"/>
  <c r="J66"/>
  <c r="BK273"/>
  <c r="J273"/>
  <c r="J70"/>
  <c i="9" r="BK90"/>
  <c r="J90"/>
  <c r="J65"/>
  <c r="P100"/>
  <c i="10" r="T93"/>
  <c r="R117"/>
  <c r="T150"/>
  <c i="11" r="BK107"/>
  <c r="J107"/>
  <c r="J61"/>
  <c r="BK113"/>
  <c r="J113"/>
  <c r="J62"/>
  <c r="T128"/>
  <c r="T159"/>
  <c r="T167"/>
  <c r="P178"/>
  <c r="BK201"/>
  <c r="J201"/>
  <c r="J71"/>
  <c r="P206"/>
  <c r="T227"/>
  <c r="BK242"/>
  <c r="J242"/>
  <c r="J74"/>
  <c r="R264"/>
  <c r="R274"/>
  <c r="T332"/>
  <c r="BK346"/>
  <c r="J346"/>
  <c r="J80"/>
  <c r="R367"/>
  <c r="T372"/>
  <c r="BK394"/>
  <c r="J394"/>
  <c r="J83"/>
  <c r="P452"/>
  <c r="P473"/>
  <c i="2" r="R95"/>
  <c r="P201"/>
  <c r="P252"/>
  <c r="T316"/>
  <c r="BK396"/>
  <c r="J396"/>
  <c r="J66"/>
  <c r="BK441"/>
  <c r="J441"/>
  <c r="J67"/>
  <c r="BK571"/>
  <c r="J571"/>
  <c r="J70"/>
  <c r="T585"/>
  <c r="T596"/>
  <c r="T603"/>
  <c i="3" r="R100"/>
  <c r="T129"/>
  <c r="T141"/>
  <c r="T152"/>
  <c r="R176"/>
  <c r="P224"/>
  <c r="BK249"/>
  <c r="T272"/>
  <c r="T302"/>
  <c r="P310"/>
  <c r="P322"/>
  <c r="R341"/>
  <c r="T375"/>
  <c r="BK386"/>
  <c r="J386"/>
  <c r="J76"/>
  <c r="BK406"/>
  <c r="J406"/>
  <c r="J77"/>
  <c r="R420"/>
  <c i="4" r="BK97"/>
  <c r="J97"/>
  <c r="J61"/>
  <c r="R136"/>
  <c r="T164"/>
  <c r="P214"/>
  <c r="R249"/>
  <c r="BK270"/>
  <c r="J270"/>
  <c r="J67"/>
  <c r="BK326"/>
  <c r="J326"/>
  <c r="J68"/>
  <c r="R342"/>
  <c r="P349"/>
  <c r="T377"/>
  <c r="BK383"/>
  <c r="J383"/>
  <c r="J75"/>
  <c i="8" r="T92"/>
  <c r="T179"/>
  <c r="P191"/>
  <c r="T202"/>
  <c r="T255"/>
  <c r="P273"/>
  <c r="P268"/>
  <c i="9" r="T90"/>
  <c r="T100"/>
  <c i="10" r="R93"/>
  <c r="P117"/>
  <c r="P150"/>
  <c i="11" r="P107"/>
  <c r="R113"/>
  <c r="BK128"/>
  <c r="J128"/>
  <c r="J67"/>
  <c r="P159"/>
  <c r="BK167"/>
  <c r="J167"/>
  <c r="J69"/>
  <c r="BK178"/>
  <c r="J178"/>
  <c r="J70"/>
  <c r="R201"/>
  <c r="T206"/>
  <c r="BK227"/>
  <c r="J227"/>
  <c r="J73"/>
  <c r="P242"/>
  <c r="BK264"/>
  <c r="J264"/>
  <c r="J75"/>
  <c r="T274"/>
  <c r="P332"/>
  <c r="P346"/>
  <c r="BK367"/>
  <c r="J367"/>
  <c r="J81"/>
  <c r="R372"/>
  <c r="T394"/>
  <c r="T452"/>
  <c r="BK473"/>
  <c r="J473"/>
  <c r="J85"/>
  <c i="12" r="P84"/>
  <c r="P83"/>
  <c r="P82"/>
  <c i="1" r="AU66"/>
  <c i="2" r="T95"/>
  <c r="R201"/>
  <c r="R252"/>
  <c r="P316"/>
  <c r="R396"/>
  <c r="R441"/>
  <c r="T571"/>
  <c r="T570"/>
  <c r="R585"/>
  <c r="BK596"/>
  <c r="J596"/>
  <c r="J72"/>
  <c r="BK603"/>
  <c r="J603"/>
  <c r="J73"/>
  <c i="3" r="T100"/>
  <c r="P129"/>
  <c r="BK141"/>
  <c r="J141"/>
  <c r="J63"/>
  <c r="R152"/>
  <c r="BK176"/>
  <c r="J176"/>
  <c r="J65"/>
  <c r="T224"/>
  <c r="P249"/>
  <c r="BK272"/>
  <c r="J272"/>
  <c r="J70"/>
  <c r="P302"/>
  <c r="BK310"/>
  <c r="J310"/>
  <c r="J72"/>
  <c r="T322"/>
  <c r="T341"/>
  <c r="R375"/>
  <c r="P386"/>
  <c r="T406"/>
  <c r="P420"/>
  <c i="4" r="R97"/>
  <c r="BK136"/>
  <c r="J136"/>
  <c r="J62"/>
  <c r="BK164"/>
  <c r="J164"/>
  <c r="J63"/>
  <c r="R214"/>
  <c r="T249"/>
  <c r="T270"/>
  <c r="R326"/>
  <c r="T342"/>
  <c r="BK349"/>
  <c r="J349"/>
  <c r="J73"/>
  <c r="BK377"/>
  <c r="J377"/>
  <c r="J74"/>
  <c r="P383"/>
  <c i="5" r="R97"/>
  <c r="P178"/>
  <c r="BK226"/>
  <c r="J226"/>
  <c r="J64"/>
  <c r="BK258"/>
  <c r="J258"/>
  <c r="J65"/>
  <c r="T258"/>
  <c r="P303"/>
  <c r="BK340"/>
  <c r="J340"/>
  <c r="J68"/>
  <c r="T340"/>
  <c r="P354"/>
  <c r="BK361"/>
  <c r="J361"/>
  <c r="J72"/>
  <c r="T361"/>
  <c r="P377"/>
  <c r="P401"/>
  <c r="BK417"/>
  <c r="J417"/>
  <c r="J75"/>
  <c r="T417"/>
  <c i="6" r="P89"/>
  <c r="BK118"/>
  <c r="J118"/>
  <c r="J62"/>
  <c r="BK142"/>
  <c r="J142"/>
  <c r="J63"/>
  <c r="T142"/>
  <c r="R181"/>
  <c r="P224"/>
  <c i="7" r="P91"/>
  <c r="T91"/>
  <c r="BK142"/>
  <c r="J142"/>
  <c r="J63"/>
  <c r="T142"/>
  <c r="BK177"/>
  <c r="J177"/>
  <c r="J64"/>
  <c r="R177"/>
  <c r="R184"/>
  <c r="R227"/>
  <c r="R241"/>
  <c r="R240"/>
  <c i="8" r="BK92"/>
  <c r="J92"/>
  <c r="J61"/>
  <c r="BK179"/>
  <c r="J179"/>
  <c r="J62"/>
  <c r="BK191"/>
  <c r="J191"/>
  <c r="J63"/>
  <c r="BK202"/>
  <c r="J202"/>
  <c r="J65"/>
  <c r="P255"/>
  <c r="R273"/>
  <c r="R268"/>
  <c i="9" r="R90"/>
  <c r="BK100"/>
  <c r="J100"/>
  <c r="J66"/>
  <c i="10" r="BK93"/>
  <c r="J93"/>
  <c r="J65"/>
  <c r="BK117"/>
  <c r="J117"/>
  <c r="J66"/>
  <c r="BK150"/>
  <c r="J150"/>
  <c r="J67"/>
  <c i="11" r="T107"/>
  <c r="T113"/>
  <c r="P128"/>
  <c r="R159"/>
  <c r="R167"/>
  <c r="T178"/>
  <c r="P201"/>
  <c r="BK206"/>
  <c r="J206"/>
  <c r="J72"/>
  <c r="R227"/>
  <c r="T242"/>
  <c r="T264"/>
  <c r="P274"/>
  <c r="BK332"/>
  <c r="J332"/>
  <c r="J77"/>
  <c r="R346"/>
  <c r="P367"/>
  <c r="BK372"/>
  <c r="J372"/>
  <c r="J82"/>
  <c r="R394"/>
  <c r="R452"/>
  <c r="R473"/>
  <c i="12" r="R84"/>
  <c r="R83"/>
  <c r="R82"/>
  <c i="2" r="BK95"/>
  <c r="J95"/>
  <c r="J61"/>
  <c r="BK201"/>
  <c r="J201"/>
  <c r="J62"/>
  <c r="T252"/>
  <c r="R316"/>
  <c r="T396"/>
  <c r="T441"/>
  <c r="P571"/>
  <c r="P570"/>
  <c r="BK585"/>
  <c r="J585"/>
  <c r="J71"/>
  <c r="R596"/>
  <c r="R603"/>
  <c i="3" r="BK100"/>
  <c r="J100"/>
  <c r="J61"/>
  <c r="BK129"/>
  <c r="J129"/>
  <c r="J62"/>
  <c r="R141"/>
  <c r="BK152"/>
  <c r="J152"/>
  <c r="J64"/>
  <c r="P176"/>
  <c r="BK224"/>
  <c r="J224"/>
  <c r="J66"/>
  <c r="R249"/>
  <c r="R272"/>
  <c r="BK302"/>
  <c r="J302"/>
  <c r="J71"/>
  <c r="T310"/>
  <c r="R322"/>
  <c r="P341"/>
  <c r="P375"/>
  <c r="R386"/>
  <c r="P406"/>
  <c r="T420"/>
  <c i="4" r="T97"/>
  <c r="T96"/>
  <c r="P136"/>
  <c r="P164"/>
  <c r="BK214"/>
  <c r="J214"/>
  <c r="J65"/>
  <c r="P249"/>
  <c r="R270"/>
  <c r="P326"/>
  <c r="BK342"/>
  <c r="J342"/>
  <c r="J72"/>
  <c r="R349"/>
  <c r="R377"/>
  <c r="T383"/>
  <c i="5" r="P97"/>
  <c r="P96"/>
  <c r="BK178"/>
  <c r="J178"/>
  <c r="J62"/>
  <c r="R178"/>
  <c r="P226"/>
  <c r="T226"/>
  <c r="R258"/>
  <c r="T303"/>
  <c r="R340"/>
  <c r="R354"/>
  <c r="P361"/>
  <c r="BK377"/>
  <c r="J377"/>
  <c r="J73"/>
  <c r="T377"/>
  <c r="R401"/>
  <c r="R417"/>
  <c i="6" r="BK89"/>
  <c r="J89"/>
  <c r="J61"/>
  <c r="T89"/>
  <c r="R118"/>
  <c r="P142"/>
  <c r="BK181"/>
  <c r="J181"/>
  <c r="J65"/>
  <c r="T181"/>
  <c r="T224"/>
  <c i="7" r="BK91"/>
  <c r="J91"/>
  <c r="J61"/>
  <c r="BK120"/>
  <c r="J120"/>
  <c r="J62"/>
  <c r="R120"/>
  <c r="P142"/>
  <c r="BK184"/>
  <c r="J184"/>
  <c r="J65"/>
  <c r="P184"/>
  <c r="BK227"/>
  <c r="J227"/>
  <c r="J66"/>
  <c r="T227"/>
  <c r="BK241"/>
  <c r="J241"/>
  <c r="J69"/>
  <c r="P241"/>
  <c r="P240"/>
  <c i="8" r="R92"/>
  <c r="R91"/>
  <c r="P179"/>
  <c r="T191"/>
  <c r="P202"/>
  <c r="R255"/>
  <c r="T273"/>
  <c r="T268"/>
  <c i="9" r="P90"/>
  <c r="P89"/>
  <c r="P88"/>
  <c i="1" r="AU63"/>
  <c i="9" r="R100"/>
  <c i="10" r="P93"/>
  <c r="P92"/>
  <c r="P91"/>
  <c i="1" r="AU64"/>
  <c i="10" r="T117"/>
  <c r="R150"/>
  <c i="11" r="R107"/>
  <c r="R106"/>
  <c r="P113"/>
  <c r="R128"/>
  <c r="BK159"/>
  <c r="J159"/>
  <c r="J68"/>
  <c r="P167"/>
  <c r="R178"/>
  <c r="T201"/>
  <c r="R206"/>
  <c r="P227"/>
  <c r="R242"/>
  <c r="P264"/>
  <c r="BK274"/>
  <c r="J274"/>
  <c r="J76"/>
  <c r="R332"/>
  <c r="T346"/>
  <c r="T345"/>
  <c r="T367"/>
  <c r="P372"/>
  <c r="P394"/>
  <c r="BK452"/>
  <c r="J452"/>
  <c r="J84"/>
  <c r="T473"/>
  <c i="12" r="BK84"/>
  <c r="T84"/>
  <c r="T83"/>
  <c r="T82"/>
  <c i="5" r="BK350"/>
  <c r="J350"/>
  <c r="J69"/>
  <c i="6" r="BK177"/>
  <c r="J177"/>
  <c r="J64"/>
  <c i="11" r="BK120"/>
  <c r="J120"/>
  <c r="J63"/>
  <c i="12" r="BK89"/>
  <c r="J89"/>
  <c r="J62"/>
  <c i="2" r="BK310"/>
  <c r="J310"/>
  <c r="J64"/>
  <c r="BK567"/>
  <c r="J567"/>
  <c r="J68"/>
  <c i="3" r="BK245"/>
  <c r="J245"/>
  <c r="J67"/>
  <c i="4" r="BK336"/>
  <c r="J336"/>
  <c r="J69"/>
  <c i="8" r="BK269"/>
  <c r="J269"/>
  <c r="J69"/>
  <c i="10" r="BK167"/>
  <c r="J167"/>
  <c r="J69"/>
  <c i="11" r="BK123"/>
  <c r="J123"/>
  <c r="J64"/>
  <c i="5" r="BK223"/>
  <c r="J223"/>
  <c r="J63"/>
  <c i="6" r="BK234"/>
  <c r="J234"/>
  <c r="J67"/>
  <c i="7" r="BK237"/>
  <c r="J237"/>
  <c r="J67"/>
  <c i="8" r="BK198"/>
  <c r="J198"/>
  <c r="J64"/>
  <c r="BK265"/>
  <c r="J265"/>
  <c r="J67"/>
  <c i="4" r="BK204"/>
  <c r="J204"/>
  <c r="J64"/>
  <c r="BK340"/>
  <c r="J340"/>
  <c r="J71"/>
  <c i="5" r="BK300"/>
  <c r="J300"/>
  <c r="J66"/>
  <c i="12" r="F54"/>
  <c r="F79"/>
  <c r="BE85"/>
  <c r="BE90"/>
  <c r="J54"/>
  <c r="E72"/>
  <c r="J76"/>
  <c r="J79"/>
  <c r="BE87"/>
  <c i="11" r="J52"/>
  <c r="J54"/>
  <c r="F102"/>
  <c r="BE131"/>
  <c r="BE137"/>
  <c r="BE138"/>
  <c r="BE140"/>
  <c r="BE142"/>
  <c r="BE145"/>
  <c r="BE148"/>
  <c r="BE150"/>
  <c r="BE152"/>
  <c r="BE158"/>
  <c r="BE160"/>
  <c r="BE166"/>
  <c r="BE174"/>
  <c r="BE181"/>
  <c r="BE193"/>
  <c r="BE194"/>
  <c r="BE213"/>
  <c r="BE216"/>
  <c r="BE220"/>
  <c r="BE228"/>
  <c r="BE245"/>
  <c r="BE253"/>
  <c r="BE256"/>
  <c r="BE259"/>
  <c r="BE270"/>
  <c r="BE271"/>
  <c r="BE273"/>
  <c r="BE277"/>
  <c r="BE291"/>
  <c r="BE294"/>
  <c r="BE304"/>
  <c r="BE307"/>
  <c r="BE309"/>
  <c r="BE320"/>
  <c r="BE323"/>
  <c r="BE331"/>
  <c r="BE334"/>
  <c r="BE342"/>
  <c r="BE347"/>
  <c r="BE355"/>
  <c r="BE361"/>
  <c r="BE365"/>
  <c r="BE368"/>
  <c r="BE376"/>
  <c r="BE379"/>
  <c r="BE385"/>
  <c r="BE444"/>
  <c r="BE447"/>
  <c r="BE449"/>
  <c r="BE458"/>
  <c r="BE463"/>
  <c r="BE467"/>
  <c r="BE472"/>
  <c r="BE474"/>
  <c r="BE482"/>
  <c r="BE485"/>
  <c r="BE490"/>
  <c r="BE503"/>
  <c r="BE517"/>
  <c r="BE523"/>
  <c r="BE525"/>
  <c r="BE527"/>
  <c r="BE530"/>
  <c r="BE532"/>
  <c r="E48"/>
  <c r="F54"/>
  <c r="BE108"/>
  <c r="BE111"/>
  <c r="BE135"/>
  <c r="BE141"/>
  <c r="BE146"/>
  <c r="BE157"/>
  <c r="BE176"/>
  <c r="BE186"/>
  <c r="BE192"/>
  <c r="BE195"/>
  <c r="BE196"/>
  <c r="BE199"/>
  <c r="BE207"/>
  <c r="BE218"/>
  <c r="BE221"/>
  <c r="BE225"/>
  <c r="BE230"/>
  <c r="BE238"/>
  <c r="BE241"/>
  <c r="BE246"/>
  <c r="BE260"/>
  <c r="BE263"/>
  <c r="BE265"/>
  <c r="BE272"/>
  <c r="BE275"/>
  <c r="BE282"/>
  <c r="BE288"/>
  <c r="BE299"/>
  <c r="BE314"/>
  <c r="BE327"/>
  <c r="BE329"/>
  <c r="BE333"/>
  <c r="BE338"/>
  <c r="BE339"/>
  <c r="BE352"/>
  <c r="BE359"/>
  <c r="BE360"/>
  <c r="BE377"/>
  <c r="BE380"/>
  <c r="BE389"/>
  <c r="BE391"/>
  <c r="BE393"/>
  <c r="BE404"/>
  <c r="BE424"/>
  <c r="BE433"/>
  <c r="BE439"/>
  <c r="BE442"/>
  <c r="BE453"/>
  <c r="BE469"/>
  <c r="BE479"/>
  <c r="BE501"/>
  <c r="BE513"/>
  <c r="J55"/>
  <c r="BE156"/>
  <c r="BE170"/>
  <c r="BE171"/>
  <c r="BE172"/>
  <c r="BE182"/>
  <c r="BE185"/>
  <c r="BE189"/>
  <c r="BE212"/>
  <c r="BE215"/>
  <c r="BE222"/>
  <c r="BE236"/>
  <c r="BE240"/>
  <c r="BE243"/>
  <c r="BE248"/>
  <c r="BE249"/>
  <c r="BE252"/>
  <c r="BE255"/>
  <c r="BE258"/>
  <c r="BE261"/>
  <c r="BE285"/>
  <c r="BE293"/>
  <c r="BE302"/>
  <c r="BE313"/>
  <c r="BE316"/>
  <c r="BE318"/>
  <c r="BE328"/>
  <c r="BE330"/>
  <c r="BE335"/>
  <c r="BE336"/>
  <c r="BE337"/>
  <c r="BE340"/>
  <c r="BE343"/>
  <c r="BE349"/>
  <c r="BE350"/>
  <c r="BE356"/>
  <c r="BE363"/>
  <c r="BE364"/>
  <c r="BE371"/>
  <c r="BE373"/>
  <c r="BE384"/>
  <c r="BE388"/>
  <c r="BE395"/>
  <c r="BE409"/>
  <c r="BE414"/>
  <c r="BE416"/>
  <c r="BE421"/>
  <c r="BE427"/>
  <c r="BE471"/>
  <c r="BE495"/>
  <c r="BE505"/>
  <c r="BE507"/>
  <c r="BE515"/>
  <c r="BE519"/>
  <c r="BE114"/>
  <c r="BE117"/>
  <c r="BE121"/>
  <c r="BE124"/>
  <c r="BE129"/>
  <c r="BE132"/>
  <c r="BE134"/>
  <c r="BE143"/>
  <c r="BE151"/>
  <c r="BE153"/>
  <c r="BE154"/>
  <c r="BE161"/>
  <c r="BE162"/>
  <c r="BE164"/>
  <c r="BE168"/>
  <c r="BE177"/>
  <c r="BE179"/>
  <c r="BE184"/>
  <c r="BE188"/>
  <c r="BE191"/>
  <c r="BE197"/>
  <c r="BE202"/>
  <c r="BE204"/>
  <c r="BE209"/>
  <c r="BE210"/>
  <c r="BE217"/>
  <c r="BE219"/>
  <c r="BE223"/>
  <c r="BE224"/>
  <c r="BE226"/>
  <c r="BE233"/>
  <c r="BE247"/>
  <c r="BE251"/>
  <c r="BE254"/>
  <c r="BE257"/>
  <c r="BE262"/>
  <c r="BE267"/>
  <c r="BE278"/>
  <c r="BE279"/>
  <c r="BE297"/>
  <c r="BE311"/>
  <c r="BE325"/>
  <c r="BE341"/>
  <c r="BE353"/>
  <c r="BE357"/>
  <c r="BE366"/>
  <c r="BE369"/>
  <c r="BE375"/>
  <c r="BE382"/>
  <c r="BE383"/>
  <c r="BE386"/>
  <c r="BE390"/>
  <c r="BE398"/>
  <c r="BE401"/>
  <c r="BE406"/>
  <c r="BE411"/>
  <c r="BE419"/>
  <c r="BE430"/>
  <c r="BE436"/>
  <c r="BE455"/>
  <c r="BE460"/>
  <c r="BE465"/>
  <c r="BE477"/>
  <c r="BE488"/>
  <c r="BE492"/>
  <c r="BE498"/>
  <c r="BE510"/>
  <c r="BE521"/>
  <c i="10" r="J58"/>
  <c r="F87"/>
  <c r="BE94"/>
  <c r="BE105"/>
  <c r="BE114"/>
  <c r="BE136"/>
  <c r="BE160"/>
  <c r="BE162"/>
  <c r="J56"/>
  <c r="J59"/>
  <c r="BE98"/>
  <c r="BE100"/>
  <c r="BE118"/>
  <c r="BE129"/>
  <c r="BE137"/>
  <c r="BE146"/>
  <c r="BE155"/>
  <c r="BE158"/>
  <c r="E50"/>
  <c r="F59"/>
  <c r="BE96"/>
  <c r="BE102"/>
  <c r="BE111"/>
  <c r="BE120"/>
  <c r="BE123"/>
  <c r="BE126"/>
  <c r="BE140"/>
  <c r="BE143"/>
  <c r="BE148"/>
  <c r="BE108"/>
  <c r="BE151"/>
  <c r="BE153"/>
  <c r="BE164"/>
  <c r="BE168"/>
  <c i="9" r="E50"/>
  <c r="J56"/>
  <c r="J58"/>
  <c r="F84"/>
  <c r="F59"/>
  <c r="BE103"/>
  <c r="BE105"/>
  <c i="8" r="BK91"/>
  <c r="J91"/>
  <c r="J60"/>
  <c i="9" r="J59"/>
  <c r="BE91"/>
  <c r="BE94"/>
  <c r="BE97"/>
  <c r="BE101"/>
  <c r="BE108"/>
  <c i="7" r="BK240"/>
  <c r="J240"/>
  <c r="J68"/>
  <c i="8" r="J52"/>
  <c r="E80"/>
  <c r="F86"/>
  <c r="BE132"/>
  <c r="BE141"/>
  <c r="BE166"/>
  <c r="BE192"/>
  <c r="BE215"/>
  <c r="BE224"/>
  <c r="BE249"/>
  <c r="BE260"/>
  <c r="BE270"/>
  <c r="BE274"/>
  <c i="7" r="BK90"/>
  <c r="BK89"/>
  <c r="J89"/>
  <c r="J59"/>
  <c i="8" r="J55"/>
  <c r="J86"/>
  <c r="BE93"/>
  <c r="BE107"/>
  <c r="BE138"/>
  <c r="BE144"/>
  <c r="BE173"/>
  <c r="BE180"/>
  <c r="BE186"/>
  <c r="BE206"/>
  <c r="BE212"/>
  <c r="BE217"/>
  <c r="BE219"/>
  <c r="BE226"/>
  <c r="BE228"/>
  <c r="BE230"/>
  <c r="BE248"/>
  <c r="BE258"/>
  <c r="BE116"/>
  <c r="BE189"/>
  <c r="BE196"/>
  <c r="BE199"/>
  <c r="BE203"/>
  <c r="BE209"/>
  <c r="BE223"/>
  <c r="BE231"/>
  <c r="BE234"/>
  <c r="BE238"/>
  <c r="BE240"/>
  <c r="BE246"/>
  <c r="BE251"/>
  <c r="BE253"/>
  <c r="BE256"/>
  <c r="BE263"/>
  <c r="BE276"/>
  <c r="BE278"/>
  <c r="F55"/>
  <c r="BE130"/>
  <c r="BE135"/>
  <c r="BE146"/>
  <c r="BE161"/>
  <c r="BE183"/>
  <c r="BE222"/>
  <c r="BE236"/>
  <c r="BE242"/>
  <c r="BE244"/>
  <c r="BE266"/>
  <c i="7" r="E79"/>
  <c r="J85"/>
  <c r="BE107"/>
  <c r="BE150"/>
  <c r="BE157"/>
  <c r="BE170"/>
  <c r="BE178"/>
  <c r="BE190"/>
  <c r="BE193"/>
  <c r="BE209"/>
  <c r="BE212"/>
  <c r="BE220"/>
  <c r="BE225"/>
  <c r="BE248"/>
  <c r="BE250"/>
  <c r="F85"/>
  <c r="BE92"/>
  <c r="BE97"/>
  <c r="BE102"/>
  <c r="BE121"/>
  <c r="BE155"/>
  <c r="BE204"/>
  <c r="BE218"/>
  <c r="BE222"/>
  <c r="BE230"/>
  <c r="J52"/>
  <c r="F55"/>
  <c r="BE115"/>
  <c r="BE131"/>
  <c r="BE134"/>
  <c r="BE143"/>
  <c r="BE148"/>
  <c r="BE181"/>
  <c r="BE185"/>
  <c r="BE206"/>
  <c r="BE214"/>
  <c r="BE228"/>
  <c r="BE232"/>
  <c r="BE235"/>
  <c r="BE238"/>
  <c r="J55"/>
  <c r="BE110"/>
  <c r="BE113"/>
  <c r="BE126"/>
  <c r="BE139"/>
  <c r="BE159"/>
  <c r="BE173"/>
  <c r="BE198"/>
  <c r="BE201"/>
  <c r="BE216"/>
  <c r="BE224"/>
  <c r="BE242"/>
  <c i="6" r="J52"/>
  <c r="E77"/>
  <c r="BE100"/>
  <c r="BE105"/>
  <c r="BE113"/>
  <c r="BE119"/>
  <c r="BE132"/>
  <c r="BE159"/>
  <c r="BE161"/>
  <c r="BE190"/>
  <c r="BE222"/>
  <c r="BE225"/>
  <c r="BE232"/>
  <c r="BE235"/>
  <c r="F55"/>
  <c r="BE137"/>
  <c r="BE152"/>
  <c r="BE157"/>
  <c r="BE187"/>
  <c r="BE195"/>
  <c r="BE209"/>
  <c r="BE218"/>
  <c r="BE227"/>
  <c r="F54"/>
  <c r="J55"/>
  <c r="J83"/>
  <c r="BE90"/>
  <c r="BE95"/>
  <c r="BE124"/>
  <c r="BE143"/>
  <c r="BE148"/>
  <c r="BE150"/>
  <c r="BE170"/>
  <c r="BE173"/>
  <c r="BE178"/>
  <c r="BE182"/>
  <c r="BE199"/>
  <c r="BE204"/>
  <c r="BE206"/>
  <c r="BE214"/>
  <c r="BE216"/>
  <c r="BE108"/>
  <c r="BE111"/>
  <c r="BE129"/>
  <c r="BE197"/>
  <c r="BE212"/>
  <c r="BE220"/>
  <c r="BE229"/>
  <c i="5" r="J91"/>
  <c r="BE127"/>
  <c r="BE132"/>
  <c r="BE154"/>
  <c r="BE159"/>
  <c r="BE167"/>
  <c r="BE199"/>
  <c r="BE202"/>
  <c r="BE235"/>
  <c r="BE240"/>
  <c r="BE242"/>
  <c r="BE278"/>
  <c r="BE304"/>
  <c r="BE307"/>
  <c r="BE310"/>
  <c r="BE322"/>
  <c r="BE333"/>
  <c r="BE337"/>
  <c r="BE341"/>
  <c r="BE359"/>
  <c r="BE364"/>
  <c r="BE366"/>
  <c r="BE369"/>
  <c r="BE375"/>
  <c r="BE390"/>
  <c r="BE391"/>
  <c r="BE398"/>
  <c r="BE402"/>
  <c r="BE405"/>
  <c r="J52"/>
  <c r="F55"/>
  <c r="F91"/>
  <c r="J92"/>
  <c r="BE142"/>
  <c r="BE191"/>
  <c r="BE194"/>
  <c r="BE197"/>
  <c r="BE259"/>
  <c r="BE271"/>
  <c r="BE320"/>
  <c r="BE330"/>
  <c r="BE338"/>
  <c r="BE343"/>
  <c r="BE345"/>
  <c r="BE348"/>
  <c r="BE351"/>
  <c r="BE355"/>
  <c r="BE357"/>
  <c r="BE371"/>
  <c r="BE395"/>
  <c r="BE396"/>
  <c r="BE408"/>
  <c r="BE424"/>
  <c r="BE426"/>
  <c r="BE428"/>
  <c r="E85"/>
  <c r="BE120"/>
  <c r="BE139"/>
  <c r="BE162"/>
  <c r="BE179"/>
  <c r="BE184"/>
  <c r="BE204"/>
  <c r="BE216"/>
  <c r="BE221"/>
  <c r="BE224"/>
  <c r="BE227"/>
  <c r="BE262"/>
  <c r="BE295"/>
  <c r="BE301"/>
  <c r="BE382"/>
  <c r="BE384"/>
  <c r="BE385"/>
  <c r="BE387"/>
  <c r="BE388"/>
  <c r="BE414"/>
  <c r="BE422"/>
  <c r="BE98"/>
  <c r="BE100"/>
  <c r="BE111"/>
  <c r="BE144"/>
  <c r="BE151"/>
  <c r="BE157"/>
  <c r="BE164"/>
  <c r="BE189"/>
  <c r="BE211"/>
  <c r="BE230"/>
  <c r="BE233"/>
  <c r="BE249"/>
  <c r="BE269"/>
  <c r="BE280"/>
  <c r="BE283"/>
  <c r="BE292"/>
  <c r="BE298"/>
  <c r="BE314"/>
  <c r="BE317"/>
  <c r="BE324"/>
  <c r="BE326"/>
  <c r="BE328"/>
  <c r="BE335"/>
  <c r="BE362"/>
  <c r="BE368"/>
  <c r="BE373"/>
  <c r="BE378"/>
  <c r="BE380"/>
  <c r="BE386"/>
  <c r="BE393"/>
  <c r="BE411"/>
  <c r="BE415"/>
  <c r="BE418"/>
  <c r="BE420"/>
  <c i="3" r="J249"/>
  <c r="J69"/>
  <c i="4" r="F55"/>
  <c r="J89"/>
  <c r="BE122"/>
  <c r="BE137"/>
  <c r="BE157"/>
  <c r="BE165"/>
  <c r="BE168"/>
  <c r="BE185"/>
  <c r="BE267"/>
  <c r="BE290"/>
  <c r="BE331"/>
  <c r="BE334"/>
  <c r="BE337"/>
  <c r="BE345"/>
  <c r="BE352"/>
  <c r="BE355"/>
  <c r="BE373"/>
  <c r="BE378"/>
  <c r="E48"/>
  <c r="F54"/>
  <c r="J55"/>
  <c r="J91"/>
  <c r="BE98"/>
  <c r="BE107"/>
  <c r="BE125"/>
  <c r="BE143"/>
  <c r="BE152"/>
  <c r="BE181"/>
  <c r="BE191"/>
  <c r="BE193"/>
  <c r="BE243"/>
  <c r="BE271"/>
  <c r="BE284"/>
  <c r="BE287"/>
  <c r="BE293"/>
  <c r="BE301"/>
  <c r="BE305"/>
  <c r="BE317"/>
  <c r="BE323"/>
  <c r="BE112"/>
  <c r="BE119"/>
  <c r="BE127"/>
  <c r="BE149"/>
  <c r="BE171"/>
  <c r="BE174"/>
  <c r="BE176"/>
  <c r="BE187"/>
  <c r="BE195"/>
  <c r="BE197"/>
  <c r="BE200"/>
  <c r="BE227"/>
  <c r="BE234"/>
  <c r="BE247"/>
  <c r="BE262"/>
  <c r="BE311"/>
  <c r="BE314"/>
  <c r="BE320"/>
  <c r="BE341"/>
  <c r="BE343"/>
  <c r="BE357"/>
  <c r="BE363"/>
  <c r="BE381"/>
  <c r="BE384"/>
  <c r="BE387"/>
  <c r="BE178"/>
  <c r="BE183"/>
  <c r="BE189"/>
  <c r="BE202"/>
  <c r="BE205"/>
  <c r="BE215"/>
  <c r="BE220"/>
  <c r="BE245"/>
  <c r="BE250"/>
  <c r="BE253"/>
  <c r="BE256"/>
  <c r="BE259"/>
  <c r="BE264"/>
  <c r="BE274"/>
  <c r="BE277"/>
  <c r="BE281"/>
  <c r="BE295"/>
  <c r="BE297"/>
  <c r="BE299"/>
  <c r="BE303"/>
  <c r="BE308"/>
  <c r="BE324"/>
  <c r="BE327"/>
  <c r="BE329"/>
  <c r="BE347"/>
  <c r="BE350"/>
  <c r="BE359"/>
  <c r="BE365"/>
  <c r="BE369"/>
  <c r="BE371"/>
  <c r="BE375"/>
  <c i="3" r="BE199"/>
  <c r="BE207"/>
  <c r="BE228"/>
  <c r="BE236"/>
  <c r="BE238"/>
  <c r="BE259"/>
  <c r="BE268"/>
  <c r="BE273"/>
  <c r="BE286"/>
  <c r="BE295"/>
  <c r="BE297"/>
  <c r="BE311"/>
  <c r="BE314"/>
  <c r="BE320"/>
  <c r="BE323"/>
  <c r="BE329"/>
  <c r="BE339"/>
  <c r="BE342"/>
  <c r="BE358"/>
  <c r="BE368"/>
  <c r="BE380"/>
  <c r="BE390"/>
  <c r="BE393"/>
  <c r="BE407"/>
  <c r="BE409"/>
  <c r="BE411"/>
  <c r="BE417"/>
  <c r="BE421"/>
  <c r="J54"/>
  <c r="J55"/>
  <c r="F94"/>
  <c r="F95"/>
  <c r="BE101"/>
  <c r="BE107"/>
  <c r="BE113"/>
  <c r="BE116"/>
  <c r="BE123"/>
  <c r="BE126"/>
  <c r="BE145"/>
  <c r="BE148"/>
  <c r="BE159"/>
  <c r="BE168"/>
  <c r="BE170"/>
  <c r="BE177"/>
  <c r="BE180"/>
  <c r="BE182"/>
  <c r="BE185"/>
  <c r="BE192"/>
  <c r="BE195"/>
  <c r="BE210"/>
  <c r="BE215"/>
  <c r="BE218"/>
  <c r="BE221"/>
  <c r="BE225"/>
  <c r="BE231"/>
  <c r="BE270"/>
  <c r="BE279"/>
  <c r="BE306"/>
  <c r="BE317"/>
  <c r="BE333"/>
  <c r="BE336"/>
  <c r="BE352"/>
  <c r="BE355"/>
  <c r="BE372"/>
  <c r="BE373"/>
  <c r="BE376"/>
  <c r="BE383"/>
  <c r="BE414"/>
  <c r="BE424"/>
  <c r="E48"/>
  <c r="BE104"/>
  <c r="BE118"/>
  <c r="BE130"/>
  <c r="BE133"/>
  <c r="BE136"/>
  <c r="BE187"/>
  <c r="BE190"/>
  <c r="BE202"/>
  <c r="BE204"/>
  <c r="BE241"/>
  <c r="BE243"/>
  <c r="BE246"/>
  <c r="BE250"/>
  <c r="BE256"/>
  <c r="BE262"/>
  <c r="BE264"/>
  <c r="BE276"/>
  <c r="BE281"/>
  <c r="BE292"/>
  <c r="BE300"/>
  <c r="BE303"/>
  <c r="BE326"/>
  <c r="BE360"/>
  <c r="BE364"/>
  <c r="BE378"/>
  <c r="BE384"/>
  <c r="BE387"/>
  <c r="BE396"/>
  <c r="BE399"/>
  <c r="BE401"/>
  <c r="BE404"/>
  <c r="J52"/>
  <c r="BE110"/>
  <c r="BE121"/>
  <c r="BE142"/>
  <c r="BE150"/>
  <c r="BE153"/>
  <c r="BE156"/>
  <c r="BE162"/>
  <c r="BE165"/>
  <c r="BE197"/>
  <c r="BE213"/>
  <c r="BE233"/>
  <c r="BE253"/>
  <c r="BE266"/>
  <c r="BE283"/>
  <c r="BE289"/>
  <c r="BE308"/>
  <c r="BE349"/>
  <c r="BE366"/>
  <c r="BE370"/>
  <c i="2" r="E48"/>
  <c r="F55"/>
  <c r="J87"/>
  <c r="J89"/>
  <c r="BE96"/>
  <c r="BE150"/>
  <c r="BE159"/>
  <c r="BE210"/>
  <c r="BE218"/>
  <c r="BE276"/>
  <c r="BE393"/>
  <c r="BE416"/>
  <c r="BE431"/>
  <c r="BE436"/>
  <c r="BE465"/>
  <c r="BE532"/>
  <c r="BE554"/>
  <c r="BE599"/>
  <c r="BE601"/>
  <c r="J55"/>
  <c r="BE116"/>
  <c r="BE147"/>
  <c r="BE153"/>
  <c r="BE173"/>
  <c r="BE202"/>
  <c r="BE221"/>
  <c r="BE228"/>
  <c r="BE240"/>
  <c r="BE288"/>
  <c r="BE324"/>
  <c r="BE345"/>
  <c r="BE361"/>
  <c r="BE386"/>
  <c r="BE423"/>
  <c r="BE457"/>
  <c r="BE487"/>
  <c r="BE489"/>
  <c r="BE501"/>
  <c r="BE508"/>
  <c r="BE514"/>
  <c r="BE521"/>
  <c r="BE530"/>
  <c r="BE537"/>
  <c r="BE538"/>
  <c r="BE540"/>
  <c r="BE552"/>
  <c r="BE121"/>
  <c r="BE138"/>
  <c r="BE162"/>
  <c r="BE164"/>
  <c r="BE170"/>
  <c r="BE233"/>
  <c r="BE247"/>
  <c r="BE253"/>
  <c r="BE267"/>
  <c r="BE296"/>
  <c r="BE298"/>
  <c r="BE301"/>
  <c r="BE304"/>
  <c r="BE306"/>
  <c r="BE309"/>
  <c r="BE311"/>
  <c r="BE317"/>
  <c r="BE343"/>
  <c r="BE347"/>
  <c r="BE368"/>
  <c r="BE381"/>
  <c r="BE405"/>
  <c r="BE410"/>
  <c r="BE429"/>
  <c r="BE480"/>
  <c r="BE494"/>
  <c r="BE496"/>
  <c r="BE499"/>
  <c r="BE528"/>
  <c r="BE535"/>
  <c r="BE544"/>
  <c r="BE548"/>
  <c r="BE550"/>
  <c r="BE556"/>
  <c r="BE560"/>
  <c r="BE564"/>
  <c r="BE568"/>
  <c r="BE597"/>
  <c r="BE612"/>
  <c r="F54"/>
  <c r="BE109"/>
  <c r="BE156"/>
  <c r="BE168"/>
  <c r="BE186"/>
  <c r="BE250"/>
  <c r="BE307"/>
  <c r="BE331"/>
  <c r="BE336"/>
  <c r="BE354"/>
  <c r="BE388"/>
  <c r="BE397"/>
  <c r="BE421"/>
  <c r="BE426"/>
  <c r="BE438"/>
  <c r="BE442"/>
  <c r="BE460"/>
  <c r="BE462"/>
  <c r="BE491"/>
  <c r="BE511"/>
  <c r="BE513"/>
  <c r="BE541"/>
  <c r="BE543"/>
  <c r="BE546"/>
  <c r="BE558"/>
  <c r="BE562"/>
  <c r="BE565"/>
  <c r="BE572"/>
  <c r="BE580"/>
  <c r="BE583"/>
  <c r="BE586"/>
  <c r="BE589"/>
  <c r="BE592"/>
  <c r="BE594"/>
  <c r="BE604"/>
  <c r="BE607"/>
  <c r="BE610"/>
  <c r="F37"/>
  <c i="1" r="BD55"/>
  <c i="7" r="F36"/>
  <c i="1" r="BC60"/>
  <c i="12" r="F36"/>
  <c i="1" r="BC66"/>
  <c i="2" r="F35"/>
  <c i="1" r="BB55"/>
  <c i="7" r="F34"/>
  <c i="1" r="BA60"/>
  <c i="9" r="J36"/>
  <c i="1" r="AW63"/>
  <c i="9" r="F37"/>
  <c i="1" r="BB63"/>
  <c i="10" r="J36"/>
  <c i="1" r="AW64"/>
  <c i="12" r="J34"/>
  <c i="1" r="AW66"/>
  <c i="2" r="F34"/>
  <c i="1" r="BA55"/>
  <c i="4" r="J34"/>
  <c i="1" r="AW57"/>
  <c i="6" r="F37"/>
  <c i="1" r="BD59"/>
  <c i="9" r="F38"/>
  <c i="1" r="BC63"/>
  <c i="10" r="F39"/>
  <c i="1" r="BD64"/>
  <c i="3" r="F34"/>
  <c i="1" r="BA56"/>
  <c i="4" r="F35"/>
  <c i="1" r="BB57"/>
  <c i="4" r="F37"/>
  <c i="1" r="BD57"/>
  <c i="11" r="F37"/>
  <c i="1" r="BD65"/>
  <c i="3" r="F36"/>
  <c i="1" r="BC56"/>
  <c i="6" r="F34"/>
  <c i="1" r="BA59"/>
  <c i="9" r="F36"/>
  <c i="1" r="BA63"/>
  <c i="10" r="F36"/>
  <c i="1" r="BA64"/>
  <c i="12" r="F35"/>
  <c i="1" r="BB66"/>
  <c i="3" r="J34"/>
  <c i="1" r="AW56"/>
  <c i="5" r="F35"/>
  <c i="1" r="BB58"/>
  <c i="12" r="F37"/>
  <c i="1" r="BD66"/>
  <c i="3" r="F35"/>
  <c i="1" r="BB56"/>
  <c i="3" r="F37"/>
  <c i="1" r="BD56"/>
  <c i="9" r="F39"/>
  <c i="1" r="BD63"/>
  <c i="11" r="J34"/>
  <c i="1" r="AW65"/>
  <c i="7" r="F37"/>
  <c i="1" r="BD60"/>
  <c i="10" r="F38"/>
  <c i="1" r="BC64"/>
  <c i="12" r="F34"/>
  <c i="1" r="BA66"/>
  <c r="AS54"/>
  <c i="5" r="F37"/>
  <c i="1" r="BD58"/>
  <c i="7" r="F35"/>
  <c i="1" r="BB60"/>
  <c i="11" r="F35"/>
  <c i="1" r="BB65"/>
  <c i="8" r="J34"/>
  <c i="1" r="AW61"/>
  <c i="11" r="F36"/>
  <c i="1" r="BC65"/>
  <c i="7" r="J34"/>
  <c i="1" r="AW60"/>
  <c i="8" r="F34"/>
  <c i="1" r="BA61"/>
  <c i="10" r="F37"/>
  <c i="1" r="BB64"/>
  <c i="2" r="F36"/>
  <c i="1" r="BC55"/>
  <c i="5" r="F34"/>
  <c i="1" r="BA58"/>
  <c i="6" r="J34"/>
  <c i="1" r="AW59"/>
  <c i="8" r="F35"/>
  <c i="1" r="BB61"/>
  <c i="4" r="F36"/>
  <c i="1" r="BC57"/>
  <c i="6" r="F36"/>
  <c i="1" r="BC59"/>
  <c i="8" r="F36"/>
  <c i="1" r="BC61"/>
  <c i="4" r="F34"/>
  <c i="1" r="BA57"/>
  <c i="5" r="F36"/>
  <c i="1" r="BC58"/>
  <c i="2" r="J34"/>
  <c i="1" r="AW55"/>
  <c i="5" r="J34"/>
  <c i="1" r="AW58"/>
  <c i="11" r="F34"/>
  <c i="1" r="BA65"/>
  <c i="6" r="F35"/>
  <c i="1" r="BB59"/>
  <c i="8" r="F37"/>
  <c i="1" r="BD61"/>
  <c i="4" l="1" r="R339"/>
  <c r="P339"/>
  <c r="T339"/>
  <c i="11" r="T106"/>
  <c r="R127"/>
  <c r="R126"/>
  <c i="8" r="R90"/>
  <c i="3" r="R248"/>
  <c r="BK248"/>
  <c r="R99"/>
  <c r="R98"/>
  <c i="8" r="P91"/>
  <c r="P90"/>
  <c i="1" r="AU61"/>
  <c i="5" r="T96"/>
  <c i="11" r="T344"/>
  <c i="4" r="T95"/>
  <c i="11" r="R345"/>
  <c r="R344"/>
  <c r="R105"/>
  <c r="P127"/>
  <c r="P126"/>
  <c i="6" r="P88"/>
  <c r="P87"/>
  <c i="1" r="AU59"/>
  <c i="5" r="P353"/>
  <c r="R96"/>
  <c i="3" r="P248"/>
  <c r="T99"/>
  <c i="2" r="R94"/>
  <c i="7" r="R90"/>
  <c r="R89"/>
  <c i="5" r="R353"/>
  <c r="P95"/>
  <c i="1" r="AU58"/>
  <c i="7" r="P90"/>
  <c r="P89"/>
  <c i="1" r="AU60"/>
  <c i="4" r="R96"/>
  <c r="R95"/>
  <c i="2" r="R570"/>
  <c r="R93"/>
  <c i="10" r="R92"/>
  <c r="R91"/>
  <c i="8" r="T91"/>
  <c r="T90"/>
  <c i="11" r="T127"/>
  <c r="T126"/>
  <c r="T105"/>
  <c i="10" r="T92"/>
  <c r="T91"/>
  <c i="3" r="P99"/>
  <c r="P98"/>
  <c i="1" r="AU56"/>
  <c i="12" r="BK83"/>
  <c r="BK82"/>
  <c r="J82"/>
  <c i="6" r="T88"/>
  <c r="T87"/>
  <c i="9" r="R89"/>
  <c r="R88"/>
  <c i="7" r="T90"/>
  <c r="T89"/>
  <c i="2" r="T94"/>
  <c r="T93"/>
  <c i="11" r="P345"/>
  <c r="P344"/>
  <c r="P106"/>
  <c r="P105"/>
  <c i="1" r="AU65"/>
  <c i="9" r="T89"/>
  <c r="T88"/>
  <c i="6" r="R88"/>
  <c r="R87"/>
  <c i="5" r="T353"/>
  <c i="4" r="P96"/>
  <c r="P95"/>
  <c i="1" r="AU57"/>
  <c i="3" r="T248"/>
  <c i="2" r="P94"/>
  <c r="P93"/>
  <c i="1" r="AU55"/>
  <c i="2" r="BK94"/>
  <c r="J94"/>
  <c r="J60"/>
  <c i="11" r="BK127"/>
  <c r="BK126"/>
  <c i="12" r="J84"/>
  <c r="J61"/>
  <c i="2" r="BK570"/>
  <c r="J570"/>
  <c r="J69"/>
  <c i="3" r="BK99"/>
  <c r="J99"/>
  <c r="J60"/>
  <c i="5" r="BK96"/>
  <c r="J96"/>
  <c r="J60"/>
  <c i="6" r="BK88"/>
  <c r="J88"/>
  <c r="J60"/>
  <c i="8" r="BK268"/>
  <c r="J268"/>
  <c r="J68"/>
  <c i="11" r="BK345"/>
  <c r="J345"/>
  <c r="J79"/>
  <c i="4" r="BK96"/>
  <c r="BK95"/>
  <c r="J95"/>
  <c r="J59"/>
  <c r="BK339"/>
  <c r="J339"/>
  <c r="J70"/>
  <c i="5" r="BK353"/>
  <c r="J353"/>
  <c r="J70"/>
  <c i="9" r="BK89"/>
  <c r="J89"/>
  <c r="J64"/>
  <c i="10" r="BK92"/>
  <c r="J92"/>
  <c r="J64"/>
  <c r="BK166"/>
  <c r="J166"/>
  <c r="J68"/>
  <c i="11" r="BK106"/>
  <c r="J106"/>
  <c r="J60"/>
  <c i="8" r="BK90"/>
  <c r="J90"/>
  <c r="J59"/>
  <c i="7" r="J90"/>
  <c r="J60"/>
  <c i="12" r="J30"/>
  <c i="1" r="AG66"/>
  <c i="9" r="J35"/>
  <c i="1" r="AV63"/>
  <c r="AT63"/>
  <c r="BC62"/>
  <c r="AY62"/>
  <c r="BA62"/>
  <c r="AW62"/>
  <c r="BB62"/>
  <c r="AX62"/>
  <c i="10" r="F35"/>
  <c i="1" r="AZ64"/>
  <c i="3" r="F33"/>
  <c i="1" r="AZ56"/>
  <c i="2" r="F33"/>
  <c i="1" r="AZ55"/>
  <c i="9" r="F35"/>
  <c i="1" r="AZ63"/>
  <c i="12" r="F33"/>
  <c i="1" r="AZ66"/>
  <c i="3" r="J33"/>
  <c i="1" r="AV56"/>
  <c r="AT56"/>
  <c i="6" r="F33"/>
  <c i="1" r="AZ59"/>
  <c i="7" r="J30"/>
  <c i="1" r="AG60"/>
  <c i="8" r="F33"/>
  <c i="1" r="AZ61"/>
  <c i="5" r="F33"/>
  <c i="1" r="AZ58"/>
  <c i="6" r="J33"/>
  <c i="1" r="AV59"/>
  <c r="AT59"/>
  <c i="11" r="J33"/>
  <c i="1" r="AV65"/>
  <c r="AT65"/>
  <c i="7" r="F33"/>
  <c i="1" r="AZ60"/>
  <c i="12" r="J33"/>
  <c i="1" r="AV66"/>
  <c r="AT66"/>
  <c r="AN66"/>
  <c i="4" r="J33"/>
  <c i="1" r="AV57"/>
  <c r="AT57"/>
  <c i="2" r="J33"/>
  <c i="1" r="AV55"/>
  <c r="AT55"/>
  <c i="8" r="J33"/>
  <c i="1" r="AV61"/>
  <c r="AT61"/>
  <c r="AU62"/>
  <c i="5" r="J33"/>
  <c i="1" r="AV58"/>
  <c r="AT58"/>
  <c i="7" r="J33"/>
  <c i="1" r="AV60"/>
  <c r="AT60"/>
  <c r="BD62"/>
  <c i="10" r="J35"/>
  <c i="1" r="AV64"/>
  <c r="AT64"/>
  <c i="4" r="F33"/>
  <c i="1" r="AZ57"/>
  <c i="11" r="F33"/>
  <c i="1" r="AZ65"/>
  <c i="3" l="1" r="T98"/>
  <c i="5" r="T95"/>
  <c i="3" r="BK98"/>
  <c r="J98"/>
  <c i="5" r="R95"/>
  <c i="11" r="J127"/>
  <c r="J66"/>
  <c i="3" r="J248"/>
  <c r="J68"/>
  <c i="5" r="BK95"/>
  <c r="J95"/>
  <c i="6" r="BK87"/>
  <c r="J87"/>
  <c r="J59"/>
  <c i="4" r="J96"/>
  <c r="J60"/>
  <c i="11" r="J126"/>
  <c r="J65"/>
  <c r="BK344"/>
  <c r="J344"/>
  <c r="J78"/>
  <c i="12" r="J59"/>
  <c r="J83"/>
  <c r="J60"/>
  <c i="2" r="BK93"/>
  <c r="J93"/>
  <c r="J59"/>
  <c i="9" r="BK88"/>
  <c r="J88"/>
  <c i="10" r="BK91"/>
  <c r="J91"/>
  <c i="12" r="J39"/>
  <c i="1" r="AN60"/>
  <c i="7" r="J39"/>
  <c i="1" r="AU54"/>
  <c r="BB54"/>
  <c r="W31"/>
  <c i="10" r="J32"/>
  <c i="1" r="AG64"/>
  <c r="BA54"/>
  <c r="W30"/>
  <c i="5" r="J30"/>
  <c i="1" r="AG58"/>
  <c i="8" r="J30"/>
  <c i="1" r="AG61"/>
  <c r="AN61"/>
  <c r="BD54"/>
  <c r="W33"/>
  <c i="4" r="J30"/>
  <c i="1" r="AG57"/>
  <c i="9" r="J32"/>
  <c i="1" r="AG63"/>
  <c i="3" r="J30"/>
  <c i="1" r="AG56"/>
  <c r="BC54"/>
  <c r="W32"/>
  <c r="AZ62"/>
  <c r="AV62"/>
  <c r="AT62"/>
  <c i="10" l="1" r="J41"/>
  <c i="9" r="J41"/>
  <c i="11" r="BK105"/>
  <c r="J105"/>
  <c i="5" r="J39"/>
  <c i="3" r="J39"/>
  <c i="4" r="J39"/>
  <c i="5" r="J59"/>
  <c i="3" r="J59"/>
  <c i="10" r="J63"/>
  <c i="9" r="J63"/>
  <c i="8" r="J39"/>
  <c i="1" r="AN63"/>
  <c r="AN57"/>
  <c r="AN58"/>
  <c r="AN64"/>
  <c r="AN56"/>
  <c i="11" r="J30"/>
  <c i="1" r="AG65"/>
  <c i="6" r="J30"/>
  <c i="1" r="AG59"/>
  <c r="AY54"/>
  <c r="AZ54"/>
  <c r="W29"/>
  <c r="AG62"/>
  <c r="AW54"/>
  <c r="AK30"/>
  <c i="2" r="J30"/>
  <c i="1" r="AG55"/>
  <c r="AX54"/>
  <c i="6" l="1" r="J39"/>
  <c i="11" r="J59"/>
  <c r="J39"/>
  <c i="2" r="J39"/>
  <c i="1" r="AN55"/>
  <c r="AN59"/>
  <c r="AN65"/>
  <c r="AN62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<sst xmlns="http://schemas.openxmlformats.org/spreadsheetml/2006/main">
  <si>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</si>
  <si>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</si>
  <si>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</si>
  <si>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</si>
  <si>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</si>
  <si>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{3153f50f-043d-4267-8042-6025e7212ffa}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</si>
  <si>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</si>
  <si>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</si>
  <si>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</si>
  <si>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</si>
  <si>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</si>
  <si>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</si>
  <si>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</si>
  <si>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</si>
  <si>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GJ_VZ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</si>
  <si>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</si>
  <si>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</si>
  <si>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Jihlava - gymnazium</t>
  </si>
  <si>
    <t>KSO:</t>
  </si>
  <si>
    <t/>
  </si>
  <si>
    <t>CC-CZ:</t>
  </si>
  <si>
    <t>Místo:</t>
  </si>
  <si>
    <t xml:space="preserve"> </t>
  </si>
  <si>
    <t>Datum:</t>
  </si>
  <si>
    <t>19. 12. 2021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</si>
  <si>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</si>
  <si>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</si>
  <si>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</si>
  <si>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</si>
  <si>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</si>
  <si>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</si>
  <si>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</si>
  <si>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</si>
  <si>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</si>
  <si>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</si>
  <si>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</si>
  <si>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</si>
  <si>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</si>
  <si>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</si>
  <si>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</si>
  <si>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</si>
  <si>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</si>
  <si>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</si>
  <si>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</si>
  <si>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</si>
  <si>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</si>
  <si>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</si>
  <si>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</si>
  <si>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</si>
  <si>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</si>
  <si>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</si>
  <si>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</si>
  <si>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</si>
  <si>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</si>
  <si>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</si>
  <si>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</si>
  <si>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</si>
  <si>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</si>
  <si>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</si>
  <si>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</si>
  <si>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</si>
  <si>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</si>
  <si>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</si>
  <si>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</si>
  <si>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</si>
  <si>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</si>
  <si>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</si>
  <si>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</si>
  <si>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</si>
  <si>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</si>
  <si>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</si>
  <si>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</si>
  <si>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</si>
  <si>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</si>
  <si>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GJ-01</t>
  </si>
  <si>
    <t>SO 01 - Sportovní plocha</t>
  </si>
  <si>
    <t>STA</t>
  </si>
  <si>
    <t>1</t>
  </si>
  <si>
    <t>{54d3b858-069b-4eac-8cf3-d024248d0dc7}</t>
  </si>
  <si>
    <t>2</t>
  </si>
  <si>
    <t>GJ-02</t>
  </si>
  <si>
    <t>SO 02 - Budova skladu</t>
  </si>
  <si>
    <t>{577ec206-05cb-473f-80d1-8e2de1a2e7be}</t>
  </si>
  <si>
    <t>GJ-03</t>
  </si>
  <si>
    <t>SO 03 - Komunikace</t>
  </si>
  <si>
    <t>{82d20c2c-496f-4aa2-afed-c25b0b481a0e}</t>
  </si>
  <si>
    <t>GJ-04</t>
  </si>
  <si>
    <t>SO 04 - Úprava stávajících ploch</t>
  </si>
  <si>
    <t>{7ce3061c-4c61-4098-9e18-fc463829252e}</t>
  </si>
  <si>
    <t>GJ-05</t>
  </si>
  <si>
    <t>SO 05 - Multifunkční plocha u SŠ PTA</t>
  </si>
  <si>
    <t>{b5257777-411d-41dc-8779-5ad6ebaf8621}</t>
  </si>
  <si>
    <t>GJ-06</t>
  </si>
  <si>
    <t>SO 06 - Multifunkční plocha u Gymnazia</t>
  </si>
  <si>
    <t>{45460bbc-960f-4122-9af4-46f827d8d536}</t>
  </si>
  <si>
    <t>GJ-07</t>
  </si>
  <si>
    <t>SO 07 - Retenční nádrže</t>
  </si>
  <si>
    <t>{7847b930-0ecd-4566-8a49-d7fb8ca488a6}</t>
  </si>
  <si>
    <t>GJ-08</t>
  </si>
  <si>
    <t>Bourcí práce</t>
  </si>
  <si>
    <t>{ce252fef-e21a-4c27-ad9b-2f84bbb5c63f}</t>
  </si>
  <si>
    <t>GJ-08-1</t>
  </si>
  <si>
    <t>Bourání stáv.skladu</t>
  </si>
  <si>
    <t>Soupis</t>
  </si>
  <si>
    <t>{81db5d6c-030d-4a80-972c-cdda3afc481d}</t>
  </si>
  <si>
    <t>GJ-08-2</t>
  </si>
  <si>
    <t>Bourání sportovních ploch a oplocení</t>
  </si>
  <si>
    <t>{ca529fb2-3ce3-4a7a-8256-b4f3d5a4265b}</t>
  </si>
  <si>
    <t>GJ-09</t>
  </si>
  <si>
    <t>Elektroinstalace</t>
  </si>
  <si>
    <t>{c9618ba4-cb05-43fe-a0a8-b28addd629a2}</t>
  </si>
  <si>
    <t>GJ-VRN</t>
  </si>
  <si>
    <t>Vedlejší a ostatní náklady stavby</t>
  </si>
  <si>
    <t>VON</t>
  </si>
  <si>
    <t>{d9f9b330-b3c6-480e-a5ca-8926c9ab42a1}</t>
  </si>
  <si>
    <t>KRYCÍ LIST SOUPISU PRACÍ</t>
  </si>
  <si>
    <t>Objekt:</t>
  </si>
  <si>
    <t>GJ-01 - SO 01 - Sportovní plocha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</si>
  <si>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</si>
  <si>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</si>
  <si>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</si>
  <si>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</si>
  <si>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</si>
  <si>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</si>
  <si>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</si>
  <si>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</si>
  <si>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</si>
  <si>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</si>
  <si>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</si>
  <si>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</si>
  <si>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</si>
  <si>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</si>
  <si>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</si>
  <si>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</si>
  <si>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</si>
  <si>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</si>
  <si>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</si>
  <si>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</si>
  <si>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</si>
  <si>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</si>
  <si>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</si>
  <si>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</si>
  <si>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</si>
  <si>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</si>
  <si>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</si>
  <si>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</si>
  <si>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</si>
  <si>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</si>
  <si>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</si>
  <si>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</si>
  <si>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</si>
  <si>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</si>
  <si>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</si>
  <si>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</si>
  <si>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122251105</t>
  </si>
  <si>
    <t>Odkopávky a prokopávky nezapažené v hornině třídy těžitelnosti I skupiny 3 objem do 1000 m3 strojně</t>
  </si>
  <si>
    <t>m3</t>
  </si>
  <si>
    <t>CS ÚRS 2021 02</t>
  </si>
  <si>
    <t>4</t>
  </si>
  <si>
    <t>-543769172</t>
  </si>
  <si>
    <t>Online PSC</t>
  </si>
  <si>
    <t>https://podminky.urs.cz/item/CS_URS_2021_02/122251105</t>
  </si>
  <si>
    <t>VV</t>
  </si>
  <si>
    <t>(47,41*30,46+0,345*(4+6,8+47,42))*0,503+7,55*0,503</t>
  </si>
  <si>
    <t>Mezisoučet P1</t>
  </si>
  <si>
    <t>3</t>
  </si>
  <si>
    <t>7,61*4,12*0,4</t>
  </si>
  <si>
    <t>Mezisoučet doskočiště a lapače písku</t>
  </si>
  <si>
    <t>316,81*0,533</t>
  </si>
  <si>
    <t>Mezisoučet P4</t>
  </si>
  <si>
    <t>(53,3+63,33)*0,25</t>
  </si>
  <si>
    <t>Mezisoučet P7</t>
  </si>
  <si>
    <t>81,6*0,35</t>
  </si>
  <si>
    <t>Mezisoučet bet.plocha pod tribunou</t>
  </si>
  <si>
    <t>Součet</t>
  </si>
  <si>
    <t>132251101</t>
  </si>
  <si>
    <t>Hloubení rýh nezapažených š do 800 mm v hornině třídy těžitelnosti I skupiny 3 objem do 20 m3 strojně</t>
  </si>
  <si>
    <t>-1583763474</t>
  </si>
  <si>
    <t>https://podminky.urs.cz/item/CS_URS_2021_02/132251101</t>
  </si>
  <si>
    <t>0,4*0,4*72,6</t>
  </si>
  <si>
    <t>Mezisoučet drenáž pod běž.dráhou</t>
  </si>
  <si>
    <t>0,75*2,8*0,6*2+0,6*2,8*0,6*2</t>
  </si>
  <si>
    <t>Mezisoučet základy pro přístřešek tribuny</t>
  </si>
  <si>
    <t>132251103</t>
  </si>
  <si>
    <t>Hloubení rýh nezapažených š do 800 mm v hornině třídy těžitelnosti I skupiny 3 objem do 100 m3 strojně</t>
  </si>
  <si>
    <t>1111217774</t>
  </si>
  <si>
    <t>https://podminky.urs.cz/item/CS_URS_2021_02/132251103</t>
  </si>
  <si>
    <t>0,4*(0,4+0,7)*0,5*28,5*11+0,6*0,7*47</t>
  </si>
  <si>
    <t>Mezisoučet drenáž P1</t>
  </si>
  <si>
    <t>132251254</t>
  </si>
  <si>
    <t>Hloubení rýh nezapažených š do 2000 mm v hornině třídy těžitelnosti I skupiny 3 objem do 500 m3 strojně</t>
  </si>
  <si>
    <t>-1829988916</t>
  </si>
  <si>
    <t>https://podminky.urs.cz/item/CS_URS_2021_02/132251254</t>
  </si>
  <si>
    <t>1,6*0,6*((6,44+5,56)*0,5+(11,97+11,65)*0,5+(3,1+3,67)*0,5+2,4)</t>
  </si>
  <si>
    <t>1,1*0,6*1,78</t>
  </si>
  <si>
    <t>1,6*0,6*47,92+0,15*0,6*1,2*2+1,6*0,6*2,0*3</t>
  </si>
  <si>
    <t>Mezisoučet základ.pasy pod OZ</t>
  </si>
  <si>
    <t>(6,44+5,56)*0,5*(0,61*(1,1+1,41)*0,5+0,47*(0,5+0,69)*0,5)</t>
  </si>
  <si>
    <t>Mezisoučet výkop pro OZ Typ OP2 - řez I-I´</t>
  </si>
  <si>
    <t>((11,97+11,65)*0,5+(3,1+3,67)*0,5+2,4)*(1,51*(0,5+1,12)*0,5+1,6*(1,1+1,9)*0,5)</t>
  </si>
  <si>
    <t>Mezisoučet výkop pro OZ Typ OP2 - řez II-II´</t>
  </si>
  <si>
    <t>(2,1+2,8)*1,51*1,78</t>
  </si>
  <si>
    <t>Mezisoučet výkop pro OZ typ OP1</t>
  </si>
  <si>
    <t>47,92*(0,52*(0,5+0,71)*0,5+1,56*(1,1+1,88)*0,5)</t>
  </si>
  <si>
    <t>Mezisoučet výkop pro UZ Typ OP1 - řez III-III´, IV-IV´</t>
  </si>
  <si>
    <t>2*(1,6+2,6)*(1,17+1,42+1,67)</t>
  </si>
  <si>
    <t>Mezisoučet výkop pro OZ Typ OP2, OP3, OP4 - řez V-V´</t>
  </si>
  <si>
    <t>5</t>
  </si>
  <si>
    <t>133212011</t>
  </si>
  <si>
    <t>Hloubení šachet v hornině třídy těžitelnosti I skupiny 3 plocha výkopu do 4 m2 ručně</t>
  </si>
  <si>
    <t>-1261005103</t>
  </si>
  <si>
    <t>https://podminky.urs.cz/item/CS_URS_2021_02/133212011</t>
  </si>
  <si>
    <t>0,6*0,6*0,5*23</t>
  </si>
  <si>
    <t>0,6*0,6*0,9*39</t>
  </si>
  <si>
    <t>0,6*1,15*0,5*2</t>
  </si>
  <si>
    <t>Mezisoučet sloupky oplocení kolem plochy P1</t>
  </si>
  <si>
    <t>0,6*0,6*0,6*2</t>
  </si>
  <si>
    <t>Mezisoučet odpad.koš</t>
  </si>
  <si>
    <t>6</t>
  </si>
  <si>
    <t>133251101</t>
  </si>
  <si>
    <t>Hloubení šachet nezapažených v hornině třídy těžitelnosti I skupiny 3 objem do 20 m3</t>
  </si>
  <si>
    <t>1128129983</t>
  </si>
  <si>
    <t>https://podminky.urs.cz/item/CS_URS_2021_02/133251101</t>
  </si>
  <si>
    <t>1,2*1,2*1,2*2</t>
  </si>
  <si>
    <t>7</t>
  </si>
  <si>
    <t>162351103</t>
  </si>
  <si>
    <t>Vodorovné přemístění přes 50 do 500 m výkopku/sypaniny z horniny třídy těžitelnosti I skupiny 1 až 3</t>
  </si>
  <si>
    <t>504700032</t>
  </si>
  <si>
    <t>https://podminky.urs.cz/item/CS_URS_2021_02/162351103</t>
  </si>
  <si>
    <t>(210,102+8,46)*2</t>
  </si>
  <si>
    <t>8</t>
  </si>
  <si>
    <t>162751116</t>
  </si>
  <si>
    <t>Vodorovné přemístění přes 8 000 do 9000 m výkopku/sypaniny z horniny třídy těžitelnosti I skupiny 1 až 3</t>
  </si>
  <si>
    <t>-988720744</t>
  </si>
  <si>
    <t>https://podminky.urs.cz/item/CS_URS_2021_02/162751116</t>
  </si>
  <si>
    <t>979,406+16,152+88,71+321,239+17,898+3,456-210,102-8,46</t>
  </si>
  <si>
    <t>9</t>
  </si>
  <si>
    <t>167151111</t>
  </si>
  <si>
    <t>Nakládání výkopku z hornin třídy těžitelnosti I skupiny 1 až 3 přes 100 m3</t>
  </si>
  <si>
    <t>456202465</t>
  </si>
  <si>
    <t>https://podminky.urs.cz/item/CS_URS_2021_02/167151111</t>
  </si>
  <si>
    <t>8,46+210,102</t>
  </si>
  <si>
    <t>10</t>
  </si>
  <si>
    <t>171201231</t>
  </si>
  <si>
    <t>Poplatek za uložení zeminy a kamení na recyklační skládce (skládkovné) kód odpadu 17 05 04</t>
  </si>
  <si>
    <t>t</t>
  </si>
  <si>
    <t>1087931075</t>
  </si>
  <si>
    <t>https://podminky.urs.cz/item/CS_URS_2021_02/171201231</t>
  </si>
  <si>
    <t>1208,299*1,85 'Přepočtené koeficientem množství</t>
  </si>
  <si>
    <t>11</t>
  </si>
  <si>
    <t>171251201</t>
  </si>
  <si>
    <t>Uložení sypaniny na skládky nebo meziskládky</t>
  </si>
  <si>
    <t>920726209</t>
  </si>
  <si>
    <t>https://podminky.urs.cz/item/CS_URS_2021_02/171251201</t>
  </si>
  <si>
    <t>12</t>
  </si>
  <si>
    <t>174212101</t>
  </si>
  <si>
    <t>Zásyp jam, šachet a rýh do 30 m3 sypaninou bez zhutnění při překopech inženýrských sítí ručně</t>
  </si>
  <si>
    <t>-666663582</t>
  </si>
  <si>
    <t>https://podminky.urs.cz/item/CS_URS_2021_02/174212101</t>
  </si>
  <si>
    <t>7,0*3,0*0,4</t>
  </si>
  <si>
    <t>Součet doskočiště</t>
  </si>
  <si>
    <t>13</t>
  </si>
  <si>
    <t>M</t>
  </si>
  <si>
    <t>12595.R</t>
  </si>
  <si>
    <t>Písek pro plážové sporty</t>
  </si>
  <si>
    <t>-1463812228</t>
  </si>
  <si>
    <t>8,4*2,1 'Přepočtené koeficientem množství</t>
  </si>
  <si>
    <t>14</t>
  </si>
  <si>
    <t>175112101</t>
  </si>
  <si>
    <t>Obsypání potrubí při překopech inženýrských sítí ručně objem do 10 m3</t>
  </si>
  <si>
    <t>-1185539853</t>
  </si>
  <si>
    <t>https://podminky.urs.cz/item/CS_URS_2021_02/175112101</t>
  </si>
  <si>
    <t>47*0,6*0,3</t>
  </si>
  <si>
    <t>175151201</t>
  </si>
  <si>
    <t>Obsypání objektu nad přilehlým původním terénem sypaninou bez prohození, uloženou do 3 m strojně</t>
  </si>
  <si>
    <t>1598906043</t>
  </si>
  <si>
    <t>https://podminky.urs.cz/item/CS_URS_2021_02/175151201</t>
  </si>
  <si>
    <t>(6,44+5,56)*0,5*(0,61*(1,1+1,41)*0,5+0,47*(0,5+0,69)*0,5)-0,3*0,61*(6,44+5,56)*0,5</t>
  </si>
  <si>
    <t>Mezisoučet obsyp pro OZ Typ OP2 - řez I-I´</t>
  </si>
  <si>
    <t>((11,97+11,65)*0,5+(3,1+3,67)*0,5+2,4)*(1,51*(0,5+1,12)*0,5+1,6*(1,1+1,9)*0,5)-((11,97+11,65)*0,5+(3,1+3,67)*0,5+2,4)*0,3*1,6</t>
  </si>
  <si>
    <t>Mezisoučet obsyp pro OZ Typ OP2 - řez II-II´</t>
  </si>
  <si>
    <t>(2,1+2,8)*1,51*1,78-1,51*1,78*0,3</t>
  </si>
  <si>
    <t>Mezisoučet obsyp pro OZ typ OP1</t>
  </si>
  <si>
    <t>47,92*(0,52*(0,5+0,71)*0,5+1,56*(1,1+1,88)*0,5)-47,92*0,3*1,56</t>
  </si>
  <si>
    <t>Mezisoučet obsyp pro UZ Typ OP1 - řez III-III´, IV-IV´</t>
  </si>
  <si>
    <t>2*(1,6+2,6)*(1,17+1,42+1,67)-(1,17+1,42+1,67)*2,0*0,3</t>
  </si>
  <si>
    <t>Mezisoučet obsyp pro OZ Typ OP2, OP3, OP4 - řez V-V´</t>
  </si>
  <si>
    <t>16</t>
  </si>
  <si>
    <t>181951112</t>
  </si>
  <si>
    <t>Úprava pláně v hornině třídy těžitelnosti I skupiny 1 až 3 se zhutněním strojně</t>
  </si>
  <si>
    <t>m2</t>
  </si>
  <si>
    <t>2119985905</t>
  </si>
  <si>
    <t>https://podminky.urs.cz/item/CS_URS_2021_02/181951112</t>
  </si>
  <si>
    <t>47,41*30,46+0,345*(4+6,8+47,42)+7,55</t>
  </si>
  <si>
    <t>7,61*4,12</t>
  </si>
  <si>
    <t>Mezisoučet doskočiště</t>
  </si>
  <si>
    <t>1,6*((6,44+5,56)*0,5+(11,97+11,65)*0,5+(3,1+3,67)*0,5+2,4)</t>
  </si>
  <si>
    <t>1,1*1,78</t>
  </si>
  <si>
    <t>1,6*47,92+0,15*1,2*2+1,6*2,0*3</t>
  </si>
  <si>
    <t>Mezisoučet OZ</t>
  </si>
  <si>
    <t>316,81+53,3+63,3</t>
  </si>
  <si>
    <t>Mezisoučet P4, P7</t>
  </si>
  <si>
    <t>81,6</t>
  </si>
  <si>
    <t>Mezisoučet beton.plocha pro tribunu</t>
  </si>
  <si>
    <t>Zakládání</t>
  </si>
  <si>
    <t>17</t>
  </si>
  <si>
    <t>211561111</t>
  </si>
  <si>
    <t>Výplň odvodňovacích žeber nebo trativodů kamenivem hrubým drceným frakce 4 až 16 mm</t>
  </si>
  <si>
    <t>41687309</t>
  </si>
  <si>
    <t>https://podminky.urs.cz/item/CS_URS_2021_02/211561111</t>
  </si>
  <si>
    <t>0,4*(0,4+0,7)*0,5*28,5*11+0,6*0,4*47</t>
  </si>
  <si>
    <t>0,1*0,25*(69+71,6)</t>
  </si>
  <si>
    <t>18</t>
  </si>
  <si>
    <t>211971110</t>
  </si>
  <si>
    <t>Zřízení opláštění žeber nebo trativodů geotextilií v rýze nebo zářezu sklonu do 1:2</t>
  </si>
  <si>
    <t>-464122123</t>
  </si>
  <si>
    <t>https://podminky.urs.cz/item/CS_URS_2021_02/211971110</t>
  </si>
  <si>
    <t>0,4*28,5*11+0,6*47</t>
  </si>
  <si>
    <t>0,5*72,6</t>
  </si>
  <si>
    <t>(69+71,6)*0,9</t>
  </si>
  <si>
    <t>19</t>
  </si>
  <si>
    <t>69311081</t>
  </si>
  <si>
    <t>geotextilie netkaná separační, ochranná, filtrační, drenážní PES 300g/m2</t>
  </si>
  <si>
    <t>-90374920</t>
  </si>
  <si>
    <t>https://podminky.urs.cz/item/CS_URS_2021_02/69311081</t>
  </si>
  <si>
    <t>316,44*1,1845 'Přepočtené koeficientem množství</t>
  </si>
  <si>
    <t>20</t>
  </si>
  <si>
    <t>212752101</t>
  </si>
  <si>
    <t>Trativod z drenážních trubek korugovaných PE-HD SN 4 perforace 360° včetně lože otevřený výkop DN 100 pro liniové stavby</t>
  </si>
  <si>
    <t>m</t>
  </si>
  <si>
    <t>-1961756803</t>
  </si>
  <si>
    <t>https://podminky.urs.cz/item/CS_URS_2021_02/212752101</t>
  </si>
  <si>
    <t>28,5*11+47</t>
  </si>
  <si>
    <t>Mezisoučet plocha P1</t>
  </si>
  <si>
    <t>72,6</t>
  </si>
  <si>
    <t>Mezisoučet běž.dráha</t>
  </si>
  <si>
    <t>274313611</t>
  </si>
  <si>
    <t>Základové pásy z betonu tř. C 16/20</t>
  </si>
  <si>
    <t>-1942776764</t>
  </si>
  <si>
    <t>https://podminky.urs.cz/item/CS_URS_2021_02/274313611</t>
  </si>
  <si>
    <t>22</t>
  </si>
  <si>
    <t>275313711</t>
  </si>
  <si>
    <t>Základové patky z betonu tř. C 20/25</t>
  </si>
  <si>
    <t>114431041</t>
  </si>
  <si>
    <t>https://podminky.urs.cz/item/CS_URS_2021_02/275313711</t>
  </si>
  <si>
    <t>0,6*0,6*0,9*23</t>
  </si>
  <si>
    <t>0,6*1,15*0,9*2</t>
  </si>
  <si>
    <t>23</t>
  </si>
  <si>
    <t>275313811</t>
  </si>
  <si>
    <t>Základové patky z betonu tř. C 25/30</t>
  </si>
  <si>
    <t>1706425380</t>
  </si>
  <si>
    <t>https://podminky.urs.cz/item/CS_URS_2021_02/275313811</t>
  </si>
  <si>
    <t>Mezisoučet patky pro basket</t>
  </si>
  <si>
    <t>24</t>
  </si>
  <si>
    <t>275351121</t>
  </si>
  <si>
    <t>Zřízení bednění základových patek</t>
  </si>
  <si>
    <t>1608464385</t>
  </si>
  <si>
    <t>https://podminky.urs.cz/item/CS_URS_2021_02/275351121</t>
  </si>
  <si>
    <t>23*0,4*0,6*4+2*(0,6+1,15)*2</t>
  </si>
  <si>
    <t>25</t>
  </si>
  <si>
    <t>275351122</t>
  </si>
  <si>
    <t>Odstranění bednění základových patek</t>
  </si>
  <si>
    <t>1001668245</t>
  </si>
  <si>
    <t>https://podminky.urs.cz/item/CS_URS_2021_02/275351122</t>
  </si>
  <si>
    <t>Svislé a kompletní konstrukce</t>
  </si>
  <si>
    <t>26</t>
  </si>
  <si>
    <t>311321814</t>
  </si>
  <si>
    <t>Nosná zeď ze ŽB pohledového tř. C 25/30 bez výztuže</t>
  </si>
  <si>
    <t>-1197992867</t>
  </si>
  <si>
    <t>https://podminky.urs.cz/item/CS_URS_2021_02/311321814</t>
  </si>
  <si>
    <t>1,6*0,5*((6,44+5,56)*0,5+(11,97+11,65)*0,5+(3,1+3,67)*0,5+2,4)</t>
  </si>
  <si>
    <t>1,1*0,5*1,78</t>
  </si>
  <si>
    <t>1,6*0,5*47,92+0,15*0,5*1,2*2+1,6*0,5*2,0*3</t>
  </si>
  <si>
    <t>Mezisoučet spodní část</t>
  </si>
  <si>
    <t>0,3*1,81*(6,0+5,834)*0,5</t>
  </si>
  <si>
    <t>0,3*1,81*(11,81+11,751)*0,5</t>
  </si>
  <si>
    <t>0,3*1,81*(2,58+2,687)*0,5</t>
  </si>
  <si>
    <t>0,3*2,06*3,7</t>
  </si>
  <si>
    <t>0,3*2,06*(48,7-2*1,2)+1,2*1,2*2,06*2</t>
  </si>
  <si>
    <t>0,3*2,8*1,81+0,3*2,0*1,56+0,3*2,0*1,31</t>
  </si>
  <si>
    <t>Mezisoučet vrchní část OZ</t>
  </si>
  <si>
    <t>27</t>
  </si>
  <si>
    <t>311351911</t>
  </si>
  <si>
    <t>Příplatek k cenám bednění nosných nadzákladových zdí za pohledový beton</t>
  </si>
  <si>
    <t>-670023041</t>
  </si>
  <si>
    <t>https://podminky.urs.cz/item/CS_URS_2021_02/311351911</t>
  </si>
  <si>
    <t>1,81*6,0</t>
  </si>
  <si>
    <t>1,81*11,81</t>
  </si>
  <si>
    <t>1,81*2,58</t>
  </si>
  <si>
    <t>2,06*4</t>
  </si>
  <si>
    <t>2,06*48,1+2,06*0,25*4</t>
  </si>
  <si>
    <t>1,81*2,8+1,56*2+1,31*2</t>
  </si>
  <si>
    <t>28</t>
  </si>
  <si>
    <t>327351211</t>
  </si>
  <si>
    <t>Bednění opěrných zdí a valů svislých i skloněných zřízení</t>
  </si>
  <si>
    <t>-905281071</t>
  </si>
  <si>
    <t>https://podminky.urs.cz/item/CS_URS_2021_02/327351211</t>
  </si>
  <si>
    <t>1,6*0,5*2</t>
  </si>
  <si>
    <t>Mezisoučet ŘS základu</t>
  </si>
  <si>
    <t>1,81*(6,0+5,834+0,3*2)</t>
  </si>
  <si>
    <t>1,81*(11,81+11,751+0,3*3)</t>
  </si>
  <si>
    <t>1,81*(2,58+2,387+0,3)</t>
  </si>
  <si>
    <t>2,06*(4*2+0,3)</t>
  </si>
  <si>
    <t>2,06*(48,7+48,1-4*1,2)+2,06*1,2*4*2+2,06*0,3*11</t>
  </si>
  <si>
    <t>1,81*(2,8+3,1+0,3)+1,56*(2*2+0,3)+1,31*(2*2+0,3)</t>
  </si>
  <si>
    <t>29</t>
  </si>
  <si>
    <t>32795.R</t>
  </si>
  <si>
    <t>Zkosená hrana do bednění</t>
  </si>
  <si>
    <t>-681880392</t>
  </si>
  <si>
    <t>1,6*2*2</t>
  </si>
  <si>
    <t>1,81*5*4</t>
  </si>
  <si>
    <t>2,06*(4*4+2*2+5*4+2*2+3*4)</t>
  </si>
  <si>
    <t>1,81*4+1,56*4</t>
  </si>
  <si>
    <t>30</t>
  </si>
  <si>
    <t>327351221</t>
  </si>
  <si>
    <t>Bednění opěrných zdí a valů svislých i skloněných odstranění</t>
  </si>
  <si>
    <t>107472170</t>
  </si>
  <si>
    <t>https://podminky.urs.cz/item/CS_URS_2021_02/327351221</t>
  </si>
  <si>
    <t>31</t>
  </si>
  <si>
    <t>327361006</t>
  </si>
  <si>
    <t>Výztuž opěrných zdí a valů D 12 mm z betonářské oceli 10 505</t>
  </si>
  <si>
    <t>1759076715</t>
  </si>
  <si>
    <t>https://podminky.urs.cz/item/CS_URS_2021_02/327361006</t>
  </si>
  <si>
    <t>5,432*1,05 'Přepočtené koeficientem množství</t>
  </si>
  <si>
    <t>32</t>
  </si>
  <si>
    <t>327361040</t>
  </si>
  <si>
    <t>Výztuž opěrných zdí a valů ze svařovaných sítí</t>
  </si>
  <si>
    <t>182138716</t>
  </si>
  <si>
    <t>https://podminky.urs.cz/item/CS_URS_2021_02/327361040</t>
  </si>
  <si>
    <t>414*7,99*1,15*0,001</t>
  </si>
  <si>
    <t>33</t>
  </si>
  <si>
    <t>348101230</t>
  </si>
  <si>
    <t>Osazení vrat nebo vrátek k oplocení na ocelové sloupky pl přes 4 do 6 m2</t>
  </si>
  <si>
    <t>kus</t>
  </si>
  <si>
    <t>1810424484</t>
  </si>
  <si>
    <t>https://podminky.urs.cz/item/CS_URS_2021_02/348101230</t>
  </si>
  <si>
    <t>34</t>
  </si>
  <si>
    <t>55342343.R</t>
  </si>
  <si>
    <t>Otevíravá brána v oplocení 2400x2000mm</t>
  </si>
  <si>
    <t>-895587178</t>
  </si>
  <si>
    <t>35</t>
  </si>
  <si>
    <t>348101270</t>
  </si>
  <si>
    <t>Osazení vrat nebo vrátek k oplocení na ocelové sloupky pl přes 15 m2</t>
  </si>
  <si>
    <t>829337357</t>
  </si>
  <si>
    <t>https://podminky.urs.cz/item/CS_URS_2021_02/348101270</t>
  </si>
  <si>
    <t>36</t>
  </si>
  <si>
    <t>348101.01.R</t>
  </si>
  <si>
    <t>Otevíravá brána v oplocení pro skok daleký, 5000*4000 mm včetně nátěru a výplně</t>
  </si>
  <si>
    <t>-375779534</t>
  </si>
  <si>
    <t>Vodorovné konstrukce</t>
  </si>
  <si>
    <t>37</t>
  </si>
  <si>
    <t>451577777</t>
  </si>
  <si>
    <t>Podklad nebo lože pod dlažbu vodorovný nebo do sklonu 1:5 z kameniva těženého tl přes 30 do 100 mm</t>
  </si>
  <si>
    <t>1633069219</t>
  </si>
  <si>
    <t>https://podminky.urs.cz/item/CS_URS_2021_02/451577777</t>
  </si>
  <si>
    <t>53,3+63,33</t>
  </si>
  <si>
    <t>Komunikace pozemní</t>
  </si>
  <si>
    <t>38</t>
  </si>
  <si>
    <t>564801111</t>
  </si>
  <si>
    <t>Podklad ze štěrkodrtě ŠD tl 30 mm</t>
  </si>
  <si>
    <t>252252351</t>
  </si>
  <si>
    <t>https://podminky.urs.cz/item/CS_URS_2021_02/564801111</t>
  </si>
  <si>
    <t>7,61*0,5*2+3,12*0,5</t>
  </si>
  <si>
    <t>Mezisoučet pod lapače písku</t>
  </si>
  <si>
    <t>316,81</t>
  </si>
  <si>
    <t>Mezisoučet P4 běžecká dráha</t>
  </si>
  <si>
    <t>39</t>
  </si>
  <si>
    <t>564851111</t>
  </si>
  <si>
    <t>Podklad ze štěrkodrtě ŠD tl 150 mm</t>
  </si>
  <si>
    <t>1419256405</t>
  </si>
  <si>
    <t>https://podminky.urs.cz/item/CS_URS_2021_02/564851111</t>
  </si>
  <si>
    <t>Mezisoučet bet.plocha pod tribunu</t>
  </si>
  <si>
    <t>40</t>
  </si>
  <si>
    <t>564851112</t>
  </si>
  <si>
    <t>Podklad ze štěrkodrtě ŠD tl 160 mm</t>
  </si>
  <si>
    <t>1951583770</t>
  </si>
  <si>
    <t>https://podminky.urs.cz/item/CS_URS_2021_02/564851112</t>
  </si>
  <si>
    <t>41</t>
  </si>
  <si>
    <t>564771111</t>
  </si>
  <si>
    <t>Podklad z kameniva hrubého drceného vel. 32-63 mm tl 250 mm</t>
  </si>
  <si>
    <t>-150031331</t>
  </si>
  <si>
    <t>https://podminky.urs.cz/item/CS_URS_2021_02/564771111</t>
  </si>
  <si>
    <t>47,41*30,46+0,345*(4+6,8+47,42+11,81+2,58)+7,55</t>
  </si>
  <si>
    <t>42</t>
  </si>
  <si>
    <t>564861111</t>
  </si>
  <si>
    <t>Podklad ze štěrkodrtě ŠD tl 200 mm</t>
  </si>
  <si>
    <t>490122713</t>
  </si>
  <si>
    <t>https://podminky.urs.cz/item/CS_URS_2021_02/564861111</t>
  </si>
  <si>
    <t>43</t>
  </si>
  <si>
    <t>567142113</t>
  </si>
  <si>
    <t>Podklad ze směsi stmelené cementem SC C 8/10 (KSC I) tl 230 mm</t>
  </si>
  <si>
    <t>-1049393689</t>
  </si>
  <si>
    <t>https://podminky.urs.cz/item/CS_URS_2021_02/567142113</t>
  </si>
  <si>
    <t>44</t>
  </si>
  <si>
    <t>576136311</t>
  </si>
  <si>
    <t>SPODNÍ VRSTVA - ASFALTOVÝ KOBEREC DRENÁŽNÍ (ASFALTOVÝ KOBEREC PRO PODKL. VRSTVY - AKP) TL.40MM</t>
  </si>
  <si>
    <t>-867377539</t>
  </si>
  <si>
    <t>https://podminky.urs.cz/item/CS_URS_2021_02/576136311</t>
  </si>
  <si>
    <t>1436,33+7,55</t>
  </si>
  <si>
    <t>Mezisoučet P4 Běžecká dráha</t>
  </si>
  <si>
    <t>45</t>
  </si>
  <si>
    <t>577134111</t>
  </si>
  <si>
    <t>HORNÍ VRSTVA - ASFALTOVÝ KOBEREC DRENÁŽNÍ (ASFALTOVÝ KOBEREC OTEVŘENÝ - AKO) TL.40MM</t>
  </si>
  <si>
    <t>-516016693</t>
  </si>
  <si>
    <t>https://podminky.urs.cz/item/CS_URS_2021_02/577134111</t>
  </si>
  <si>
    <t>46</t>
  </si>
  <si>
    <t>579211120</t>
  </si>
  <si>
    <t>Strojně litý pryžový povrch 1-vrstvý tl 13 mm 1 základní barva s impregnací na beton do 300 m2</t>
  </si>
  <si>
    <t>-1612906737</t>
  </si>
  <si>
    <t>https://podminky.urs.cz/item/CS_URS_2021_02/579211120</t>
  </si>
  <si>
    <t>47</t>
  </si>
  <si>
    <t>579291111</t>
  </si>
  <si>
    <t>Lajnování venkovního litého pryžového povrchu elastickým lakem v různé barevnosti</t>
  </si>
  <si>
    <t>-768890153</t>
  </si>
  <si>
    <t>https://podminky.urs.cz/item/CS_URS_2021_02/579291111</t>
  </si>
  <si>
    <t>(11,2+(18,4+3,0*2)*2+15*3+28*2+(5,7+4,9+5,8*2+4,65+8*0,1)+4*0,15)*2</t>
  </si>
  <si>
    <t>Mezisoučet basket</t>
  </si>
  <si>
    <t>20*3+40*2+1*2+10,97*4+2*3,0+2*0,15+4*9,3+2*3</t>
  </si>
  <si>
    <t>Mezisoučet házená</t>
  </si>
  <si>
    <t>1,4*4+(9+2*6)*2+2*44+3*24</t>
  </si>
  <si>
    <t>Mezisoučet malá kopaná</t>
  </si>
  <si>
    <t>10,97*3+23,77*4+12,8+8,23*2+2*0,15</t>
  </si>
  <si>
    <t>Mezisoučet tenis</t>
  </si>
  <si>
    <t>(9*5+18*2)*3</t>
  </si>
  <si>
    <t>Mezisoučet volejbal</t>
  </si>
  <si>
    <t>48</t>
  </si>
  <si>
    <t>596811120</t>
  </si>
  <si>
    <t>Kladení betonové dlažby komunikací pro pěší do lože z kameniva velikosti do 0,09 m2 pl do 50 m2</t>
  </si>
  <si>
    <t>1528743415</t>
  </si>
  <si>
    <t>https://podminky.urs.cz/item/CS_URS_2021_02/596811120</t>
  </si>
  <si>
    <t>0,345*(4+6,8+47,42+11,81+2,58)</t>
  </si>
  <si>
    <t>Mezisoučet kolem plochy P1</t>
  </si>
  <si>
    <t>49</t>
  </si>
  <si>
    <t>59246020.R</t>
  </si>
  <si>
    <t>dlažba betonová tl 100mm přírodní</t>
  </si>
  <si>
    <t>1767574660</t>
  </si>
  <si>
    <t>25,05*1,03 'Přepočtené koeficientem množství</t>
  </si>
  <si>
    <t>50</t>
  </si>
  <si>
    <t>596811122</t>
  </si>
  <si>
    <t>Kladení betonové dlažby komunikací pro pěší do lože z kameniva velikosti do 0,09 m2 pl přes 100 do 300 m2</t>
  </si>
  <si>
    <t>-1226953450</t>
  </si>
  <si>
    <t>https://podminky.urs.cz/item/CS_URS_2021_02/596811122</t>
  </si>
  <si>
    <t>51</t>
  </si>
  <si>
    <t>59245021</t>
  </si>
  <si>
    <t>dlažba tvar čtverec betonová 200x200x60mm přírodní</t>
  </si>
  <si>
    <t>-2011004011</t>
  </si>
  <si>
    <t>https://podminky.urs.cz/item/CS_URS_2021_02/59245021</t>
  </si>
  <si>
    <t>116,63*1,02 'Přepočtené koeficientem množství</t>
  </si>
  <si>
    <t>Úpravy povrchů, podlahy a osazování výplní</t>
  </si>
  <si>
    <t>52</t>
  </si>
  <si>
    <t>629999111.R</t>
  </si>
  <si>
    <t>Zatmelení spar pracovních a dilatačních trvale pružným tmelem</t>
  </si>
  <si>
    <t>-198635550</t>
  </si>
  <si>
    <t>1,6*2</t>
  </si>
  <si>
    <t>1,81*5*2</t>
  </si>
  <si>
    <t>2,06*(4*2+2*2+5*2+2*2+3*2)</t>
  </si>
  <si>
    <t>1,81*2+1,56*2</t>
  </si>
  <si>
    <t>53</t>
  </si>
  <si>
    <t>631311113</t>
  </si>
  <si>
    <t>Mazanina tl přes 50 do 80 mm z betonu prostého bez zvýšených nároků na prostředí tř. C 12/15</t>
  </si>
  <si>
    <t>1295191718</t>
  </si>
  <si>
    <t>https://podminky.urs.cz/item/CS_URS_2021_02/631311113</t>
  </si>
  <si>
    <t>81,6*0,05</t>
  </si>
  <si>
    <t xml:space="preserve">Mezisoučet  bet.plocha pod tribunu</t>
  </si>
  <si>
    <t>54</t>
  </si>
  <si>
    <t>631311123</t>
  </si>
  <si>
    <t>Mazanina tl přes 80 do 120 mm z betonu prostého bez zvýšených nároků na prostředí tř. C 12/15</t>
  </si>
  <si>
    <t>-527114267</t>
  </si>
  <si>
    <t>https://podminky.urs.cz/item/CS_URS_2021_02/631311123</t>
  </si>
  <si>
    <t>1,6*0,1*((6,44+5,56)*0,5+(11,97+11,65)*0,5+(3,1+3,67)*0,5+2,4)</t>
  </si>
  <si>
    <t>1,1*0,1*1,78</t>
  </si>
  <si>
    <t>1,6*0,1*47,92+0,15*0,1*1,2*2+1,6*0,1*2,0*3</t>
  </si>
  <si>
    <t>55</t>
  </si>
  <si>
    <t>631311135</t>
  </si>
  <si>
    <t>Mazanina tl přes 120 do 240 mm z betonu prostého bez zvýšených nároků na prostředí tř. C 20/25</t>
  </si>
  <si>
    <t>-1885734158</t>
  </si>
  <si>
    <t>https://podminky.urs.cz/item/CS_URS_2021_02/631311135</t>
  </si>
  <si>
    <t>81,6*0,15</t>
  </si>
  <si>
    <t>Mezisoučet bet.deska pod tribunu</t>
  </si>
  <si>
    <t>56</t>
  </si>
  <si>
    <t>631319023</t>
  </si>
  <si>
    <t>Příplatek k mazanině tl přes 120 do 240 mm za přehlazení s poprášením cementem</t>
  </si>
  <si>
    <t>-696370721</t>
  </si>
  <si>
    <t>https://podminky.urs.cz/item/CS_URS_2021_02/631319023</t>
  </si>
  <si>
    <t>57</t>
  </si>
  <si>
    <t>631319175</t>
  </si>
  <si>
    <t>Příplatek k mazanině tl přes 120 do 240 mm za stržení povrchu spodní vrstvy před vložením výztuže</t>
  </si>
  <si>
    <t>103293190</t>
  </si>
  <si>
    <t>https://podminky.urs.cz/item/CS_URS_2021_02/631319175</t>
  </si>
  <si>
    <t>12,240*2</t>
  </si>
  <si>
    <t>58</t>
  </si>
  <si>
    <t>631351101</t>
  </si>
  <si>
    <t>Zřízení bednění rýh a hran v podlahách</t>
  </si>
  <si>
    <t>-2022719850</t>
  </si>
  <si>
    <t>https://podminky.urs.cz/item/CS_URS_2021_02/631351101</t>
  </si>
  <si>
    <t>0,15*(2,4+34)*2</t>
  </si>
  <si>
    <t>59</t>
  </si>
  <si>
    <t>631351102</t>
  </si>
  <si>
    <t>Odstranění bednění rýh a hran v podlahách</t>
  </si>
  <si>
    <t>546929606</t>
  </si>
  <si>
    <t>https://podminky.urs.cz/item/CS_URS_2021_02/631351102</t>
  </si>
  <si>
    <t>60</t>
  </si>
  <si>
    <t>631362021</t>
  </si>
  <si>
    <t>Výztuž mazanin svařovanými sítěmi Kari</t>
  </si>
  <si>
    <t>1725272144</t>
  </si>
  <si>
    <t>https://podminky.urs.cz/item/CS_URS_2021_02/631362021</t>
  </si>
  <si>
    <t>81,6*2*1,15*4,44*0,001</t>
  </si>
  <si>
    <t>61</t>
  </si>
  <si>
    <t>634663113</t>
  </si>
  <si>
    <t>Výplň dilatačních spar šířky přes 15 do 20 mm v mazaninách polyuretovou samonivelační hmotou</t>
  </si>
  <si>
    <t>-81024905</t>
  </si>
  <si>
    <t>https://podminky.urs.cz/item/CS_URS_2021_02/634663113</t>
  </si>
  <si>
    <t>62</t>
  </si>
  <si>
    <t>634911133</t>
  </si>
  <si>
    <t>Řezání dilatačních spár š 20 mm hl přes 20 do 50 mm v čerstvé betonové mazanině</t>
  </si>
  <si>
    <t>1351436842</t>
  </si>
  <si>
    <t>https://podminky.urs.cz/item/CS_URS_2021_02/634911133</t>
  </si>
  <si>
    <t>5*2,4</t>
  </si>
  <si>
    <t>Ostatní konstrukce a práce, bourání</t>
  </si>
  <si>
    <t>63</t>
  </si>
  <si>
    <t>916231213</t>
  </si>
  <si>
    <t>Osazení chodníkového obrubníku betonového stojatého s boční opěrou do lože z betonu prostého</t>
  </si>
  <si>
    <t>1280601578</t>
  </si>
  <si>
    <t>https://podminky.urs.cz/item/CS_URS_2021_02/916231213</t>
  </si>
  <si>
    <t>(47,41+30,46)*2</t>
  </si>
  <si>
    <t>Mezisoučet kolem P1</t>
  </si>
  <si>
    <t>7,61+5,27+7,61+3,21</t>
  </si>
  <si>
    <t>Mezisoučet kolem doskočiště</t>
  </si>
  <si>
    <t>1,8+50,52+1,3+2,1+44,85+44,2+1,25</t>
  </si>
  <si>
    <t>Mezisoučet kolem chodníku P7</t>
  </si>
  <si>
    <t>10,2+4,45+7</t>
  </si>
  <si>
    <t>Mezisoučet běžecká dráha</t>
  </si>
  <si>
    <t>14,05*2+1,35</t>
  </si>
  <si>
    <t>Mezisoučet běž.dráha š. 150 mm</t>
  </si>
  <si>
    <t>3,12+7*2</t>
  </si>
  <si>
    <t>Mezisoučet pogum. kolem doskočiště</t>
  </si>
  <si>
    <t>64</t>
  </si>
  <si>
    <t>59217031</t>
  </si>
  <si>
    <t>obrubník betonový silniční 1000x150x250mm</t>
  </si>
  <si>
    <t>23048634</t>
  </si>
  <si>
    <t>https://podminky.urs.cz/item/CS_URS_2021_02/59217031</t>
  </si>
  <si>
    <t>29,45*1,05 'Přepočtené koeficientem množství</t>
  </si>
  <si>
    <t>65</t>
  </si>
  <si>
    <t>59217013.R</t>
  </si>
  <si>
    <t>obrubník betonový s gumovou hranou tl. 60 mm</t>
  </si>
  <si>
    <t>1524615064</t>
  </si>
  <si>
    <t>17,12*1,05 'Přepočtené koeficientem množství</t>
  </si>
  <si>
    <t>66</t>
  </si>
  <si>
    <t>59217037</t>
  </si>
  <si>
    <t>obrubník betonový parkový přírodní 500x50x200mm</t>
  </si>
  <si>
    <t>-444656083</t>
  </si>
  <si>
    <t>https://podminky.urs.cz/item/CS_URS_2021_02/59217037</t>
  </si>
  <si>
    <t>347,11*1,02 'Přepočtené koeficientem množství</t>
  </si>
  <si>
    <t>67</t>
  </si>
  <si>
    <t>916991121</t>
  </si>
  <si>
    <t>Lože pod obrubníky, krajníky nebo obruby z dlažebních kostek z betonu prostého</t>
  </si>
  <si>
    <t>-443470845</t>
  </si>
  <si>
    <t>https://podminky.urs.cz/item/CS_URS_2021_02/916991121</t>
  </si>
  <si>
    <t>(47,41+30,46)*2*0,15*0,1</t>
  </si>
  <si>
    <t>(7,61+5,27+7,61+3,21)*0,15*0,1</t>
  </si>
  <si>
    <t>(1,8+50,52+1,3+2,1+44,85+44,2+1,25)*0,15*0,1</t>
  </si>
  <si>
    <t>(10,2+4,45+7)*0,15*0,1</t>
  </si>
  <si>
    <t>(14,05*2+1,35)*0,15*0,1</t>
  </si>
  <si>
    <t>(3,12+7*2)*0,15*0,1</t>
  </si>
  <si>
    <t>68</t>
  </si>
  <si>
    <t>919726122</t>
  </si>
  <si>
    <t>Geotextilie pro ochranu, separaci a filtraci netkaná měrná hm přes 200 do 300 g/m2</t>
  </si>
  <si>
    <t>-1691364251</t>
  </si>
  <si>
    <t>https://podminky.urs.cz/item/CS_URS_2021_02/919726122</t>
  </si>
  <si>
    <t>47,41*30,46+0,345*(4+6,8+47,42+11,81+2,58)+7,56</t>
  </si>
  <si>
    <t>31,1</t>
  </si>
  <si>
    <t>Mezisoučet P2</t>
  </si>
  <si>
    <t>69</t>
  </si>
  <si>
    <t>936104211</t>
  </si>
  <si>
    <t>Montáž odpadkového koše do betonové patky</t>
  </si>
  <si>
    <t>1597754798</t>
  </si>
  <si>
    <t>https://podminky.urs.cz/item/CS_URS_2021_02/936104211</t>
  </si>
  <si>
    <t>70</t>
  </si>
  <si>
    <t>74910130.R</t>
  </si>
  <si>
    <t>koš odpadkový kovový kotvený, 360*420 mm, v. 1000 mm objem 50l</t>
  </si>
  <si>
    <t>470913607</t>
  </si>
  <si>
    <t>P</t>
  </si>
  <si>
    <t>Poznámka k položce:_x000d_
Cena včetně sady kotvení - popis viz. výkr. č.D.1.1.140</t>
  </si>
  <si>
    <t>71</t>
  </si>
  <si>
    <t>953241211</t>
  </si>
  <si>
    <t>Osazení smykových dilatačních trnů D 20 mm pro nižší zatížení nerez nebo pozink s pouzdrem</t>
  </si>
  <si>
    <t>1093972923</t>
  </si>
  <si>
    <t>https://podminky.urs.cz/item/CS_URS_2021_02/953241211</t>
  </si>
  <si>
    <t>7,000*3+6</t>
  </si>
  <si>
    <t>72</t>
  </si>
  <si>
    <t>54879271</t>
  </si>
  <si>
    <t>trn pro přenos smykové síly u dilatačních spár pro nižší zatížení nerez s nerezovým kombinovaným pouzdrem D 16mm</t>
  </si>
  <si>
    <t>1487268981</t>
  </si>
  <si>
    <t>https://podminky.urs.cz/item/CS_URS_2021_02/54879271</t>
  </si>
  <si>
    <t>73</t>
  </si>
  <si>
    <t>953312122</t>
  </si>
  <si>
    <t>Vložky do svislých dilatačních spár z extrudovaných polystyrénových desek tl. přes 10 do 20 mm</t>
  </si>
  <si>
    <t>-144836903</t>
  </si>
  <si>
    <t>https://podminky.urs.cz/item/CS_URS_2021_02/953312122</t>
  </si>
  <si>
    <t>2,06*0,3*3+1,81*0,3</t>
  </si>
  <si>
    <t>74</t>
  </si>
  <si>
    <t>953334443</t>
  </si>
  <si>
    <t>Těsnící plech ve svitku do pracovních spar betonových kcí s bitumenem oboustranným š 150 mm</t>
  </si>
  <si>
    <t>1614299832</t>
  </si>
  <si>
    <t>https://podminky.urs.cz/item/CS_URS_2021_02/953334443</t>
  </si>
  <si>
    <t>75</t>
  </si>
  <si>
    <t>953334621</t>
  </si>
  <si>
    <t>Těsnící křížový plech do řízených smršťovacích spar betonových kcí š přes 200 do 300 mm</t>
  </si>
  <si>
    <t>-1503237945</t>
  </si>
  <si>
    <t>https://podminky.urs.cz/item/CS_URS_2021_02/953334621</t>
  </si>
  <si>
    <t>1,81*5</t>
  </si>
  <si>
    <t>2,06*(4+2+5+2+3)</t>
  </si>
  <si>
    <t>1,81+1,56</t>
  </si>
  <si>
    <t>76</t>
  </si>
  <si>
    <t>953334624</t>
  </si>
  <si>
    <t>Těsnící křížový plech do řízených smršťovacích spar betonových kcí š přes 300 do 400 mm</t>
  </si>
  <si>
    <t>1257084463</t>
  </si>
  <si>
    <t>https://podminky.urs.cz/item/CS_URS_2021_02/953334624</t>
  </si>
  <si>
    <t>77</t>
  </si>
  <si>
    <t>953943125</t>
  </si>
  <si>
    <t>Osazování výrobků přes 30 do 120 kg/kus do betonu</t>
  </si>
  <si>
    <t>1928406106</t>
  </si>
  <si>
    <t>https://podminky.urs.cz/item/CS_URS_2021_02/953943125</t>
  </si>
  <si>
    <t>78</t>
  </si>
  <si>
    <t>9539401.R</t>
  </si>
  <si>
    <t>Výroba a dodávka sloupek oplocení, trubka pr.89/4 mm - délka 4,8 m</t>
  </si>
  <si>
    <t>ks</t>
  </si>
  <si>
    <t>-2047463363</t>
  </si>
  <si>
    <t>79</t>
  </si>
  <si>
    <t>953961213</t>
  </si>
  <si>
    <t>Kotvy chemickou patronou M 12 hl 110 mm do betonu, ŽB nebo kamene s vyvrtáním otvoru</t>
  </si>
  <si>
    <t>717006362</t>
  </si>
  <si>
    <t>https://podminky.urs.cz/item/CS_URS_2021_02/953961213</t>
  </si>
  <si>
    <t>5*2</t>
  </si>
  <si>
    <t>Mezisoučet kotvení zábradlí</t>
  </si>
  <si>
    <t>4*2</t>
  </si>
  <si>
    <t>Mezisoučet pro odpad.koše</t>
  </si>
  <si>
    <t>80</t>
  </si>
  <si>
    <t>953961214</t>
  </si>
  <si>
    <t>Kotvy chemickou patronou M 16 hl 125 mm do betonu, ŽB nebo kamene s vyvrtáním otvoru</t>
  </si>
  <si>
    <t>1887104183</t>
  </si>
  <si>
    <t>https://podminky.urs.cz/item/CS_URS_2021_02/953961214</t>
  </si>
  <si>
    <t>5*34*4</t>
  </si>
  <si>
    <t>Mezisoučet kotvení tribuny</t>
  </si>
  <si>
    <t>3*12</t>
  </si>
  <si>
    <t>Mezisoučet kotvení přístř.tribuny</t>
  </si>
  <si>
    <t>81</t>
  </si>
  <si>
    <t>953965121</t>
  </si>
  <si>
    <t>Kotevní šroub pro chemické kotvy M 12 dl 160 mm</t>
  </si>
  <si>
    <t>-530665577</t>
  </si>
  <si>
    <t>https://podminky.urs.cz/item/CS_URS_2021_02/953965121</t>
  </si>
  <si>
    <t>82</t>
  </si>
  <si>
    <t>953965132</t>
  </si>
  <si>
    <t>Kotevní šroub pro chemické kotvy M 16 dl 260 mm</t>
  </si>
  <si>
    <t>-1158601976</t>
  </si>
  <si>
    <t>https://podminky.urs.cz/item/CS_URS_2021_02/953965132</t>
  </si>
  <si>
    <t>83</t>
  </si>
  <si>
    <t>984411111.R</t>
  </si>
  <si>
    <t>Montáž ochrané sítě z PP</t>
  </si>
  <si>
    <t>-1724628176</t>
  </si>
  <si>
    <t>https://podminky.urs.cz/item/CS_URS_2021_02/984411111.R</t>
  </si>
  <si>
    <t>3,2*(2*47,5+30,6+9,8+15,8)+0,8*5,6</t>
  </si>
  <si>
    <t>84</t>
  </si>
  <si>
    <t>984.01.R</t>
  </si>
  <si>
    <t>Ochranná síť z PP, velikost ok 45/45 mm</t>
  </si>
  <si>
    <t>-967113566</t>
  </si>
  <si>
    <t>488,32*1,05 'Přepočtené koeficientem množství</t>
  </si>
  <si>
    <t>85</t>
  </si>
  <si>
    <t>985990101.R</t>
  </si>
  <si>
    <t>Montáž tribuny</t>
  </si>
  <si>
    <t>kpl.</t>
  </si>
  <si>
    <t>-897405340</t>
  </si>
  <si>
    <t>86</t>
  </si>
  <si>
    <t>985.01.R</t>
  </si>
  <si>
    <t>Dodávka tribuny včetně povrch. úprav</t>
  </si>
  <si>
    <t>615591176</t>
  </si>
  <si>
    <t>Poznámka k položce:_x000d_
Výroba a dodávka dle podrobností v..č D.1.1. 137</t>
  </si>
  <si>
    <t>87</t>
  </si>
  <si>
    <t>985990102.R</t>
  </si>
  <si>
    <t>Montáž přístřešku triíbuny</t>
  </si>
  <si>
    <t>-490516719</t>
  </si>
  <si>
    <t>88</t>
  </si>
  <si>
    <t>985.02.R</t>
  </si>
  <si>
    <t>Venkovní přístřešek tribuny</t>
  </si>
  <si>
    <t>-960073827</t>
  </si>
  <si>
    <t>Poznámka k položce:_x000d_
Výroba a dodávka dle podrobností v..č D.1.1. 138</t>
  </si>
  <si>
    <t>89</t>
  </si>
  <si>
    <t>985990103.R</t>
  </si>
  <si>
    <t>Dodávka a montáž lapačů písku kolem doskočiště ( vel. 1000*500*105 mm)</t>
  </si>
  <si>
    <t>1888359602</t>
  </si>
  <si>
    <t>90</t>
  </si>
  <si>
    <t>985990104.1..R</t>
  </si>
  <si>
    <t>Dodávka a montáž krycí plachty - skok daleký</t>
  </si>
  <si>
    <t>-1193885473</t>
  </si>
  <si>
    <t xml:space="preserve">Poznámka k položce:_x000d_
  v.č. D.1.1. 110 - list 06</t>
  </si>
  <si>
    <t>91</t>
  </si>
  <si>
    <t>985990104.R</t>
  </si>
  <si>
    <t>Dodávka a montáž odrazového prkna - skok daleký</t>
  </si>
  <si>
    <t>-1705006390</t>
  </si>
  <si>
    <t xml:space="preserve">Poznámka k položce:_x000d_
Součástí ceny je dodávka odrazového prkna, betonáž betonového prahu pod odrazové prkno a ocel. základový rám s povrchovou úpravou zinkováním -  v.č. D.1.1. 110 - list 06</t>
  </si>
  <si>
    <t>92</t>
  </si>
  <si>
    <t>985990105.R</t>
  </si>
  <si>
    <t>Vybavení hřiště - koše na basket vč. nosné konstrukce - montáž</t>
  </si>
  <si>
    <t>1583465753</t>
  </si>
  <si>
    <t>Poznámka k položce:_x000d_
Součástí ceny je i kotvení konstrukce do zákl.patky</t>
  </si>
  <si>
    <t>93</t>
  </si>
  <si>
    <t>985.03.R</t>
  </si>
  <si>
    <t>Dodávka basket.koš vč. nosné konstrukce</t>
  </si>
  <si>
    <t>-1446647626</t>
  </si>
  <si>
    <t>Poznámka k položce:_x000d_
Součástí dodávky je nosná konstrukce ,deska, kryt, obroučka a síťka - viz. v.č. D.1.1. 110 - list 02</t>
  </si>
  <si>
    <t>94</t>
  </si>
  <si>
    <t>985990106.R</t>
  </si>
  <si>
    <t>Vybavení hřiště - tenis.síť vč. sloupků - montáž</t>
  </si>
  <si>
    <t>-1499414562</t>
  </si>
  <si>
    <t>Poznámka k položce:_x000d_
Součástí ceny je i osazení pouzder pro osaz.sloupků.</t>
  </si>
  <si>
    <t>95</t>
  </si>
  <si>
    <t>985.04.R</t>
  </si>
  <si>
    <t>Dodávka vybavení hřiště na tenis</t>
  </si>
  <si>
    <t>-335011244</t>
  </si>
  <si>
    <t xml:space="preserve">Poznámka k položce:_x000d_
Součástí dodávky je komplet.dodávka dle  v.č. D.1.1. 110 - list 03</t>
  </si>
  <si>
    <t>96</t>
  </si>
  <si>
    <t>985990107.R</t>
  </si>
  <si>
    <t>Vybavení hřiště - volejbal.síť vč. sloupků - montáž</t>
  </si>
  <si>
    <t>-2066700566</t>
  </si>
  <si>
    <t>97</t>
  </si>
  <si>
    <t>985.05.R</t>
  </si>
  <si>
    <t>Dodávka vybavení hřiště na volejbal</t>
  </si>
  <si>
    <t>1845171298</t>
  </si>
  <si>
    <t xml:space="preserve">Poznámka k položce:_x000d_
Součástí dodávky je komplet.dodávka dle  v.č. D.1.1. 110 - list 04</t>
  </si>
  <si>
    <t>98</t>
  </si>
  <si>
    <t>985990108.R</t>
  </si>
  <si>
    <t>Vybavení hřiště - malá kopaná a házená vč. pouzder - montáž</t>
  </si>
  <si>
    <t>1018123771</t>
  </si>
  <si>
    <t>99</t>
  </si>
  <si>
    <t>985.06.R</t>
  </si>
  <si>
    <t>Dodávka vybavení hřiště na malou kopanou a házenou</t>
  </si>
  <si>
    <t>2035937045</t>
  </si>
  <si>
    <t xml:space="preserve">Poznámka k položce:_x000d_
Součástí dodávky je komplet.dodávka dle  v.č. D.1.1. 110 - list 05</t>
  </si>
  <si>
    <t>100</t>
  </si>
  <si>
    <t>985990109.R</t>
  </si>
  <si>
    <t>Vybavení hřiště - světelný ukazatel - montáž</t>
  </si>
  <si>
    <t>1877503370</t>
  </si>
  <si>
    <t>101</t>
  </si>
  <si>
    <t>985.07.R</t>
  </si>
  <si>
    <t>Dodávka vybavení hřiště - světelný ukazatel</t>
  </si>
  <si>
    <t>1670095225</t>
  </si>
  <si>
    <t xml:space="preserve">Poznámka k položce:_x000d_
Součástí dodávky je komplet.dodávka dle  v.č. D.1.1. 110 - list 07</t>
  </si>
  <si>
    <t>998</t>
  </si>
  <si>
    <t>Přesun hmot</t>
  </si>
  <si>
    <t>102</t>
  </si>
  <si>
    <t>998222012</t>
  </si>
  <si>
    <t>Přesun hmot pro tělovýchovné plochy</t>
  </si>
  <si>
    <t>505562661</t>
  </si>
  <si>
    <t>https://podminky.urs.cz/item/CS_URS_2021_02/998222012</t>
  </si>
  <si>
    <t>PSV</t>
  </si>
  <si>
    <t>Práce a dodávky PSV</t>
  </si>
  <si>
    <t>711</t>
  </si>
  <si>
    <t>Izolace proti vodě, vlhkosti a plynům</t>
  </si>
  <si>
    <t>103</t>
  </si>
  <si>
    <t>711112001</t>
  </si>
  <si>
    <t>Provedení izolace proti zemní vlhkosti svislé za studena nátěrem penetračním</t>
  </si>
  <si>
    <t>428288487</t>
  </si>
  <si>
    <t>https://podminky.urs.cz/item/CS_URS_2021_02/711112001</t>
  </si>
  <si>
    <t>1,16*5,85+11,75*(1,16+1,51)*0,5+2,4*1,51</t>
  </si>
  <si>
    <t>0,47*6+11,81*1,7+2,58*1,7+4*0,52</t>
  </si>
  <si>
    <t>4*(1,51+2,08)*0,52+(48,7+4*0,65)*2,08</t>
  </si>
  <si>
    <t>(48,1+4*0,25)*0,52+(2,8+3,1)*1,67+2*2*(1,42+1,17)</t>
  </si>
  <si>
    <t>215,375*2 'Přepočtené koeficientem množství</t>
  </si>
  <si>
    <t>104</t>
  </si>
  <si>
    <t>11163150</t>
  </si>
  <si>
    <t>lak penetrační asfaltový</t>
  </si>
  <si>
    <t>-1505125854</t>
  </si>
  <si>
    <t>https://podminky.urs.cz/item/CS_URS_2021_02/11163150</t>
  </si>
  <si>
    <t>430,75*0,00034 'Přepočtené koeficientem množství</t>
  </si>
  <si>
    <t>105</t>
  </si>
  <si>
    <t>998711101</t>
  </si>
  <si>
    <t>Přesun hmot tonážní pro izolace proti vodě, vlhkosti a plynům v objektech v do 6 m</t>
  </si>
  <si>
    <t>-1273655404</t>
  </si>
  <si>
    <t>https://podminky.urs.cz/item/CS_URS_2021_02/998711101</t>
  </si>
  <si>
    <t>762</t>
  </si>
  <si>
    <t>Konstrukce tesařské</t>
  </si>
  <si>
    <t>106</t>
  </si>
  <si>
    <t>762134122</t>
  </si>
  <si>
    <t>Montáž bednění stěn z hoblovaných fošen na sraz tl do 60 mm</t>
  </si>
  <si>
    <t>791529473</t>
  </si>
  <si>
    <t>https://podminky.urs.cz/item/CS_URS_2021_02/762134122</t>
  </si>
  <si>
    <t>0,8*(2*47,5+30,6+9,8+15,8)</t>
  </si>
  <si>
    <t>107</t>
  </si>
  <si>
    <t>60516107.R</t>
  </si>
  <si>
    <t>Dřevěné fošny 140/38 mm - hoblované</t>
  </si>
  <si>
    <t>-297258221</t>
  </si>
  <si>
    <t>https://podminky.urs.cz/item/CS_URS_2021_02/60516107.R</t>
  </si>
  <si>
    <t>120,960*0,038*1,1</t>
  </si>
  <si>
    <t>108</t>
  </si>
  <si>
    <t>762195000</t>
  </si>
  <si>
    <t>Spojovací prostředky pro montáž stěn, příček, bednění stěn</t>
  </si>
  <si>
    <t>-684491516</t>
  </si>
  <si>
    <t>https://podminky.urs.cz/item/CS_URS_2021_02/762195000</t>
  </si>
  <si>
    <t>109</t>
  </si>
  <si>
    <t>998762101</t>
  </si>
  <si>
    <t>Přesun hmot tonážní pro kce tesařské v objektech v do 6 m</t>
  </si>
  <si>
    <t>-849974010</t>
  </si>
  <si>
    <t>https://podminky.urs.cz/item/CS_URS_2021_02/998762101</t>
  </si>
  <si>
    <t>767</t>
  </si>
  <si>
    <t>Konstrukce zámečnické</t>
  </si>
  <si>
    <t>110</t>
  </si>
  <si>
    <t>767163121</t>
  </si>
  <si>
    <t>Montáž přímého kovového zábradlí z dílců do betonu v rovině</t>
  </si>
  <si>
    <t>-290382548</t>
  </si>
  <si>
    <t>https://podminky.urs.cz/item/CS_URS_2021_02/767163121</t>
  </si>
  <si>
    <t>111</t>
  </si>
  <si>
    <t>55342286.R</t>
  </si>
  <si>
    <t>Výroba a dodávka Zábradelní tyč pr. 80 mm délky 6 m - ozn. 01 včetně povrch.úprav</t>
  </si>
  <si>
    <t>kg</t>
  </si>
  <si>
    <t>1891776700</t>
  </si>
  <si>
    <t>(6*7,497+2,737*0,34*5+3,93*0,1*5)*1,1</t>
  </si>
  <si>
    <t>112</t>
  </si>
  <si>
    <t>998767101</t>
  </si>
  <si>
    <t>Přesun hmot tonážní pro zámečnické konstrukce v objektech v do 6 m</t>
  </si>
  <si>
    <t>-2085271639</t>
  </si>
  <si>
    <t>https://podminky.urs.cz/item/CS_URS_2021_02/998767101</t>
  </si>
  <si>
    <t>783</t>
  </si>
  <si>
    <t>Dokončovací práce - nátěry</t>
  </si>
  <si>
    <t>113</t>
  </si>
  <si>
    <t>783113121</t>
  </si>
  <si>
    <t>Dvojnásobný napouštěcí syntetický nátěr s biocidní přísadou truhlářských konstrukcí</t>
  </si>
  <si>
    <t>828863350</t>
  </si>
  <si>
    <t>https://podminky.urs.cz/item/CS_URS_2021_02/783113121</t>
  </si>
  <si>
    <t>0,8*(2*47,5+30,6+9,8+15,8)*2</t>
  </si>
  <si>
    <t>114</t>
  </si>
  <si>
    <t>783614661</t>
  </si>
  <si>
    <t>Základní antikorozní jednonásobný syntetický potrubí přes DN 50 do DN 100 mm</t>
  </si>
  <si>
    <t>1192701071</t>
  </si>
  <si>
    <t>https://podminky.urs.cz/item/CS_URS_2021_02/783614661</t>
  </si>
  <si>
    <t>62*4,8</t>
  </si>
  <si>
    <t>115</t>
  </si>
  <si>
    <t>783615561</t>
  </si>
  <si>
    <t>Mezinátěr jednonásobný syntetický nátěr potrubí přes DN 50 do DN 100 mm</t>
  </si>
  <si>
    <t>2060340370</t>
  </si>
  <si>
    <t>https://podminky.urs.cz/item/CS_URS_2021_02/783615561</t>
  </si>
  <si>
    <t>116</t>
  </si>
  <si>
    <t>783617631</t>
  </si>
  <si>
    <t>Krycí dvojnásobný syntetický nátěr potrubí přes DN 50 do DN 100 mm</t>
  </si>
  <si>
    <t>683972889</t>
  </si>
  <si>
    <t>https://podminky.urs.cz/item/CS_URS_2021_02/783617631</t>
  </si>
  <si>
    <t>GJ-02 - SO 02 - Budova skladu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</si>
  <si>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</si>
  <si>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</si>
  <si>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</si>
  <si>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</si>
  <si>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</si>
  <si>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784 - Dokončovací práce - malby a tapety</t>
  </si>
  <si>
    <t>122251101</t>
  </si>
  <si>
    <t>Odkopávky a prokopávky nezapažené v hornině třídy těžitelnosti I skupiny 3 objem do 20 m3 strojně</t>
  </si>
  <si>
    <t>-1593249303</t>
  </si>
  <si>
    <t>https://podminky.urs.cz/item/CS_URS_2021_02/122251101</t>
  </si>
  <si>
    <t>0,2*6,55*7,05</t>
  </si>
  <si>
    <t>261934078</t>
  </si>
  <si>
    <t>0,5*0,35*(4,55+4,05)*2</t>
  </si>
  <si>
    <t>132251251</t>
  </si>
  <si>
    <t>Hloubení rýh nezapažených š do 2000 mm v hornině třídy těžitelnosti I skupiny 3 objem do 20 m3 strojně</t>
  </si>
  <si>
    <t>1448827786</t>
  </si>
  <si>
    <t>https://podminky.urs.cz/item/CS_URS_2021_02/132251251</t>
  </si>
  <si>
    <t>(1,5+2,25)*0,5*0,75*(5,05+4,55)*2</t>
  </si>
  <si>
    <t>367084914</t>
  </si>
  <si>
    <t>23,130*2</t>
  </si>
  <si>
    <t>1848111951</t>
  </si>
  <si>
    <t>9,236+3,01+27-23,13</t>
  </si>
  <si>
    <t>167111101</t>
  </si>
  <si>
    <t>Nakládání výkopku z hornin třídy těžitelnosti I skupiny 1 až 3 ručně</t>
  </si>
  <si>
    <t>-1914798196</t>
  </si>
  <si>
    <t>https://podminky.urs.cz/item/CS_URS_2021_02/167111101</t>
  </si>
  <si>
    <t>-1812713072</t>
  </si>
  <si>
    <t>16,116*1,85 'Přepočtené koeficientem množství</t>
  </si>
  <si>
    <t>341717957</t>
  </si>
  <si>
    <t>1621130797</t>
  </si>
  <si>
    <t>(1,5+2,25)*0,5*0,75*(5,05+4,55)*2-0,75*0,3*(4,35+4,25)*2</t>
  </si>
  <si>
    <t>412177039</t>
  </si>
  <si>
    <t>4,49*4,99</t>
  </si>
  <si>
    <t>274313711</t>
  </si>
  <si>
    <t>Základové pásy z betonu tř. C 20/25</t>
  </si>
  <si>
    <t>1155405864</t>
  </si>
  <si>
    <t>https://podminky.urs.cz/item/CS_URS_2021_02/274313711</t>
  </si>
  <si>
    <t>279113144</t>
  </si>
  <si>
    <t>Základová zeď tl přes 250 do 300 mm z tvárnic ztraceného bednění včetně výplně z betonu tř. C 20/25</t>
  </si>
  <si>
    <t>14868466</t>
  </si>
  <si>
    <t>https://podminky.urs.cz/item/CS_URS_2021_02/279113144</t>
  </si>
  <si>
    <t>0,75*(4,85+3,75)*2</t>
  </si>
  <si>
    <t>279361821</t>
  </si>
  <si>
    <t>Výztuž základových zdí nosných betonářskou ocelí 10 505</t>
  </si>
  <si>
    <t>-1568850643</t>
  </si>
  <si>
    <t>https://podminky.urs.cz/item/CS_URS_2021_02/279361821</t>
  </si>
  <si>
    <t>(9+10)*2*0,95*0,888*0,001</t>
  </si>
  <si>
    <t>3*2*(4,85+4,35)*2*0,617*0,001</t>
  </si>
  <si>
    <t>311113143</t>
  </si>
  <si>
    <t>Nosná zeď tl přes 200 do 250 mm z hladkých tvárnic ztraceného bednění včetně výplně z betonu tř. C 20/25</t>
  </si>
  <si>
    <t>-253164593</t>
  </si>
  <si>
    <t>https://podminky.urs.cz/item/CS_URS_2021_02/311113143</t>
  </si>
  <si>
    <t>0,25*(4,35*2+4,85)</t>
  </si>
  <si>
    <t>311235151</t>
  </si>
  <si>
    <t>Zdivo jednovrstvé z cihel broušených do P10 na tenkovrstvou maltu tl 300 mm</t>
  </si>
  <si>
    <t>639638998</t>
  </si>
  <si>
    <t>https://podminky.urs.cz/item/CS_URS_2021_02/311235151</t>
  </si>
  <si>
    <t>2,75*2*(3,75+4,85)-1,0*0,5*2-2*2,15</t>
  </si>
  <si>
    <t>317168052</t>
  </si>
  <si>
    <t>Překlad keramický vysoký v 238 mm dl 1250 mm</t>
  </si>
  <si>
    <t>-56029203</t>
  </si>
  <si>
    <t>https://podminky.urs.cz/item/CS_URS_2021_02/317168052</t>
  </si>
  <si>
    <t>317168057</t>
  </si>
  <si>
    <t>Překlad keramický vysoký v 238 mm dl 2500 mm</t>
  </si>
  <si>
    <t>-2039907586</t>
  </si>
  <si>
    <t>https://podminky.urs.cz/item/CS_URS_2021_02/317168057</t>
  </si>
  <si>
    <t>411168333</t>
  </si>
  <si>
    <t>Strop keramický tl 21 cm z vložek MIAKO a keramobetonových nosníků dl přes 3 do 4 m OVN 62,5 cm</t>
  </si>
  <si>
    <t>1047196422</t>
  </si>
  <si>
    <t>https://podminky.urs.cz/item/CS_URS_2021_02/411168333</t>
  </si>
  <si>
    <t>4,25*3,75</t>
  </si>
  <si>
    <t>411362021</t>
  </si>
  <si>
    <t>Výztuž stropů svařovanými sítěmi Kari</t>
  </si>
  <si>
    <t>548986677</t>
  </si>
  <si>
    <t>https://podminky.urs.cz/item/CS_URS_2021_02/411362021</t>
  </si>
  <si>
    <t>3,08*1,25*3,75*4,25*0,001</t>
  </si>
  <si>
    <t>417238212</t>
  </si>
  <si>
    <t>Obezdívka věnce jednostranná věncovkou keramickou v přes 150 do 210 mm včetně polystyrenu tl 100 mm</t>
  </si>
  <si>
    <t>23015073</t>
  </si>
  <si>
    <t>https://podminky.urs.cz/item/CS_URS_2021_02/417238212</t>
  </si>
  <si>
    <t>(4,35+4,85)*2</t>
  </si>
  <si>
    <t>417321515</t>
  </si>
  <si>
    <t>Ztužující pásy a věnce ze ŽB tř. C 25/30</t>
  </si>
  <si>
    <t>1510406116</t>
  </si>
  <si>
    <t>https://podminky.urs.cz/item/CS_URS_2021_02/417321515</t>
  </si>
  <si>
    <t>0,22*0,21*9,7+8,7*0,22*0,21+13,55*0,25*0,15</t>
  </si>
  <si>
    <t>417351115</t>
  </si>
  <si>
    <t>Zřízení bednění ztužujících věnců</t>
  </si>
  <si>
    <t>244414739</t>
  </si>
  <si>
    <t>https://podminky.urs.cz/item/CS_URS_2021_02/417351115</t>
  </si>
  <si>
    <t>13,55*0,15*2+0,25*0,15*2</t>
  </si>
  <si>
    <t>417351116</t>
  </si>
  <si>
    <t>Odstranění bednění ztužujících věnců</t>
  </si>
  <si>
    <t>1792031812</t>
  </si>
  <si>
    <t>https://podminky.urs.cz/item/CS_URS_2021_02/417351116</t>
  </si>
  <si>
    <t>417361821</t>
  </si>
  <si>
    <t>Výztuž ztužujících pásů a věnců betonářskou ocelí 10 505</t>
  </si>
  <si>
    <t>-1656200257</t>
  </si>
  <si>
    <t>https://podminky.urs.cz/item/CS_URS_2021_02/417361821</t>
  </si>
  <si>
    <t>0,222*0,001*(0,7*39+0,65*35+0,8*54)*1,1</t>
  </si>
  <si>
    <t>0,617*0,001*4*(9,7+8,7+13,55)*1,1</t>
  </si>
  <si>
    <t>0,617*0,001*2*(3,75+3,0)+0,617*0,001*0,5*4*13,55</t>
  </si>
  <si>
    <t>611321141</t>
  </si>
  <si>
    <t>Vápenocementová omítka štuková dvouvrstvá vnitřních stropů rovných nanášená ručně</t>
  </si>
  <si>
    <t>355874101</t>
  </si>
  <si>
    <t>https://podminky.urs.cz/item/CS_URS_2021_02/611321141</t>
  </si>
  <si>
    <t>611321191</t>
  </si>
  <si>
    <t>Příplatek k vápenocementové omítce vnitřních stropů za každých dalších 5 mm tloušťky ručně</t>
  </si>
  <si>
    <t>569976180</t>
  </si>
  <si>
    <t>https://podminky.urs.cz/item/CS_URS_2021_02/611321191</t>
  </si>
  <si>
    <t>612321141</t>
  </si>
  <si>
    <t>Vápenocementová omítka štuková dvouvrstvá vnitřních stěn nanášená ručně</t>
  </si>
  <si>
    <t>-298651715</t>
  </si>
  <si>
    <t>https://podminky.urs.cz/item/CS_URS_2021_02/612321141</t>
  </si>
  <si>
    <t>(3,75+4,25)*2*2,65-1,0*0,5*2-1,8*2,05+0,25*2*2</t>
  </si>
  <si>
    <t>612321191</t>
  </si>
  <si>
    <t>Příplatek k vápenocementové omítce vnitřních stěn za každých dalších 5 mm tloušťky ručně</t>
  </si>
  <si>
    <t>165136717</t>
  </si>
  <si>
    <t>https://podminky.urs.cz/item/CS_URS_2021_02/612321191</t>
  </si>
  <si>
    <t>622321141</t>
  </si>
  <si>
    <t>Vápenocementová omítka štuková dvouvrstvá vnějších stěn nanášená ručně</t>
  </si>
  <si>
    <t>682218044</t>
  </si>
  <si>
    <t>https://podminky.urs.cz/item/CS_URS_2021_02/622321141</t>
  </si>
  <si>
    <t>(4,35*2+4,85)*3,33+4,85*2,93-0,5*1,0*2-2,0*2,15+0,1*2*2+0,2*6,3</t>
  </si>
  <si>
    <t>622321191</t>
  </si>
  <si>
    <t>Příplatek k vápenocementové omítce vnějších stěn za každých dalších 5 mm tloušťky ručně</t>
  </si>
  <si>
    <t>786476763</t>
  </si>
  <si>
    <t>https://podminky.urs.cz/item/CS_URS_2021_02/622321191</t>
  </si>
  <si>
    <t>631311125</t>
  </si>
  <si>
    <t>Mazanina tl přes 80 do 120 mm z betonu prostého bez zvýšených nároků na prostředí tř. C 20/25</t>
  </si>
  <si>
    <t>-1139133830</t>
  </si>
  <si>
    <t>https://podminky.urs.cz/item/CS_URS_2021_02/631311125</t>
  </si>
  <si>
    <t>0,1*4,35*4,85</t>
  </si>
  <si>
    <t>631319012</t>
  </si>
  <si>
    <t>Příplatek k mazanině tl přes 80 do 120 mm za přehlazení povrchu</t>
  </si>
  <si>
    <t>2079825903</t>
  </si>
  <si>
    <t>https://podminky.urs.cz/item/CS_URS_2021_02/631319012</t>
  </si>
  <si>
    <t>631319173</t>
  </si>
  <si>
    <t>Příplatek k mazanině tl přes 80 do 120 mm za stržení povrchu spodní vrstvy před vložením výztuže</t>
  </si>
  <si>
    <t>887066162</t>
  </si>
  <si>
    <t>https://podminky.urs.cz/item/CS_URS_2021_02/631319173</t>
  </si>
  <si>
    <t>848852505</t>
  </si>
  <si>
    <t>0,1*(4,85+4,35)*2</t>
  </si>
  <si>
    <t>-2141739960</t>
  </si>
  <si>
    <t>506159496</t>
  </si>
  <si>
    <t>4,35*4,85*4,44*1,12*0,001</t>
  </si>
  <si>
    <t>632450122</t>
  </si>
  <si>
    <t>Vyrovnávací cementový potěr tl přes 20 do 30 mm ze suchých směsí provedený v pásu</t>
  </si>
  <si>
    <t>-949024379</t>
  </si>
  <si>
    <t>https://podminky.urs.cz/item/CS_URS_2021_02/632450122</t>
  </si>
  <si>
    <t>2*0,3*1,0</t>
  </si>
  <si>
    <t>632451234</t>
  </si>
  <si>
    <t>Potěr cementový samonivelační litý C25 tl přes 45 do 50 mm</t>
  </si>
  <si>
    <t>1891288404</t>
  </si>
  <si>
    <t>https://podminky.urs.cz/item/CS_URS_2021_02/632451234</t>
  </si>
  <si>
    <t>3,75*4,25+2*0,3</t>
  </si>
  <si>
    <t>632451292</t>
  </si>
  <si>
    <t>Potěr cementový samonivelační litý Příplatek k cenám za každých dalších i započatých 5 mm tloušťky přes 50 mm tř. C 25</t>
  </si>
  <si>
    <t>-9663508</t>
  </si>
  <si>
    <t>16,538*2 'Přepočtené koeficientem množství</t>
  </si>
  <si>
    <t>634111113</t>
  </si>
  <si>
    <t>Obvodová dilatace pružnou těsnicí páskou mezi stěnou a mazaninou nebo potěrem v 80 mm</t>
  </si>
  <si>
    <t>1812529149</t>
  </si>
  <si>
    <t>https://podminky.urs.cz/item/CS_URS_2021_02/634111113</t>
  </si>
  <si>
    <t>(3,75+4,25)*2</t>
  </si>
  <si>
    <t>635111141</t>
  </si>
  <si>
    <t>Násyp pod podlahy z hrubého kameniva 8-16 s udusáním</t>
  </si>
  <si>
    <t>-2081989176</t>
  </si>
  <si>
    <t>https://podminky.urs.cz/item/CS_URS_2021_02/635111141</t>
  </si>
  <si>
    <t>0,5*(4,42+5,37)*0,15</t>
  </si>
  <si>
    <t>637211112</t>
  </si>
  <si>
    <t>Okapový chodník z betonových dlaždic tl 60 mm na MC 10</t>
  </si>
  <si>
    <t>1878102601</t>
  </si>
  <si>
    <t>https://podminky.urs.cz/item/CS_URS_2021_02/637211112</t>
  </si>
  <si>
    <t>0,5*(4,42+5,37)</t>
  </si>
  <si>
    <t>941111131</t>
  </si>
  <si>
    <t>Montáž lešení řadového trubkového lehkého s podlahami zatížení do 200 kg/m2 š přes 1,2 do 1,5 m v do 10 m</t>
  </si>
  <si>
    <t>2063058569</t>
  </si>
  <si>
    <t>https://podminky.urs.cz/item/CS_URS_2021_02/941111131</t>
  </si>
  <si>
    <t>3*(4,5+8,0)*2</t>
  </si>
  <si>
    <t>941111231</t>
  </si>
  <si>
    <t>Příplatek k lešení řadovému trubkovému lehkému s podlahami š 1,5 m v 10 m za první a ZKD den použití</t>
  </si>
  <si>
    <t>-850762981</t>
  </si>
  <si>
    <t>https://podminky.urs.cz/item/CS_URS_2021_02/941111231</t>
  </si>
  <si>
    <t>75*30 'Přepočtené koeficientem množství</t>
  </si>
  <si>
    <t>941111831</t>
  </si>
  <si>
    <t>Demontáž lešení řadového trubkového lehkého s podlahami zatížení do 200 kg/m2 š přes 1,2 do 1,5 m v do 10 m</t>
  </si>
  <si>
    <t>-1867806935</t>
  </si>
  <si>
    <t>https://podminky.urs.cz/item/CS_URS_2021_02/941111831</t>
  </si>
  <si>
    <t>952901111</t>
  </si>
  <si>
    <t>Vyčištění budov bytové a občanské výstavby při výšce podlaží do 4 m</t>
  </si>
  <si>
    <t>1137972194</t>
  </si>
  <si>
    <t>https://podminky.urs.cz/item/CS_URS_2021_02/952901111</t>
  </si>
  <si>
    <t>3,75*4,25</t>
  </si>
  <si>
    <t>953943211</t>
  </si>
  <si>
    <t>Osazování hasicího přístroje</t>
  </si>
  <si>
    <t>1852137692</t>
  </si>
  <si>
    <t>https://podminky.urs.cz/item/CS_URS_2021_02/953943211</t>
  </si>
  <si>
    <t>44932114</t>
  </si>
  <si>
    <t>přístroj hasicí ruční práškový PG 6 LE</t>
  </si>
  <si>
    <t>-177198885</t>
  </si>
  <si>
    <t>https://podminky.urs.cz/item/CS_URS_2021_02/44932114</t>
  </si>
  <si>
    <t>Poznámka k položce:_x000d_
Popis viz. v.č. D.1.1. 18 - ozn. výr. O11</t>
  </si>
  <si>
    <t>1771506744</t>
  </si>
  <si>
    <t>781418485</t>
  </si>
  <si>
    <t>998011001</t>
  </si>
  <si>
    <t>Přesun hmot pro budovy zděné v do 6 m</t>
  </si>
  <si>
    <t>355676329</t>
  </si>
  <si>
    <t>https://podminky.urs.cz/item/CS_URS_2021_02/998011001</t>
  </si>
  <si>
    <t>711111001</t>
  </si>
  <si>
    <t>Provedení izolace proti zemní vlhkosti vodorovné za studena nátěrem penetračním</t>
  </si>
  <si>
    <t>1569841269</t>
  </si>
  <si>
    <t>https://podminky.urs.cz/item/CS_URS_2021_02/711111001</t>
  </si>
  <si>
    <t>4,35*4,85</t>
  </si>
  <si>
    <t>1654121570</t>
  </si>
  <si>
    <t>21,098*0,00033 'Přepočtené koeficientem množství</t>
  </si>
  <si>
    <t>-2003225178</t>
  </si>
  <si>
    <t>(4,35+4,85)*2*0,4-2,0*0,4</t>
  </si>
  <si>
    <t>-1881263173</t>
  </si>
  <si>
    <t>6,56*0,00034 'Přepočtené koeficientem množství</t>
  </si>
  <si>
    <t>711141559</t>
  </si>
  <si>
    <t>Provedení izolace proti zemní vlhkosti pásy přitavením vodorovné NAIP</t>
  </si>
  <si>
    <t>-1227725507</t>
  </si>
  <si>
    <t>https://podminky.urs.cz/item/CS_URS_2021_02/711141559</t>
  </si>
  <si>
    <t>62853004</t>
  </si>
  <si>
    <t>pás asfaltový natavitelný modifikovaný SBS tl 4,0mm s vložkou ze skleněné tkaniny a spalitelnou PE fólií nebo jemnozrnným minerálním posypem na horním povrchu</t>
  </si>
  <si>
    <t>1043213396</t>
  </si>
  <si>
    <t>21,098*1,1655 'Přepočtené koeficientem množství</t>
  </si>
  <si>
    <t>711142559</t>
  </si>
  <si>
    <t>Provedení izolace proti zemní vlhkosti pásy přitavením svislé NAIP</t>
  </si>
  <si>
    <t>1541919185</t>
  </si>
  <si>
    <t>https://podminky.urs.cz/item/CS_URS_2021_02/711142559</t>
  </si>
  <si>
    <t>-655080376</t>
  </si>
  <si>
    <t>6,56*1,221 'Přepočtené koeficientem množství</t>
  </si>
  <si>
    <t>695977932</t>
  </si>
  <si>
    <t>712</t>
  </si>
  <si>
    <t>Povlakové krytiny</t>
  </si>
  <si>
    <t>712311101</t>
  </si>
  <si>
    <t>Provedení povlakové krytiny střech do 10° za studena lakem penetračním nebo asfaltovým</t>
  </si>
  <si>
    <t>1361757053</t>
  </si>
  <si>
    <t>https://podminky.urs.cz/item/CS_URS_2021_02/712311101</t>
  </si>
  <si>
    <t>3,75*4,25+0,4*13,55</t>
  </si>
  <si>
    <t>-370522314</t>
  </si>
  <si>
    <t>21,358*0,00032 'Přepočtené koeficientem množství</t>
  </si>
  <si>
    <t>712341559</t>
  </si>
  <si>
    <t>Provedení povlakové krytiny střech do 10° pásy NAIP přitavením v plné ploše</t>
  </si>
  <si>
    <t>170336010</t>
  </si>
  <si>
    <t>https://podminky.urs.cz/item/CS_URS_2021_02/712341559</t>
  </si>
  <si>
    <t>-100129703</t>
  </si>
  <si>
    <t>21,358*1,1655 'Přepočtené koeficientem množství</t>
  </si>
  <si>
    <t>712363352</t>
  </si>
  <si>
    <t>Povlakové krytiny střech do 10° z tvarovaných poplastovaných lišt délky 2 m koutová lišta vnitřní rš 100 mm</t>
  </si>
  <si>
    <t>-615393715</t>
  </si>
  <si>
    <t>https://podminky.urs.cz/item/CS_URS_2021_02/712363352</t>
  </si>
  <si>
    <t>Poznámka k položce:_x000d_
Popis viz. v.č. D.1.1. 18 - ozn. výr. O5</t>
  </si>
  <si>
    <t>712363353</t>
  </si>
  <si>
    <t>Povlakové krytiny střech do 10° z tvarovaných poplastovaných lišt délky 2 m koutová lišta vnější rš 100 mm</t>
  </si>
  <si>
    <t>-1636372117</t>
  </si>
  <si>
    <t>https://podminky.urs.cz/item/CS_URS_2021_02/712363353</t>
  </si>
  <si>
    <t>Poznámka k položce:_x000d_
Popis viz. v.č. D.1.1. 18 - ozn. výr. O6</t>
  </si>
  <si>
    <t>712363506</t>
  </si>
  <si>
    <t>Provedení povlak krytiny mechanicky kotvenou do betonu TI tl přes 140 do 200 mm rohové pole, budova v do 18 m</t>
  </si>
  <si>
    <t>1616273755</t>
  </si>
  <si>
    <t>https://podminky.urs.cz/item/CS_URS_2021_02/712363506</t>
  </si>
  <si>
    <t>3,75*4,25+0,32*13,55+0,42*13,55</t>
  </si>
  <si>
    <t>28322013</t>
  </si>
  <si>
    <t>fólie hydroizolační střešní mPVC mechanicky kotvená tl 1,5mm barevná</t>
  </si>
  <si>
    <t>-794052374</t>
  </si>
  <si>
    <t>https://podminky.urs.cz/item/CS_URS_2021_02/28322013</t>
  </si>
  <si>
    <t>25,965*1,1655 'Přepočtené koeficientem množství</t>
  </si>
  <si>
    <t>712391171</t>
  </si>
  <si>
    <t>Provedení povlakové krytiny střech do 10° podkladní textilní vrstvy</t>
  </si>
  <si>
    <t>741627897</t>
  </si>
  <si>
    <t>https://podminky.urs.cz/item/CS_URS_2021_02/712391171</t>
  </si>
  <si>
    <t>69311010</t>
  </si>
  <si>
    <t>geotextilie tkaná separační, filtrační, výztužná PP pevnost v tahu 80kN/m</t>
  </si>
  <si>
    <t>-1238535821</t>
  </si>
  <si>
    <t>https://podminky.urs.cz/item/CS_URS_2021_02/69311010</t>
  </si>
  <si>
    <t>25,965*1,155 'Přepočtené koeficientem množství</t>
  </si>
  <si>
    <t>998712101</t>
  </si>
  <si>
    <t>Přesun hmot tonážní tonážní pro krytiny povlakové v objektech v do 6 m</t>
  </si>
  <si>
    <t>1839008569</t>
  </si>
  <si>
    <t>https://podminky.urs.cz/item/CS_URS_2021_02/998712101</t>
  </si>
  <si>
    <t>713</t>
  </si>
  <si>
    <t>Izolace tepelné</t>
  </si>
  <si>
    <t>713141131</t>
  </si>
  <si>
    <t>Montáž izolace tepelné střech plochých lepené za studena plně 1 vrstva rohoží, pásů, dílců, desek</t>
  </si>
  <si>
    <t>-178607439</t>
  </si>
  <si>
    <t>https://podminky.urs.cz/item/CS_URS_2021_02/713141131</t>
  </si>
  <si>
    <t>28372300.R</t>
  </si>
  <si>
    <t>deska EPS 100 pro konstrukce s běžným zatížením λ=0,037-spádové klíny</t>
  </si>
  <si>
    <t>-879462465</t>
  </si>
  <si>
    <t>15,938*(0,5+0,16)*0,5</t>
  </si>
  <si>
    <t>998713101</t>
  </si>
  <si>
    <t>Přesun hmot tonážní pro izolace tepelné v objektech v do 6 m</t>
  </si>
  <si>
    <t>-55426521</t>
  </si>
  <si>
    <t>https://podminky.urs.cz/item/CS_URS_2021_02/998713101</t>
  </si>
  <si>
    <t>762341017</t>
  </si>
  <si>
    <t>Bednění střech rovných sklon do 60° z desek OSB tl 25 mm na sraz šroubovaných na krokve</t>
  </si>
  <si>
    <t>-1207492267</t>
  </si>
  <si>
    <t>https://podminky.urs.cz/item/CS_URS_2021_02/762341017</t>
  </si>
  <si>
    <t>0,5*4,35*2</t>
  </si>
  <si>
    <t>762341280</t>
  </si>
  <si>
    <t>Montáž bednění střech rovných a šikmých sklonu do 60° z desek cementotřískových na sraz</t>
  </si>
  <si>
    <t>-1231585411</t>
  </si>
  <si>
    <t>https://podminky.urs.cz/item/CS_URS_2021_02/762341280</t>
  </si>
  <si>
    <t>13,55*0,32</t>
  </si>
  <si>
    <t>60621154</t>
  </si>
  <si>
    <t>překližka vodovzdorná protiskl/hladká bříza tl 21mm</t>
  </si>
  <si>
    <t>826892244</t>
  </si>
  <si>
    <t>https://podminky.urs.cz/item/CS_URS_2021_02/60621154</t>
  </si>
  <si>
    <t>4,336*1,1 'Přepočtené koeficientem množství</t>
  </si>
  <si>
    <t>-1004447359</t>
  </si>
  <si>
    <t>764</t>
  </si>
  <si>
    <t>Konstrukce klempířské</t>
  </si>
  <si>
    <t>764212662</t>
  </si>
  <si>
    <t>Oplechování rovné okapové hrany z Pz s povrchovou úpravou rš 200 mm</t>
  </si>
  <si>
    <t>-1474780863</t>
  </si>
  <si>
    <t>https://podminky.urs.cz/item/CS_URS_2021_02/764212662</t>
  </si>
  <si>
    <t>Poznámka k položce:_x000d_
Popis viz. v.č. D.1.1. 18 - ozn. výr. O8</t>
  </si>
  <si>
    <t>764215606</t>
  </si>
  <si>
    <t>Oplechování horních ploch a atik bez rohů z Pz plechu s povrch úpravou celoplošně lepené rš 500 mm</t>
  </si>
  <si>
    <t>-1628422894</t>
  </si>
  <si>
    <t>https://podminky.urs.cz/item/CS_URS_2021_02/764215606</t>
  </si>
  <si>
    <t>Poznámka k položce:_x000d_
Popis viz. v.č. D.1.1. 18 - ozn. výr. O7</t>
  </si>
  <si>
    <t>764216642</t>
  </si>
  <si>
    <t>Oplechování rovných parapetů celoplošně lepené z Pz s povrchovou úpravou rš 200 mm</t>
  </si>
  <si>
    <t>-1352062082</t>
  </si>
  <si>
    <t>https://podminky.urs.cz/item/CS_URS_2021_02/764216642</t>
  </si>
  <si>
    <t>Poznámka k položce:_x000d_
Popis viz. v.č. D.1.1. 18 - ozn. výr. O4</t>
  </si>
  <si>
    <t>2*1,0</t>
  </si>
  <si>
    <t>764511602</t>
  </si>
  <si>
    <t>Žlab podokapní půlkruhový z Pz s povrchovou úpravou rš 330 mm</t>
  </si>
  <si>
    <t>191402739</t>
  </si>
  <si>
    <t>https://podminky.urs.cz/item/CS_URS_2021_02/764511602</t>
  </si>
  <si>
    <t>Poznámka k položce:_x000d_
Popis viz. v.č. D.1.1. 18 - ozn. výr. O9</t>
  </si>
  <si>
    <t>764518622</t>
  </si>
  <si>
    <t>Svody kruhové včetně objímek, kolen, odskoků z Pz s povrchovou úpravou průměru 100 mm</t>
  </si>
  <si>
    <t>1506357820</t>
  </si>
  <si>
    <t>https://podminky.urs.cz/item/CS_URS_2021_02/764518622</t>
  </si>
  <si>
    <t>Poznámka k položce:_x000d_
Popis viz. v.č. D.1.1. 18 - ozn. výr. O10</t>
  </si>
  <si>
    <t>998764101</t>
  </si>
  <si>
    <t>Přesun hmot tonážní pro konstrukce klempířské v objektech v do 6 m</t>
  </si>
  <si>
    <t>-1825974205</t>
  </si>
  <si>
    <t>https://podminky.urs.cz/item/CS_URS_2021_02/998764101</t>
  </si>
  <si>
    <t>766</t>
  </si>
  <si>
    <t>Konstrukce truhlářské</t>
  </si>
  <si>
    <t>766412222</t>
  </si>
  <si>
    <t>Montáž obložení stěn pl přes 1 m2 palubkami modřínovými š přes 60 do 80 mm</t>
  </si>
  <si>
    <t>1650918315</t>
  </si>
  <si>
    <t>https://podminky.urs.cz/item/CS_URS_2021_02/766412222</t>
  </si>
  <si>
    <t>(2*4,49+4,99)*3,26+4,99*2,83-1,0*0,5*2-2*2,15</t>
  </si>
  <si>
    <t>Mezisoučet fasáda</t>
  </si>
  <si>
    <t>0,3*(0,5*2+1,0)*2+0,3*6,3</t>
  </si>
  <si>
    <t>Mezisoučet špalety</t>
  </si>
  <si>
    <t>61191160</t>
  </si>
  <si>
    <t>palubky obkladové sibiřský modrín profil rhombus 20x95mm jakost A/B</t>
  </si>
  <si>
    <t>-1980493399</t>
  </si>
  <si>
    <t>https://podminky.urs.cz/item/CS_URS_2021_02/61191160</t>
  </si>
  <si>
    <t>57,454*1,1 'Přepočtené koeficientem množství</t>
  </si>
  <si>
    <t>766417211</t>
  </si>
  <si>
    <t>Montáž obložení stěn podkladového roštu</t>
  </si>
  <si>
    <t>305934589</t>
  </si>
  <si>
    <t>https://podminky.urs.cz/item/CS_URS_2021_02/766417211</t>
  </si>
  <si>
    <t>3,26*(2*10+11)+2,83*11</t>
  </si>
  <si>
    <t>60512126</t>
  </si>
  <si>
    <t>hranol stavební řezivo průřezu do 120cm2 dl 6-8m</t>
  </si>
  <si>
    <t>1932166824</t>
  </si>
  <si>
    <t>https://podminky.urs.cz/item/CS_URS_2021_02/60512126</t>
  </si>
  <si>
    <t>132,190*0,07*0,07*1,1</t>
  </si>
  <si>
    <t>766622216</t>
  </si>
  <si>
    <t>Montáž plastových oken plochy do 1 m2 otevíravých s rámem do zdiva</t>
  </si>
  <si>
    <t>307821188</t>
  </si>
  <si>
    <t>https://podminky.urs.cz/item/CS_URS_2021_02/766622216</t>
  </si>
  <si>
    <t>61140049</t>
  </si>
  <si>
    <t>okno plastové otevíravé/sklopné dvojsklo do plochy 1m2</t>
  </si>
  <si>
    <t>1213856954</t>
  </si>
  <si>
    <t>https://podminky.urs.cz/item/CS_URS_2021_02/61140049</t>
  </si>
  <si>
    <t>Poznámka k položce:_x000d_
Popis viz. v.č. D.1.1. 18 - ozn. výr. O1</t>
  </si>
  <si>
    <t>2,000*0,5*1,0</t>
  </si>
  <si>
    <t>766694111</t>
  </si>
  <si>
    <t>Montáž parapetních desek dřevěných nebo plastových š do 30 cm dl do 1,0 m</t>
  </si>
  <si>
    <t>-1165503035</t>
  </si>
  <si>
    <t>https://podminky.urs.cz/item/CS_URS_2021_02/766694111</t>
  </si>
  <si>
    <t>60794101</t>
  </si>
  <si>
    <t>parapet dřevotřískový vnitřní povrch laminátový š 200mm</t>
  </si>
  <si>
    <t>-1963161766</t>
  </si>
  <si>
    <t>https://podminky.urs.cz/item/CS_URS_2021_02/60794101</t>
  </si>
  <si>
    <t>60794121</t>
  </si>
  <si>
    <t>koncovka PVC k parapetním dřevotřískovým deskám 600mm</t>
  </si>
  <si>
    <t>-1784754716</t>
  </si>
  <si>
    <t>https://podminky.urs.cz/item/CS_URS_2021_02/60794121</t>
  </si>
  <si>
    <t>766695232</t>
  </si>
  <si>
    <t>Montáž truhlářských prahů dveří dvoukřídlových š do 10 cm</t>
  </si>
  <si>
    <t>100518277</t>
  </si>
  <si>
    <t>https://podminky.urs.cz/item/CS_URS_2021_02/766695232</t>
  </si>
  <si>
    <t>61187261.R</t>
  </si>
  <si>
    <t>práh dveřní dřevěný dubový tl 20mm dl 1820mm š 150mm</t>
  </si>
  <si>
    <t>92707407</t>
  </si>
  <si>
    <t>998766101</t>
  </si>
  <si>
    <t>Přesun hmot tonážní pro kce truhlářské v objektech v do 6 m</t>
  </si>
  <si>
    <t>12560368</t>
  </si>
  <si>
    <t>https://podminky.urs.cz/item/CS_URS_2021_02/998766101</t>
  </si>
  <si>
    <t>767640221</t>
  </si>
  <si>
    <t>Montáž dveří ocelových vchodových dvoukřídlových bez nadsvětlíku</t>
  </si>
  <si>
    <t>-1036893906</t>
  </si>
  <si>
    <t>https://podminky.urs.cz/item/CS_URS_2021_02/767640221</t>
  </si>
  <si>
    <t>55341187.R</t>
  </si>
  <si>
    <t>dveře dvoukřídlé ocelové 1800x2050 mm</t>
  </si>
  <si>
    <t>-1652270434</t>
  </si>
  <si>
    <t>Poznámka k položce:_x000d_
Popis viz. v.č. D.1.1. 18 - ozn. výr. O3</t>
  </si>
  <si>
    <t>767995112</t>
  </si>
  <si>
    <t>Montáž atypických zámečnických konstrukcí hm přes 5 do 10 kg</t>
  </si>
  <si>
    <t>-39316339</t>
  </si>
  <si>
    <t>https://podminky.urs.cz/item/CS_URS_2021_02/767995112</t>
  </si>
  <si>
    <t>(0,75*8,39+0,15*11,8)*1,1</t>
  </si>
  <si>
    <t>767.01.R</t>
  </si>
  <si>
    <t xml:space="preserve">Sloupek oplocení na atice vč.povrch.úpravy - výroba  adodávka</t>
  </si>
  <si>
    <t>-1046956510</t>
  </si>
  <si>
    <t>-1038357710</t>
  </si>
  <si>
    <t>771</t>
  </si>
  <si>
    <t>Podlahy z dlaždic</t>
  </si>
  <si>
    <t>771121011</t>
  </si>
  <si>
    <t>Nátěr penetrační na podlahu</t>
  </si>
  <si>
    <t>-176593197</t>
  </si>
  <si>
    <t>https://podminky.urs.cz/item/CS_URS_2021_02/771121011</t>
  </si>
  <si>
    <t>3,75*4,25+0,3*2,0</t>
  </si>
  <si>
    <t>771474111</t>
  </si>
  <si>
    <t>Montáž soklů z dlaždic keramických rovných flexibilní lepidlo v do 65 mm</t>
  </si>
  <si>
    <t>901448966</t>
  </si>
  <si>
    <t>https://podminky.urs.cz/item/CS_URS_2021_02/771474111</t>
  </si>
  <si>
    <t>(4,25+3,75)*2-1,8</t>
  </si>
  <si>
    <t>59247500.R</t>
  </si>
  <si>
    <t>dlaždice teracová broušená 400x400x12mm</t>
  </si>
  <si>
    <t>-250835281</t>
  </si>
  <si>
    <t>14,200*0,1*1,1</t>
  </si>
  <si>
    <t>Mezisoučet pro sokl</t>
  </si>
  <si>
    <t>771554112</t>
  </si>
  <si>
    <t>Montáž podlah z dlaždic teracových lepených flexibilním lepidlem přes 6 do 9 ks/m2</t>
  </si>
  <si>
    <t>-4841830</t>
  </si>
  <si>
    <t>https://podminky.urs.cz/item/CS_URS_2021_02/771554112</t>
  </si>
  <si>
    <t>59247001.R</t>
  </si>
  <si>
    <t>dlaždice teracová 400*400*27</t>
  </si>
  <si>
    <t>-1847709645</t>
  </si>
  <si>
    <t>16,538*1,1 'Přepočtené koeficientem množství</t>
  </si>
  <si>
    <t>771591184</t>
  </si>
  <si>
    <t>Podlahy pracnější řezání keramických dlaždic rovné</t>
  </si>
  <si>
    <t>-680453903</t>
  </si>
  <si>
    <t>https://podminky.urs.cz/item/CS_URS_2021_02/771591184</t>
  </si>
  <si>
    <t>998771101</t>
  </si>
  <si>
    <t>Přesun hmot tonážní pro podlahy z dlaždic v objektech v do 6 m</t>
  </si>
  <si>
    <t>1842409018</t>
  </si>
  <si>
    <t>https://podminky.urs.cz/item/CS_URS_2021_02/998771101</t>
  </si>
  <si>
    <t>783163101</t>
  </si>
  <si>
    <t>Jednonásobný napouštěcí olejový nátěr truhlářských konstrukcí</t>
  </si>
  <si>
    <t>-480979001</t>
  </si>
  <si>
    <t>https://podminky.urs.cz/item/CS_URS_2021_02/783163101</t>
  </si>
  <si>
    <t>783164101</t>
  </si>
  <si>
    <t>Základní jednonásobný olejový nátěr truhlářských konstrukcí</t>
  </si>
  <si>
    <t>244426388</t>
  </si>
  <si>
    <t>https://podminky.urs.cz/item/CS_URS_2021_02/783164101</t>
  </si>
  <si>
    <t>783167101</t>
  </si>
  <si>
    <t>Krycí jednonásobný olejový nátěr truhlářských konstrukcí</t>
  </si>
  <si>
    <t>-1954171062</t>
  </si>
  <si>
    <t>https://podminky.urs.cz/item/CS_URS_2021_02/783167101</t>
  </si>
  <si>
    <t>57,454*2 'Přepočtené koeficientem množství</t>
  </si>
  <si>
    <t>783823135</t>
  </si>
  <si>
    <t>Penetrační silikonový nátěr hladkých, tenkovrstvých zrnitých nebo štukových omítek</t>
  </si>
  <si>
    <t>-869569034</t>
  </si>
  <si>
    <t>https://podminky.urs.cz/item/CS_URS_2021_02/783823135</t>
  </si>
  <si>
    <t>783827125</t>
  </si>
  <si>
    <t>Krycí jednonásobný silikonový nátěr omítek stupně členitosti 1 a 2</t>
  </si>
  <si>
    <t>1982665251</t>
  </si>
  <si>
    <t>https://podminky.urs.cz/item/CS_URS_2021_02/783827125</t>
  </si>
  <si>
    <t>784</t>
  </si>
  <si>
    <t>Dokončovací práce - malby a tapety</t>
  </si>
  <si>
    <t>784181121</t>
  </si>
  <si>
    <t>Hloubková jednonásobná bezbarvá penetrace podkladu v místnostech v do 3,80 m</t>
  </si>
  <si>
    <t>2077553623</t>
  </si>
  <si>
    <t>https://podminky.urs.cz/item/CS_URS_2021_02/784181121</t>
  </si>
  <si>
    <t>38,71+15,938</t>
  </si>
  <si>
    <t>784211101</t>
  </si>
  <si>
    <t>Dvojnásobné bílé malby ze směsí za mokra výborně oděruvzdorných v místnostech v do 3,80 m</t>
  </si>
  <si>
    <t>-1701712579</t>
  </si>
  <si>
    <t>https://podminky.urs.cz/item/CS_URS_2021_02/784211101</t>
  </si>
  <si>
    <t>GJ-03 - SO 03 - Komunikace</t>
  </si>
  <si>
    <t xml:space="preserve">    997 - Přesun sutě</t>
  </si>
  <si>
    <t xml:space="preserve">    731 - Ústřední vytápění </t>
  </si>
  <si>
    <t>-1514647031</t>
  </si>
  <si>
    <t>(350,4+4,1)*0,55</t>
  </si>
  <si>
    <t>Mezisoučet P3</t>
  </si>
  <si>
    <t>(52,5+46,8)*0,52</t>
  </si>
  <si>
    <t>Mezisoučet P5</t>
  </si>
  <si>
    <t>66,83*0,25</t>
  </si>
  <si>
    <t>-402192006</t>
  </si>
  <si>
    <t>0,4*0,4*59,7</t>
  </si>
  <si>
    <t>Mezisoučet drenáž pod komunikací</t>
  </si>
  <si>
    <t>-739771129</t>
  </si>
  <si>
    <t>Mezisoučet oplocení + 7 ks kontejner</t>
  </si>
  <si>
    <t>0,6*0,6*1,2*10+0,6*0,98*1,2*2</t>
  </si>
  <si>
    <t>Mezisoučet přístř.na kola</t>
  </si>
  <si>
    <t>-89953845</t>
  </si>
  <si>
    <t>263,319+9,552+18,367</t>
  </si>
  <si>
    <t>-186532944</t>
  </si>
  <si>
    <t>291,238*1,85 'Přepočtené koeficientem množství</t>
  </si>
  <si>
    <t>-1013812755</t>
  </si>
  <si>
    <t>-1315878659</t>
  </si>
  <si>
    <t>350,4+4,1</t>
  </si>
  <si>
    <t>(52,5+46,8)</t>
  </si>
  <si>
    <t>66,83</t>
  </si>
  <si>
    <t>706821210</t>
  </si>
  <si>
    <t>0,1*0,25*59,7*2</t>
  </si>
  <si>
    <t>-1438518520</t>
  </si>
  <si>
    <t>0,5*59,7</t>
  </si>
  <si>
    <t>59,7*2*0,9</t>
  </si>
  <si>
    <t>2098053320</t>
  </si>
  <si>
    <t>137,31*1,1845 'Přepočtené koeficientem množství</t>
  </si>
  <si>
    <t>788045367</t>
  </si>
  <si>
    <t>59,7</t>
  </si>
  <si>
    <t>Mezisoučet komunikace</t>
  </si>
  <si>
    <t>1025551628</t>
  </si>
  <si>
    <t>317234410</t>
  </si>
  <si>
    <t>Vyzdívka mezi nosníky z cihel pálených na MC</t>
  </si>
  <si>
    <t>607350985</t>
  </si>
  <si>
    <t>https://podminky.urs.cz/item/CS_URS_2021_02/317234410</t>
  </si>
  <si>
    <t>0,49*0,14*1,45</t>
  </si>
  <si>
    <t>317944323</t>
  </si>
  <si>
    <t>Válcované nosníky č.14 až 22 dodatečně osazované do připravených otvorů</t>
  </si>
  <si>
    <t>-1192159495</t>
  </si>
  <si>
    <t>https://podminky.urs.cz/item/CS_URS_2021_02/317944323</t>
  </si>
  <si>
    <t>3*14,4*1,45*0,001*1,1</t>
  </si>
  <si>
    <t>331231324</t>
  </si>
  <si>
    <t>Zdivo pilířů z cihel lícových plných dl 250 mm na MVC</t>
  </si>
  <si>
    <t>1451339730</t>
  </si>
  <si>
    <t>https://podminky.urs.cz/item/CS_URS_2021_02/331231324</t>
  </si>
  <si>
    <t>0,65*0,25*1,75</t>
  </si>
  <si>
    <t>338171123</t>
  </si>
  <si>
    <t>Osazování sloupků a vzpěr plotových ocelových v do 2,60 m se zabetonováním</t>
  </si>
  <si>
    <t>1591071398</t>
  </si>
  <si>
    <t>https://podminky.urs.cz/item/CS_URS_2021_02/338171123</t>
  </si>
  <si>
    <t>55342173</t>
  </si>
  <si>
    <t>plotový sloupek s patkou pro svařované panely profilovaný oválný 70x100mm dl 2,0-2,5m povrchová úprava Pz a komaxit</t>
  </si>
  <si>
    <t>-391075383</t>
  </si>
  <si>
    <t>https://podminky.urs.cz/item/CS_URS_2021_02/55342173</t>
  </si>
  <si>
    <t>346244381</t>
  </si>
  <si>
    <t>Plentování jednostranné v do 200 mm válcovaných nosníků cihlami</t>
  </si>
  <si>
    <t>159654180</t>
  </si>
  <si>
    <t>https://podminky.urs.cz/item/CS_URS_2021_02/346244381</t>
  </si>
  <si>
    <t>0,14*1,45*2</t>
  </si>
  <si>
    <t>348101210</t>
  </si>
  <si>
    <t>Osazení vrat nebo vrátek k oplocení na ocelové sloupky pl do 2 m2</t>
  </si>
  <si>
    <t>-1298899341</t>
  </si>
  <si>
    <t>https://podminky.urs.cz/item/CS_URS_2021_02/348101210</t>
  </si>
  <si>
    <t>55342331.R</t>
  </si>
  <si>
    <t>branka plotová jednokřídlá Pz 900x1730mm</t>
  </si>
  <si>
    <t>-1720023027</t>
  </si>
  <si>
    <t>Poznámka k položce:_x000d_
Zámek vložkový</t>
  </si>
  <si>
    <t>55342332.R</t>
  </si>
  <si>
    <t>-2028119838</t>
  </si>
  <si>
    <t>Poznámka k položce:_x000d_
Zámek elektromagnetický, otevírání na čip</t>
  </si>
  <si>
    <t>703178020</t>
  </si>
  <si>
    <t>55342337.R</t>
  </si>
  <si>
    <t>brána plotová dvoukřídlá Pz š. 1800 mm</t>
  </si>
  <si>
    <t>-83463708</t>
  </si>
  <si>
    <t>Poznámka k položce:_x000d_
zámek vložkový</t>
  </si>
  <si>
    <t>348121221</t>
  </si>
  <si>
    <t>Osazení podhrabových desek dl přes 2 do 3 m na ocelové plotové sloupky</t>
  </si>
  <si>
    <t>980293610</t>
  </si>
  <si>
    <t>https://podminky.urs.cz/item/CS_URS_2021_02/348121221</t>
  </si>
  <si>
    <t>59232542</t>
  </si>
  <si>
    <t>betonová podhrabová deska 2500x200x35mm se zámkem 15mm na ukotvení sloupků profilovaných oválných 50x70mm</t>
  </si>
  <si>
    <t>1769056235</t>
  </si>
  <si>
    <t>https://podminky.urs.cz/item/CS_URS_2021_02/59232542</t>
  </si>
  <si>
    <t>348172214</t>
  </si>
  <si>
    <t>Montáž vjezdových bran samonosných dvoukřídlových pl přes 5 m2 do 10 m2</t>
  </si>
  <si>
    <t>990616290</t>
  </si>
  <si>
    <t>https://podminky.urs.cz/item/CS_URS_2021_02/348172214</t>
  </si>
  <si>
    <t>55342346.R</t>
  </si>
  <si>
    <t>brána kovová pojezdová š. 3500 mm</t>
  </si>
  <si>
    <t>-1896110241</t>
  </si>
  <si>
    <t>Poznámka k položce:_x000d_
otevírání na dálkové ovládání</t>
  </si>
  <si>
    <t>0,571428571428571*1,75 'Přepočtené koeficientem množství</t>
  </si>
  <si>
    <t>348941112</t>
  </si>
  <si>
    <t>Osazování rámového oplocení na MC v rámu přes 1500 do 2500 mm</t>
  </si>
  <si>
    <t>280979007</t>
  </si>
  <si>
    <t>https://podminky.urs.cz/item/CS_URS_2021_02/348941112</t>
  </si>
  <si>
    <t>55342412</t>
  </si>
  <si>
    <t>plotový panel svařovaný v 1,5-2,0m š do 2,5m průměru drátu 5mm oka 55x200mm s horizontálním prolisem povrchová úprava PZ komaxit</t>
  </si>
  <si>
    <t>-520086377</t>
  </si>
  <si>
    <t>https://podminky.urs.cz/item/CS_URS_2021_02/55342412</t>
  </si>
  <si>
    <t>-601579724</t>
  </si>
  <si>
    <t>52,5+46,8</t>
  </si>
  <si>
    <t>-838233648</t>
  </si>
  <si>
    <t>1802727582</t>
  </si>
  <si>
    <t>1617062035</t>
  </si>
  <si>
    <t>596811123</t>
  </si>
  <si>
    <t>Kladení betonové dlažby komunikací pro pěší do lože z kameniva velikosti do 0,09 m2 pl přes 300 m2</t>
  </si>
  <si>
    <t>-2070050938</t>
  </si>
  <si>
    <t>https://podminky.urs.cz/item/CS_URS_2021_02/596811123</t>
  </si>
  <si>
    <t>-1465260250</t>
  </si>
  <si>
    <t>66,83*1,02 'Přepočtené koeficientem množství</t>
  </si>
  <si>
    <t>59245004</t>
  </si>
  <si>
    <t>dlažba tvar čtverec betonová 200x200x80mm barevná</t>
  </si>
  <si>
    <t>1765227627</t>
  </si>
  <si>
    <t>99,3*1,02 'Přepočtené koeficientem množství</t>
  </si>
  <si>
    <t>59245030</t>
  </si>
  <si>
    <t>dlažba tvar čtverec betonová 200x200x80mm přírodní</t>
  </si>
  <si>
    <t>-591592018</t>
  </si>
  <si>
    <t>354,5*1,02 'Přepočtené koeficientem množství</t>
  </si>
  <si>
    <t>1090118652</t>
  </si>
  <si>
    <t>0,67*1,75*2+2,5</t>
  </si>
  <si>
    <t>612325302</t>
  </si>
  <si>
    <t>Vápenocementová štuková omítka ostění nebo nadpraží</t>
  </si>
  <si>
    <t>-1010069897</t>
  </si>
  <si>
    <t>https://podminky.urs.cz/item/CS_URS_2021_02/612325302</t>
  </si>
  <si>
    <t>0,49*5,25+0,25*(6,31+1,75)</t>
  </si>
  <si>
    <t>615142002</t>
  </si>
  <si>
    <t>Potažení vnitřních nosníků sklovláknitým pletivem</t>
  </si>
  <si>
    <t>-962042444</t>
  </si>
  <si>
    <t>https://podminky.urs.cz/item/CS_URS_2021_02/615142002</t>
  </si>
  <si>
    <t>1,45*1,49</t>
  </si>
  <si>
    <t>619995001</t>
  </si>
  <si>
    <t>Začištění omítek kolem oken, dveří, podlah nebo obkladů</t>
  </si>
  <si>
    <t>-164826547</t>
  </si>
  <si>
    <t>https://podminky.urs.cz/item/CS_URS_2021_02/619995001</t>
  </si>
  <si>
    <t>(2,75+1,75)*2*2+2*(2,1*2+1,05)+2*(2,63*2+1,05)</t>
  </si>
  <si>
    <t>622325209</t>
  </si>
  <si>
    <t>Oprava vnější vápenocementové štukové omítky složitosti 1 stěn v rozsahu přes 80 do 100 %</t>
  </si>
  <si>
    <t>1690357272</t>
  </si>
  <si>
    <t>https://podminky.urs.cz/item/CS_URS_2021_02/622325209</t>
  </si>
  <si>
    <t>631311121</t>
  </si>
  <si>
    <t>Doplnění dosavadních mazanin betonem prostým plochy do 1 m2 tloušťky do 80 mm</t>
  </si>
  <si>
    <t>-844370579</t>
  </si>
  <si>
    <t>https://podminky.urs.cz/item/CS_URS_2021_02/631311121</t>
  </si>
  <si>
    <t>(0,49*1,05+0,25*1,05)*0,08</t>
  </si>
  <si>
    <t>-516194698</t>
  </si>
  <si>
    <t>2,7*0,25</t>
  </si>
  <si>
    <t>916131113</t>
  </si>
  <si>
    <t>Osazení silničního obrubníku betonového ležatého s boční opěrou do lože z betonu prostého</t>
  </si>
  <si>
    <t>-1877743871</t>
  </si>
  <si>
    <t>https://podminky.urs.cz/item/CS_URS_2021_02/916131113</t>
  </si>
  <si>
    <t>8,2+2,0</t>
  </si>
  <si>
    <t>-223684076</t>
  </si>
  <si>
    <t>10,2*1,02 'Přepočtené koeficientem množství</t>
  </si>
  <si>
    <t>916131213</t>
  </si>
  <si>
    <t>Osazení silničního obrubníku betonového stojatého s boční opěrou do lože z betonu prostého</t>
  </si>
  <si>
    <t>2084921646</t>
  </si>
  <si>
    <t>https://podminky.urs.cz/item/CS_URS_2021_02/916131213</t>
  </si>
  <si>
    <t>22,95+2,9+0,9+8,2+2+15+2*5,15+10,8+18,8+9,2+4,7+5,6+4,3+14,2+9+2,2*2</t>
  </si>
  <si>
    <t>1738541500</t>
  </si>
  <si>
    <t>143,25*1,02 'Přepočtené koeficientem množství</t>
  </si>
  <si>
    <t>916431112</t>
  </si>
  <si>
    <t>Osazení bezbariérového betonového obrubníku do betonového lože tl 150 mm s boční opěrou</t>
  </si>
  <si>
    <t>-1428877617</t>
  </si>
  <si>
    <t>https://podminky.urs.cz/item/CS_URS_2021_02/916431112</t>
  </si>
  <si>
    <t>15,5+3*5,0+24+4*2,0</t>
  </si>
  <si>
    <t>59217026</t>
  </si>
  <si>
    <t>obrubník betonový silniční 500x150x250mm</t>
  </si>
  <si>
    <t>-1871212118</t>
  </si>
  <si>
    <t>https://podminky.urs.cz/item/CS_URS_2021_02/59217026</t>
  </si>
  <si>
    <t>62,5*1,02 'Přepočtené koeficientem množství</t>
  </si>
  <si>
    <t>-1890659268</t>
  </si>
  <si>
    <t>(10,2+205,75)*0,25*0,1</t>
  </si>
  <si>
    <t>935113111</t>
  </si>
  <si>
    <t>Osazení odvodňovacího polymerbetonového žlabu s krycím roštem šířky do 200 mm</t>
  </si>
  <si>
    <t>-376647924</t>
  </si>
  <si>
    <t>https://podminky.urs.cz/item/CS_URS_2021_02/935113111</t>
  </si>
  <si>
    <t>56241027</t>
  </si>
  <si>
    <t>žlab PE vyztužený skelnými vlákny zátěž A15-D 400kN světlá š 200mm</t>
  </si>
  <si>
    <t>1297976294</t>
  </si>
  <si>
    <t>https://podminky.urs.cz/item/CS_URS_2021_02/56241027</t>
  </si>
  <si>
    <t>56241471</t>
  </si>
  <si>
    <t>čelní stěna plná PP začátek/konec žlabu PE š 200 mm</t>
  </si>
  <si>
    <t>260650884</t>
  </si>
  <si>
    <t>https://podminky.urs.cz/item/CS_URS_2021_02/56241471</t>
  </si>
  <si>
    <t>56241469</t>
  </si>
  <si>
    <t>vpusť zátěž A15-D 400kN pro žlaby z PE š 200mm</t>
  </si>
  <si>
    <t>2043175286</t>
  </si>
  <si>
    <t>https://podminky.urs.cz/item/CS_URS_2021_02/56241469</t>
  </si>
  <si>
    <t>56241034</t>
  </si>
  <si>
    <t>rošt mřížkový D400 Pz dl 1m oka 30/20 pro žlab PE š 200mm</t>
  </si>
  <si>
    <t>-1323842419</t>
  </si>
  <si>
    <t>https://podminky.urs.cz/item/CS_URS_2021_02/56241034</t>
  </si>
  <si>
    <t>936174311</t>
  </si>
  <si>
    <t>Montáž stojanu na kola pro 5 kol kotevními šrouby na pevný podklad</t>
  </si>
  <si>
    <t>-2097045168</t>
  </si>
  <si>
    <t>https://podminky.urs.cz/item/CS_URS_2021_02/936174311</t>
  </si>
  <si>
    <t>74910151</t>
  </si>
  <si>
    <t>stojan na kola na 5 kol kov 330x1320x270mm</t>
  </si>
  <si>
    <t>393760243</t>
  </si>
  <si>
    <t>https://podminky.urs.cz/item/CS_URS_2021_02/74910151</t>
  </si>
  <si>
    <t>Poznámka k položce:_x000d_
Výroba a dodávka dle podrobností v..č D.1.1. 136</t>
  </si>
  <si>
    <t>967031132</t>
  </si>
  <si>
    <t>Přisekání rovných ostění v cihelném zdivu na MV nebo MVC</t>
  </si>
  <si>
    <t>-1153247653</t>
  </si>
  <si>
    <t>https://podminky.urs.cz/item/CS_URS_2021_02/967031132</t>
  </si>
  <si>
    <t>0,25*0,9*2+0,49*2,1*2</t>
  </si>
  <si>
    <t>968082018</t>
  </si>
  <si>
    <t>Vybourání plastových rámů oken včetně křídel plochy přes 4 m2</t>
  </si>
  <si>
    <t>-1064337096</t>
  </si>
  <si>
    <t>https://podminky.urs.cz/item/CS_URS_2021_02/968082018</t>
  </si>
  <si>
    <t>4,5*1,75</t>
  </si>
  <si>
    <t>971033541</t>
  </si>
  <si>
    <t>Vybourání otvorů ve zdivu cihelném pl do 1 m2 na MVC nebo MV tl do 300 mm</t>
  </si>
  <si>
    <t>-449556632</t>
  </si>
  <si>
    <t>https://podminky.urs.cz/item/CS_URS_2021_02/971033541</t>
  </si>
  <si>
    <t>0,25*1,05*0,9</t>
  </si>
  <si>
    <t>971033651</t>
  </si>
  <si>
    <t>Vybourání otvorů ve zdivu cihelném pl do 4 m2 na MVC nebo MV tl do 600 mm</t>
  </si>
  <si>
    <t>1248186178</t>
  </si>
  <si>
    <t>https://podminky.urs.cz/item/CS_URS_2021_02/971033651</t>
  </si>
  <si>
    <t>0,49*2,1*2</t>
  </si>
  <si>
    <t>974031664</t>
  </si>
  <si>
    <t>Vysekání rýh ve zdivu cihelném pro vtahování nosníků hl do 150 mm v do 150 mm</t>
  </si>
  <si>
    <t>558703430</t>
  </si>
  <si>
    <t>https://podminky.urs.cz/item/CS_URS_2021_02/974031664</t>
  </si>
  <si>
    <t>1,45*2</t>
  </si>
  <si>
    <t>985990112.R</t>
  </si>
  <si>
    <t>Montáž přístřešku na odpad a pro kola</t>
  </si>
  <si>
    <t>-203312251</t>
  </si>
  <si>
    <t>985.12.R</t>
  </si>
  <si>
    <t>Venkovní přístřešek na kola/kontejnery</t>
  </si>
  <si>
    <t>2144977591</t>
  </si>
  <si>
    <t>997</t>
  </si>
  <si>
    <t>Přesun sutě</t>
  </si>
  <si>
    <t>997013111</t>
  </si>
  <si>
    <t>Vnitrostaveništní doprava suti a vybouraných hmot pro budovy v do 6 m s použitím mechanizace</t>
  </si>
  <si>
    <t>-194149753</t>
  </si>
  <si>
    <t>https://podminky.urs.cz/item/CS_URS_2021_02/997013111</t>
  </si>
  <si>
    <t>997013501</t>
  </si>
  <si>
    <t>Odvoz suti a vybouraných hmot na skládku nebo meziskládku do 1 km se složením</t>
  </si>
  <si>
    <t>-261808853</t>
  </si>
  <si>
    <t>https://podminky.urs.cz/item/CS_URS_2021_02/997013501</t>
  </si>
  <si>
    <t>997013509</t>
  </si>
  <si>
    <t>Příplatek k odvozu suti a vybouraných hmot na skládku ZKD 1 km přes 1 km</t>
  </si>
  <si>
    <t>758165528</t>
  </si>
  <si>
    <t>https://podminky.urs.cz/item/CS_URS_2021_02/997013509</t>
  </si>
  <si>
    <t>4,756*8 'Přepočtené koeficientem množství</t>
  </si>
  <si>
    <t>997013631</t>
  </si>
  <si>
    <t>Poplatek za uložení na skládce (skládkovné) stavebního odpadu směsného kód odpadu 17 09 04</t>
  </si>
  <si>
    <t>-1794706779</t>
  </si>
  <si>
    <t>https://podminky.urs.cz/item/CS_URS_2021_02/997013631</t>
  </si>
  <si>
    <t>998223011</t>
  </si>
  <si>
    <t>Přesun hmot pro pozemní komunikace s krytem dlážděným</t>
  </si>
  <si>
    <t>-198733099</t>
  </si>
  <si>
    <t>https://podminky.urs.cz/item/CS_URS_2021_02/998223011</t>
  </si>
  <si>
    <t>731</t>
  </si>
  <si>
    <t xml:space="preserve">Ústřední vytápění </t>
  </si>
  <si>
    <t>731.01.R</t>
  </si>
  <si>
    <t>Posun tělesa a úprava stáv.rozvodů ÚT stá.šatny</t>
  </si>
  <si>
    <t>1476619200</t>
  </si>
  <si>
    <t>764002851</t>
  </si>
  <si>
    <t>Demontáž oplechování parapetů do suti</t>
  </si>
  <si>
    <t>-1681880101</t>
  </si>
  <si>
    <t>https://podminky.urs.cz/item/CS_URS_2021_02/764002851</t>
  </si>
  <si>
    <t>764216602</t>
  </si>
  <si>
    <t>Oplechování rovných parapetů mechanicky kotvené z Pz s povrchovou úpravou rš 200 mm</t>
  </si>
  <si>
    <t>-1700852847</t>
  </si>
  <si>
    <t>https://podminky.urs.cz/item/CS_URS_2021_02/764216602</t>
  </si>
  <si>
    <t>1817640708</t>
  </si>
  <si>
    <t>766441821</t>
  </si>
  <si>
    <t>Demontáž parapetních desek dřevěných nebo plastových šířky do 30 cm délky přes 1,0 m</t>
  </si>
  <si>
    <t>362687165</t>
  </si>
  <si>
    <t>https://podminky.urs.cz/item/CS_URS_2021_02/766441821</t>
  </si>
  <si>
    <t>766622132</t>
  </si>
  <si>
    <t>Montáž plastových oken plochy přes 1 m2 otevíravých v do 2,5 m s rámem do zdiva</t>
  </si>
  <si>
    <t>-2057242022</t>
  </si>
  <si>
    <t>https://podminky.urs.cz/item/CS_URS_2021_02/766622132</t>
  </si>
  <si>
    <t>2,7*1,75</t>
  </si>
  <si>
    <t>61140053.R</t>
  </si>
  <si>
    <t>okno plastové otevíravé/sklopné dvojsklo přes plochu 1m2 v 1,5-2,5m</t>
  </si>
  <si>
    <t>1015626939</t>
  </si>
  <si>
    <t>Poznámka k položce:_x000d_
Popis, úprava, kování a další podrobnosti viz. ozn.prvku 20.</t>
  </si>
  <si>
    <t>766660411</t>
  </si>
  <si>
    <t>Montáž vchodových dveří jednokřídlových bez nadsvětlíku do zdiva</t>
  </si>
  <si>
    <t>171927310</t>
  </si>
  <si>
    <t>https://podminky.urs.cz/item/CS_URS_2021_02/766660411</t>
  </si>
  <si>
    <t>61140503</t>
  </si>
  <si>
    <t>dveře jednokřídlé plastové s dekorem prosklené max rozměru otvoru 2,42m2</t>
  </si>
  <si>
    <t>-1024955079</t>
  </si>
  <si>
    <t>https://podminky.urs.cz/item/CS_URS_2021_02/61140503</t>
  </si>
  <si>
    <t>Poznámka k položce:_x000d_
Popis, úprava, kování a další podrobnosti viz. ozn.prvku 22/L</t>
  </si>
  <si>
    <t>1,05*2,1</t>
  </si>
  <si>
    <t>766660421</t>
  </si>
  <si>
    <t>Montáž vchodových dveří jednokřídlových s nadsvětlíkem do zdiva</t>
  </si>
  <si>
    <t>1254183271</t>
  </si>
  <si>
    <t>https://podminky.urs.cz/item/CS_URS_2021_02/766660421</t>
  </si>
  <si>
    <t>61140515</t>
  </si>
  <si>
    <t>dveře jednokřídlé plastové s dekorem prosklené s nadsvětlíkem max rozměru otvoru 3,3m2</t>
  </si>
  <si>
    <t>-408973693</t>
  </si>
  <si>
    <t>https://podminky.urs.cz/item/CS_URS_2021_02/61140515</t>
  </si>
  <si>
    <t>Poznámka k položce:_x000d_
Popis, úprava, kování a další podrobnosti viz. ozn.prvku 21/P</t>
  </si>
  <si>
    <t>1,05*2,63</t>
  </si>
  <si>
    <t>766694114</t>
  </si>
  <si>
    <t>Montáž parapetních desek dřevěných nebo plastových š do 30 cm dl přes 2,6 do 3,6 m</t>
  </si>
  <si>
    <t>56006231</t>
  </si>
  <si>
    <t>https://podminky.urs.cz/item/CS_URS_2021_02/766694114</t>
  </si>
  <si>
    <t>61144401</t>
  </si>
  <si>
    <t>parapet plastový vnitřní komůrkový tl 20mm š 250mm</t>
  </si>
  <si>
    <t>-1420240208</t>
  </si>
  <si>
    <t>https://podminky.urs.cz/item/CS_URS_2021_02/61144401</t>
  </si>
  <si>
    <t>61144019</t>
  </si>
  <si>
    <t>koncovka k parapetu plastovému vnitřnímu 1 pár</t>
  </si>
  <si>
    <t>sada</t>
  </si>
  <si>
    <t>-171319245</t>
  </si>
  <si>
    <t>https://podminky.urs.cz/item/CS_URS_2021_02/61144019</t>
  </si>
  <si>
    <t>545283018</t>
  </si>
  <si>
    <t>771573916</t>
  </si>
  <si>
    <t>Oprava podlah z keramických lepených přes 22 do 25 ks/m2</t>
  </si>
  <si>
    <t>119511011</t>
  </si>
  <si>
    <t>https://podminky.urs.cz/item/CS_URS_2021_02/771573916</t>
  </si>
  <si>
    <t>4+8</t>
  </si>
  <si>
    <t>59761433</t>
  </si>
  <si>
    <t>dlažba keramická slinutá hladká do interiéru i exteriéru pro vysoké mechanické namáhání přes 9 do 12ks/m2 tl 15mm</t>
  </si>
  <si>
    <t>150781871</t>
  </si>
  <si>
    <t>https://podminky.urs.cz/item/CS_URS_2021_02/59761433</t>
  </si>
  <si>
    <t>714313364</t>
  </si>
  <si>
    <t>4,85+4,6+2,5+15</t>
  </si>
  <si>
    <t>257604995</t>
  </si>
  <si>
    <t>GJ-04 - SO 04 - Úprava stávajících ploch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</si>
  <si>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</si>
  <si>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</si>
  <si>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</si>
  <si>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>113106123</t>
  </si>
  <si>
    <t>Rozebrání dlažeb ze zámkových dlaždic komunikací pro pěší ručně</t>
  </si>
  <si>
    <t>1030241201</t>
  </si>
  <si>
    <t>https://podminky.urs.cz/item/CS_URS_2021_02/113106123</t>
  </si>
  <si>
    <t>122251104</t>
  </si>
  <si>
    <t>Odkopávky a prokopávky nezapažené v hornině třídy těžitelnosti I skupiny 3 objem do 500 m3 strojně</t>
  </si>
  <si>
    <t>2013287454</t>
  </si>
  <si>
    <t>https://podminky.urs.cz/item/CS_URS_2021_02/122251104</t>
  </si>
  <si>
    <t>367,32*0,55</t>
  </si>
  <si>
    <t>0,55*(380,12+15,83)</t>
  </si>
  <si>
    <t>Mezisoučet P6</t>
  </si>
  <si>
    <t>0,25*(55,93+7,63+9,72)</t>
  </si>
  <si>
    <t>2,2*0,58*(5,8+8,15+1,92+0,6+20,15)+0,8*0,55*1,2*2</t>
  </si>
  <si>
    <t>Mezisoučet za OZ</t>
  </si>
  <si>
    <t>132251102</t>
  </si>
  <si>
    <t>Hloubení rýh nezapažených š do 800 mm v hornině třídy těžitelnosti I skupiny 3 objem do 50 m3 strojně</t>
  </si>
  <si>
    <t>1583615134</t>
  </si>
  <si>
    <t>https://podminky.urs.cz/item/CS_URS_2021_02/132251102</t>
  </si>
  <si>
    <t>Mezisoučet venk.kanalizace a vodovod</t>
  </si>
  <si>
    <t>Mezisoučet plynovod</t>
  </si>
  <si>
    <t>0,5*1,2*(11,16+9,17+2,89+2,5+7,61+4,96)</t>
  </si>
  <si>
    <t>Mezisoučet základ OZ</t>
  </si>
  <si>
    <t>-475728189</t>
  </si>
  <si>
    <t>0,6*0,6*0,9*(6+7)</t>
  </si>
  <si>
    <t>Mezisoučet přístřešek na kola+ kontejner</t>
  </si>
  <si>
    <t>0,6*0,6*0,6*(2*2+1)</t>
  </si>
  <si>
    <t>Mezisoučet lavičky,koš</t>
  </si>
  <si>
    <t>1655031580</t>
  </si>
  <si>
    <t>385987989</t>
  </si>
  <si>
    <t>21+2,94+5,292+2,0++22,974</t>
  </si>
  <si>
    <t>Mezisoučet rýhy a patky</t>
  </si>
  <si>
    <t>485,902</t>
  </si>
  <si>
    <t>Mezisoučet odkopávky</t>
  </si>
  <si>
    <t>-1064913927</t>
  </si>
  <si>
    <t>540,108*1,85 'Přepočtené koeficientem množství</t>
  </si>
  <si>
    <t>-434063566</t>
  </si>
  <si>
    <t>175111101</t>
  </si>
  <si>
    <t>Obsypání potrubí ručně sypaninou bez prohození, uloženou do 3 m</t>
  </si>
  <si>
    <t>-2109117399</t>
  </si>
  <si>
    <t>https://podminky.urs.cz/item/CS_URS_2021_02/175111101</t>
  </si>
  <si>
    <t>Mezisoučet plyn.potrubí</t>
  </si>
  <si>
    <t>Mezisoučet vodovod a kanalizace</t>
  </si>
  <si>
    <t>58331200</t>
  </si>
  <si>
    <t>štěrkopísek netříděný zásypový</t>
  </si>
  <si>
    <t>334533458</t>
  </si>
  <si>
    <t>https://podminky.urs.cz/item/CS_URS_2021_02/58331200</t>
  </si>
  <si>
    <t>21*2 'Přepočtené koeficientem množství</t>
  </si>
  <si>
    <t>-1607956266</t>
  </si>
  <si>
    <t>81+2-21-2,94</t>
  </si>
  <si>
    <t>181351113</t>
  </si>
  <si>
    <t>Rozprostření ornice tl vrstvy do 200 mm pl přes 500 m2 v rovině nebo ve svahu do 1:5 strojně</t>
  </si>
  <si>
    <t>1340870466</t>
  </si>
  <si>
    <t>https://podminky.urs.cz/item/CS_URS_2021_02/181351113</t>
  </si>
  <si>
    <t>10364101</t>
  </si>
  <si>
    <t xml:space="preserve">zemina pro terénní úpravy -  ornice</t>
  </si>
  <si>
    <t>2040642651</t>
  </si>
  <si>
    <t>https://podminky.urs.cz/item/CS_URS_2021_02/10364101</t>
  </si>
  <si>
    <t>1648,590*0,15*1,8</t>
  </si>
  <si>
    <t>181451131</t>
  </si>
  <si>
    <t>Založení parkového trávníku výsevem pl přes 1000 m2 v rovině a ve svahu do 1:5</t>
  </si>
  <si>
    <t>575766500</t>
  </si>
  <si>
    <t>https://podminky.urs.cz/item/CS_URS_2021_02/181451131</t>
  </si>
  <si>
    <t>00572410</t>
  </si>
  <si>
    <t>osivo směs travní parková</t>
  </si>
  <si>
    <t>1139780758</t>
  </si>
  <si>
    <t>https://podminky.urs.cz/item/CS_URS_2021_02/00572410</t>
  </si>
  <si>
    <t>1648,59*0,02 'Přepočtené koeficientem množství</t>
  </si>
  <si>
    <t>764279745</t>
  </si>
  <si>
    <t>Mezisoučet plyn.rozvody</t>
  </si>
  <si>
    <t>367,32+380,12+15,83+55,93+7,63+9,72</t>
  </si>
  <si>
    <t>MezisoučetP3, P6, P7</t>
  </si>
  <si>
    <t>2,2*(5,8+8,15+1,92+0,6+20,15)+0,8*0,55*1,2*2</t>
  </si>
  <si>
    <t>273321411</t>
  </si>
  <si>
    <t>Základové desky ze ŽB bez zvýšených nároků na prostředí tř. C 20/25</t>
  </si>
  <si>
    <t>-1571870970</t>
  </si>
  <si>
    <t>https://podminky.urs.cz/item/CS_URS_2021_02/273321411</t>
  </si>
  <si>
    <t>(0,33*0,6*0,5+(0,5+0,23)*0,5*0,5+0,42*0,76*0,5)*(11,12+9,13+2,16+2,51+7,6+4,92)</t>
  </si>
  <si>
    <t>Mezisoučet deska pod stupně za OZ</t>
  </si>
  <si>
    <t>273351121</t>
  </si>
  <si>
    <t>Zřízení bednění základových desek</t>
  </si>
  <si>
    <t>-509778206</t>
  </si>
  <si>
    <t>https://podminky.urs.cz/item/CS_URS_2021_02/273351121</t>
  </si>
  <si>
    <t>(0,5+0,2)*(11,12+9,13+2,16+2,51+7,6+4,92)</t>
  </si>
  <si>
    <t>273351122</t>
  </si>
  <si>
    <t>Odstranění bednění základových desek</t>
  </si>
  <si>
    <t>1182332061</t>
  </si>
  <si>
    <t>https://podminky.urs.cz/item/CS_URS_2021_02/273351122</t>
  </si>
  <si>
    <t>274321511</t>
  </si>
  <si>
    <t>Základové pasy ze ŽB bez zvýšených nároků na prostředí tř. C 25/30</t>
  </si>
  <si>
    <t>-771748019</t>
  </si>
  <si>
    <t>https://podminky.urs.cz/item/CS_URS_2021_02/274321511</t>
  </si>
  <si>
    <t>274351121</t>
  </si>
  <si>
    <t>Zřízení bednění základových pasů rovného</t>
  </si>
  <si>
    <t>-1212233582</t>
  </si>
  <si>
    <t>https://podminky.urs.cz/item/CS_URS_2021_02/274351121</t>
  </si>
  <si>
    <t>0,58*2*(11,16+9,17+2,5+7,61+4,96)</t>
  </si>
  <si>
    <t>274351122</t>
  </si>
  <si>
    <t>Odstranění bednění základových pasů rovného</t>
  </si>
  <si>
    <t>-907258407</t>
  </si>
  <si>
    <t>https://podminky.urs.cz/item/CS_URS_2021_02/274351122</t>
  </si>
  <si>
    <t>274352221</t>
  </si>
  <si>
    <t>Zřízení bednění základových pasů kruhového r do 2,5 m</t>
  </si>
  <si>
    <t>1400990148</t>
  </si>
  <si>
    <t>https://podminky.urs.cz/item/CS_URS_2021_02/274352221</t>
  </si>
  <si>
    <t>0,58*2,89*2</t>
  </si>
  <si>
    <t>274352222</t>
  </si>
  <si>
    <t>Odstranění bednění základových pasů kruhového r do 2,5 m</t>
  </si>
  <si>
    <t>1777172516</t>
  </si>
  <si>
    <t>https://podminky.urs.cz/item/CS_URS_2021_02/274352222</t>
  </si>
  <si>
    <t>-193802288</t>
  </si>
  <si>
    <t>279311961</t>
  </si>
  <si>
    <t>Základová zeď z betonu prostého tř. C 25/30</t>
  </si>
  <si>
    <t>-359309529</t>
  </si>
  <si>
    <t>https://podminky.urs.cz/item/CS_URS_2021_02/279311961</t>
  </si>
  <si>
    <t>(0,5*0,15+0,6*0,37+0,13*0,3+0,3*0,8)*(4,0+7,2+9,17+2,9+2,5+7,6+4,96-2*1,2)</t>
  </si>
  <si>
    <t>Mezisoučet pod stupně OZ</t>
  </si>
  <si>
    <t>279351311</t>
  </si>
  <si>
    <t>Zřízení jednostranného bednění základových zdí</t>
  </si>
  <si>
    <t>-1230304958</t>
  </si>
  <si>
    <t>https://podminky.urs.cz/item/CS_URS_2021_02/279351311</t>
  </si>
  <si>
    <t>(0,15+0,430)*(4,0+7,2+2,9+9,17+2,5+7,6+4,96-2*1,2)</t>
  </si>
  <si>
    <t>279351312</t>
  </si>
  <si>
    <t>Odstranění jednostranného bednění základových zdí</t>
  </si>
  <si>
    <t>959602770</t>
  </si>
  <si>
    <t>https://podminky.urs.cz/item/CS_URS_2021_02/279351312</t>
  </si>
  <si>
    <t>310235241</t>
  </si>
  <si>
    <t>Zazdívka otvorů pl do 0,0225 m2 ve zdivu nadzákladovém cihlami pálenými tl do 300 mm</t>
  </si>
  <si>
    <t>1037865213</t>
  </si>
  <si>
    <t>https://podminky.urs.cz/item/CS_URS_2021_02/310235241</t>
  </si>
  <si>
    <t>430321414</t>
  </si>
  <si>
    <t>Schodišťová konstrukce a rampa ze ŽB tř. C 25/30</t>
  </si>
  <si>
    <t>452426577</t>
  </si>
  <si>
    <t>https://podminky.urs.cz/item/CS_URS_2021_02/430321414</t>
  </si>
  <si>
    <t>(0,62+0,52)*1,2+(0,62+0,15)*1,2</t>
  </si>
  <si>
    <t>434121425</t>
  </si>
  <si>
    <t>Osazení ŽB schodišťových stupňů broušených nebo leštěných na desku</t>
  </si>
  <si>
    <t>827265832</t>
  </si>
  <si>
    <t>https://podminky.urs.cz/item/CS_URS_2021_02/434121425</t>
  </si>
  <si>
    <t>(8+6)*1,2+1,2*240</t>
  </si>
  <si>
    <t>PFB.5085331</t>
  </si>
  <si>
    <t>Základní řada schodišťových bloků SBB 120/40/14 nat</t>
  </si>
  <si>
    <t>-512917828</t>
  </si>
  <si>
    <t>14+60*4</t>
  </si>
  <si>
    <t>434351141</t>
  </si>
  <si>
    <t>Zřízení bednění stupňů přímočarých schodišť</t>
  </si>
  <si>
    <t>-1668366790</t>
  </si>
  <si>
    <t>https://podminky.urs.cz/item/CS_URS_2021_02/434351141</t>
  </si>
  <si>
    <t>1,2*0,144*7+1,95*0,2*2</t>
  </si>
  <si>
    <t>1,2*0,144*5+1,25*0,2*2</t>
  </si>
  <si>
    <t>434351142</t>
  </si>
  <si>
    <t>Odstranění bednění stupňů přímočarých schodišť</t>
  </si>
  <si>
    <t>-1241217195</t>
  </si>
  <si>
    <t>https://podminky.urs.cz/item/CS_URS_2021_02/434351142</t>
  </si>
  <si>
    <t>451572111</t>
  </si>
  <si>
    <t>Lože pod potrubí otevřený výkop z kameniva drobného těženého</t>
  </si>
  <si>
    <t>-1467477072</t>
  </si>
  <si>
    <t>https://podminky.urs.cz/item/CS_URS_2021_02/451572111</t>
  </si>
  <si>
    <t>0,1*30*0,6</t>
  </si>
  <si>
    <t>0,1*0,6*19</t>
  </si>
  <si>
    <t>Mezisoučet vodovod a kanal.</t>
  </si>
  <si>
    <t>916955984</t>
  </si>
  <si>
    <t>367,32</t>
  </si>
  <si>
    <t>380,12+15,83</t>
  </si>
  <si>
    <t>55,93+7,63+9,72</t>
  </si>
  <si>
    <t>5183095</t>
  </si>
  <si>
    <t>-1770026077</t>
  </si>
  <si>
    <t>566401111</t>
  </si>
  <si>
    <t>Úprava krytu z kameniva drceného pro nový kryt s doplněním kameniva drceného přes 0,06 do 0,08 m3/m2</t>
  </si>
  <si>
    <t>401294045</t>
  </si>
  <si>
    <t>https://podminky.urs.cz/item/CS_URS_2021_02/566401111</t>
  </si>
  <si>
    <t>977002230</t>
  </si>
  <si>
    <t>596211212</t>
  </si>
  <si>
    <t>Kladení zámkové dlažby komunikací pro pěší tl 80 mm skupiny A pl přes 100 do 300 m2</t>
  </si>
  <si>
    <t>-1376334899</t>
  </si>
  <si>
    <t>https://podminky.urs.cz/item/CS_URS_2021_02/596211212</t>
  </si>
  <si>
    <t>59245213</t>
  </si>
  <si>
    <t>dlažba zámková tvaru I 196x161x80mm přírodní</t>
  </si>
  <si>
    <t>1315036845</t>
  </si>
  <si>
    <t>https://podminky.urs.cz/item/CS_URS_2021_02/59245213</t>
  </si>
  <si>
    <t>220,82*0,15 'Přepočtené koeficientem množství</t>
  </si>
  <si>
    <t>121983290</t>
  </si>
  <si>
    <t>-1046554487</t>
  </si>
  <si>
    <t>73,28*1,02 'Přepočtené koeficientem množství</t>
  </si>
  <si>
    <t>-838876038</t>
  </si>
  <si>
    <t>395,95*1,02 'Přepočtené koeficientem množství</t>
  </si>
  <si>
    <t>2105356247</t>
  </si>
  <si>
    <t>367,32*1,02 'Přepočtené koeficientem množství</t>
  </si>
  <si>
    <t>612315221</t>
  </si>
  <si>
    <t>Vápenná štuková omítka malých ploch do 0,09 m2 na stěnách</t>
  </si>
  <si>
    <t>-304473363</t>
  </si>
  <si>
    <t>https://podminky.urs.cz/item/CS_URS_2021_02/612315221</t>
  </si>
  <si>
    <t>-527021135</t>
  </si>
  <si>
    <t>13,8+14+14</t>
  </si>
  <si>
    <t>746879190</t>
  </si>
  <si>
    <t>41,8*1,02 'Přepočtené koeficientem množství</t>
  </si>
  <si>
    <t>-1249098272</t>
  </si>
  <si>
    <t>(2+5,5)*2+12,6+29,4+1,5+8+6,7+19,5+16,7+7+3,2+8,5+4+6,5+10,5+5,5</t>
  </si>
  <si>
    <t>575517634</t>
  </si>
  <si>
    <t>154,6*1,02 'Přepočtené koeficientem množství</t>
  </si>
  <si>
    <t>1332627824</t>
  </si>
  <si>
    <t>(41,8+154,6)*0,25*0,1</t>
  </si>
  <si>
    <t>-45713231</t>
  </si>
  <si>
    <t>-627977919</t>
  </si>
  <si>
    <t>936124113</t>
  </si>
  <si>
    <t>Montáž lavičky stabilní kotvené šrouby na pevný podklad</t>
  </si>
  <si>
    <t>-1841020935</t>
  </si>
  <si>
    <t>https://podminky.urs.cz/item/CS_URS_2021_02/936124113</t>
  </si>
  <si>
    <t>74910100.R</t>
  </si>
  <si>
    <t>lavička bez opěradla kotvená 1800x360x420mm konstrukce-kov, sedák-dřevo</t>
  </si>
  <si>
    <t>2028730470</t>
  </si>
  <si>
    <t>Poznámka k položce:_x000d_
Popis a upřesnění viz. výkres D.1.1 139</t>
  </si>
  <si>
    <t>368953595</t>
  </si>
  <si>
    <t>-258055466</t>
  </si>
  <si>
    <t>971033241</t>
  </si>
  <si>
    <t>Vybourání otvorů ve zdivu cihelném pl do 0,0225 m2 na MVC nebo MV tl do 300 mm</t>
  </si>
  <si>
    <t>1280295754</t>
  </si>
  <si>
    <t>https://podminky.urs.cz/item/CS_URS_2021_02/971033241</t>
  </si>
  <si>
    <t>979054451</t>
  </si>
  <si>
    <t>Očištění vybouraných zámkových dlaždic s původním spárováním z kameniva těženého</t>
  </si>
  <si>
    <t>1689477977</t>
  </si>
  <si>
    <t>https://podminky.urs.cz/item/CS_URS_2021_02/979054451</t>
  </si>
  <si>
    <t>1881009865</t>
  </si>
  <si>
    <t>-1229034763</t>
  </si>
  <si>
    <t>402025484</t>
  </si>
  <si>
    <t>-691216322</t>
  </si>
  <si>
    <t>414412053</t>
  </si>
  <si>
    <t>57,421*8 'Přepočtené koeficientem množství</t>
  </si>
  <si>
    <t>59622038</t>
  </si>
  <si>
    <t>-842800549</t>
  </si>
  <si>
    <t>721</t>
  </si>
  <si>
    <t>Zdravotechnika - vnitřní kanalizace</t>
  </si>
  <si>
    <t>721174005</t>
  </si>
  <si>
    <t>Potrubí kanalizační z PP svodné DN 110</t>
  </si>
  <si>
    <t>379208345</t>
  </si>
  <si>
    <t>https://podminky.urs.cz/item/CS_URS_2021_02/721174005</t>
  </si>
  <si>
    <t>721290111</t>
  </si>
  <si>
    <t>Zkouška těsnosti potrubí kanalizace vodou DN do 125</t>
  </si>
  <si>
    <t>768564578</t>
  </si>
  <si>
    <t>https://podminky.urs.cz/item/CS_URS_2021_02/721290111</t>
  </si>
  <si>
    <t>998721101</t>
  </si>
  <si>
    <t>Přesun hmot tonážní pro vnitřní kanalizace v objektech v do 6 m</t>
  </si>
  <si>
    <t>1291840180</t>
  </si>
  <si>
    <t>https://podminky.urs.cz/item/CS_URS_2021_02/998721101</t>
  </si>
  <si>
    <t>722</t>
  </si>
  <si>
    <t>Zdravotechnika - vnitřní vodovod</t>
  </si>
  <si>
    <t>722174002</t>
  </si>
  <si>
    <t>Potrubí vodovodní plastové PPR svar polyfúze PN 16 D 20x2,8 mm</t>
  </si>
  <si>
    <t>-289117069</t>
  </si>
  <si>
    <t>https://podminky.urs.cz/item/CS_URS_2021_02/722174002</t>
  </si>
  <si>
    <t>722174003</t>
  </si>
  <si>
    <t>Potrubí vodovodní plastové PPR svar polyfúze PN 16 D 25x3,5 mm</t>
  </si>
  <si>
    <t>-920030760</t>
  </si>
  <si>
    <t>https://podminky.urs.cz/item/CS_URS_2021_02/722174003</t>
  </si>
  <si>
    <t>722229102</t>
  </si>
  <si>
    <t>Montáž vodovodních armatur s jedním závitem G 3/4" ostatní typ</t>
  </si>
  <si>
    <t>-1031174590</t>
  </si>
  <si>
    <t>https://podminky.urs.cz/item/CS_URS_2021_02/722229102</t>
  </si>
  <si>
    <t>6000005114</t>
  </si>
  <si>
    <t xml:space="preserve">Ventil nezámrzný Kemper </t>
  </si>
  <si>
    <t>-1464521823</t>
  </si>
  <si>
    <t>722290226</t>
  </si>
  <si>
    <t>Zkouška těsnosti vodovodního potrubí závitového DN do 50</t>
  </si>
  <si>
    <t>477645329</t>
  </si>
  <si>
    <t>https://podminky.urs.cz/item/CS_URS_2021_02/722290226</t>
  </si>
  <si>
    <t>722290234</t>
  </si>
  <si>
    <t>Proplach a dezinfekce vodovodního potrubí DN do 80</t>
  </si>
  <si>
    <t>1110271835</t>
  </si>
  <si>
    <t>https://podminky.urs.cz/item/CS_URS_2021_02/722290234</t>
  </si>
  <si>
    <t>722990101.R</t>
  </si>
  <si>
    <t>sloupové pítko + MTZ a dodávka</t>
  </si>
  <si>
    <t>-539773612</t>
  </si>
  <si>
    <t>Poznámka k položce:_x000d_
Popis a specifikace viz. v.č. D.1.1. 141</t>
  </si>
  <si>
    <t>998722101</t>
  </si>
  <si>
    <t>Přesun hmot tonážní pro vnitřní vodovod v objektech v do 6 m</t>
  </si>
  <si>
    <t>-1549975550</t>
  </si>
  <si>
    <t>https://podminky.urs.cz/item/CS_URS_2021_02/998722101</t>
  </si>
  <si>
    <t>723</t>
  </si>
  <si>
    <t>Zdravotechnika - vnitřní plynovod</t>
  </si>
  <si>
    <t>723150312</t>
  </si>
  <si>
    <t>Potrubí ocelové hladké černé bezešvé spojované svařováním tvářené za tepla D 57x3,2 mm</t>
  </si>
  <si>
    <t>-161606952</t>
  </si>
  <si>
    <t>https://podminky.urs.cz/item/CS_URS_2021_02/723150312</t>
  </si>
  <si>
    <t>723150369</t>
  </si>
  <si>
    <t>Chránička D 89x3,6 mm</t>
  </si>
  <si>
    <t>1140515591</t>
  </si>
  <si>
    <t>https://podminky.urs.cz/item/CS_URS_2021_02/723150369</t>
  </si>
  <si>
    <t>723170117</t>
  </si>
  <si>
    <t>Potrubí plynové plastové Pe 100, PN 0,4 MPa, D 63 x 5,8 mm spojované elektrotvarovkami</t>
  </si>
  <si>
    <t>-2015795320</t>
  </si>
  <si>
    <t>https://podminky.urs.cz/item/CS_URS_2021_02/723170117</t>
  </si>
  <si>
    <t>723190001.R</t>
  </si>
  <si>
    <t>Přesun stávající HUP</t>
  </si>
  <si>
    <t>1831712571</t>
  </si>
  <si>
    <t>723190002.R</t>
  </si>
  <si>
    <t>napojení na stávající NTL plynovou přípojku</t>
  </si>
  <si>
    <t>-1916786762</t>
  </si>
  <si>
    <t>723190003.R</t>
  </si>
  <si>
    <t>Zkouška těsnosti potrubí do DN50</t>
  </si>
  <si>
    <t>-93219263</t>
  </si>
  <si>
    <t>723190004.R</t>
  </si>
  <si>
    <t xml:space="preserve">Tlaková zkouška potrubí </t>
  </si>
  <si>
    <t>233833408</t>
  </si>
  <si>
    <t>723229103</t>
  </si>
  <si>
    <t>Montáž armatur plynovodních s jedním závitem G 3/4" ostatní typ</t>
  </si>
  <si>
    <t>soubor</t>
  </si>
  <si>
    <t>-1860824256</t>
  </si>
  <si>
    <t>https://podminky.urs.cz/item/CS_URS_2021_02/723229103</t>
  </si>
  <si>
    <t>723010102.R</t>
  </si>
  <si>
    <t xml:space="preserve">Tlakoměr deformační 0-6 kPa č. 03313, D 160 </t>
  </si>
  <si>
    <t>2039718227</t>
  </si>
  <si>
    <t>723231167</t>
  </si>
  <si>
    <t>Kohout kulový přímý G 2" PN 42 do 185°C plnoprůtokový vnitřní závit těžká řada</t>
  </si>
  <si>
    <t>-2094152564</t>
  </si>
  <si>
    <t>https://podminky.urs.cz/item/CS_URS_2021_02/723231167</t>
  </si>
  <si>
    <t>723239102</t>
  </si>
  <si>
    <t>Montáž armatur plynovodních se dvěma závity G 3/4" ostatní typ</t>
  </si>
  <si>
    <t>-135350985</t>
  </si>
  <si>
    <t>https://podminky.urs.cz/item/CS_URS_2021_02/723239102</t>
  </si>
  <si>
    <t>723010101.R</t>
  </si>
  <si>
    <t xml:space="preserve">Návarky M 20x1,5 délka do 220 mm </t>
  </si>
  <si>
    <t>1718594887</t>
  </si>
  <si>
    <t>998723101</t>
  </si>
  <si>
    <t>Přesun hmot tonážní pro vnitřní plynovod v objektech v do 6 m</t>
  </si>
  <si>
    <t>1977639390</t>
  </si>
  <si>
    <t>https://podminky.urs.cz/item/CS_URS_2021_02/998723101</t>
  </si>
  <si>
    <t>HZS4212</t>
  </si>
  <si>
    <t>Hodinová zúčtovací sazba revizní technik specialista</t>
  </si>
  <si>
    <t>hod</t>
  </si>
  <si>
    <t>-554162865</t>
  </si>
  <si>
    <t>https://podminky.urs.cz/item/CS_URS_2021_02/HZS4212</t>
  </si>
  <si>
    <t xml:space="preserve">Poznámka k položce:_x000d_
REVIZE provoz.souboru a st.obj. revize plynu_x000d_
</t>
  </si>
  <si>
    <t>767163221</t>
  </si>
  <si>
    <t>Montáž přímého kovového zábradlí z dílců do betonu konstrukce na schodišti</t>
  </si>
  <si>
    <t>-272632453</t>
  </si>
  <si>
    <t>https://podminky.urs.cz/item/CS_URS_2021_02/767163221</t>
  </si>
  <si>
    <t>1,82+1,22</t>
  </si>
  <si>
    <t>Zábradlí schodišťové venkovní dl. 1,82 m</t>
  </si>
  <si>
    <t>-492699947</t>
  </si>
  <si>
    <t>Poznámka k položce:_x000d_
Cena za 1 pár (2 ks ) zábradlí ke schodišti včetně povrchových úprav - podrobnosti viz. v.č. D.1.1. 135 - list 04 - ozn. 25</t>
  </si>
  <si>
    <t>60,02*2</t>
  </si>
  <si>
    <t>55342287.R</t>
  </si>
  <si>
    <t>Zábradlí schodišťové venkovní dl. 1,22 m</t>
  </si>
  <si>
    <t>1754937233</t>
  </si>
  <si>
    <t>Poznámka k položce:_x000d_
Cena za 1 pár (2 ks ) zábradlí ke schodišti včetně povrchových úprav - podrobnosti viz. v.č. D.1.1. 135 - list 04 - ozn. 26</t>
  </si>
  <si>
    <t>40,25*2</t>
  </si>
  <si>
    <t>767995111</t>
  </si>
  <si>
    <t>Montáž atypických zámečnických konstrukcí hm do 5 kg</t>
  </si>
  <si>
    <t>-1756327199</t>
  </si>
  <si>
    <t>https://podminky.urs.cz/item/CS_URS_2021_02/767995111</t>
  </si>
  <si>
    <t>Poznámka k položce:_x000d_
Montáž uchyc.prof. plynu</t>
  </si>
  <si>
    <t>767010101.R</t>
  </si>
  <si>
    <t>dodávka profilů pro uchycení potrubí</t>
  </si>
  <si>
    <t>713068292</t>
  </si>
  <si>
    <t>-1247387155</t>
  </si>
  <si>
    <t>783314201</t>
  </si>
  <si>
    <t>Základní antikorozní jednonásobný syntetický standardní nátěr zámečnických konstrukcí</t>
  </si>
  <si>
    <t>-1823853665</t>
  </si>
  <si>
    <t>https://podminky.urs.cz/item/CS_URS_2021_02/783314201</t>
  </si>
  <si>
    <t>783315101</t>
  </si>
  <si>
    <t>Mezinátěr jednonásobný syntetický standardní zámečnických konstrukcí</t>
  </si>
  <si>
    <t>-65027210</t>
  </si>
  <si>
    <t>https://podminky.urs.cz/item/CS_URS_2021_02/783315101</t>
  </si>
  <si>
    <t>783317101</t>
  </si>
  <si>
    <t>Krycí jednonásobný syntetický standardní nátěr zámečnických konstrukcí</t>
  </si>
  <si>
    <t>-1306660049</t>
  </si>
  <si>
    <t>https://podminky.urs.cz/item/CS_URS_2021_02/783317101</t>
  </si>
  <si>
    <t>783614561</t>
  </si>
  <si>
    <t>Základní jednonásobný syntetický nátěr potrubí přes DN 50 do DN 100 mm</t>
  </si>
  <si>
    <t>737979524</t>
  </si>
  <si>
    <t>https://podminky.urs.cz/item/CS_URS_2021_02/783614561</t>
  </si>
  <si>
    <t>2107021435</t>
  </si>
  <si>
    <t>783617511</t>
  </si>
  <si>
    <t>Krycí dvojnásobný syntetický nátěr armatur DN do 100 mm</t>
  </si>
  <si>
    <t>2130503654</t>
  </si>
  <si>
    <t>https://podminky.urs.cz/item/CS_URS_2021_02/783617511</t>
  </si>
  <si>
    <t>GJ-05 - SO 05 - Multifunkční plocha u SŠ PTA</t>
  </si>
  <si>
    <t>546627077</t>
  </si>
  <si>
    <t>373,03*0,533</t>
  </si>
  <si>
    <t>387329464</t>
  </si>
  <si>
    <t>0,4*0,4*(21,75*3+7+1,5)</t>
  </si>
  <si>
    <t xml:space="preserve">Mezisoučet drenáž </t>
  </si>
  <si>
    <t>-1422265632</t>
  </si>
  <si>
    <t>0,6*0,6*0,6*2*2</t>
  </si>
  <si>
    <t>Mezisoučet lavička</t>
  </si>
  <si>
    <t>1599265460</t>
  </si>
  <si>
    <t>198,825+11,8+0,864</t>
  </si>
  <si>
    <t>1808269625</t>
  </si>
  <si>
    <t>211,489*1,85 'Přepočtené koeficientem množství</t>
  </si>
  <si>
    <t>-338388674</t>
  </si>
  <si>
    <t>-1663831237</t>
  </si>
  <si>
    <t>373,03</t>
  </si>
  <si>
    <t>Mezisoučet P4,</t>
  </si>
  <si>
    <t>1258508117</t>
  </si>
  <si>
    <t>-151753847</t>
  </si>
  <si>
    <t>0,5*(21,75*3+7+1,5)</t>
  </si>
  <si>
    <t>-1979025799</t>
  </si>
  <si>
    <t>36,875*1,1845 'Přepočtené koeficientem množství</t>
  </si>
  <si>
    <t>-191661270</t>
  </si>
  <si>
    <t>21,75*3+7+1,5</t>
  </si>
  <si>
    <t>-1803182663</t>
  </si>
  <si>
    <t>-507354508</t>
  </si>
  <si>
    <t>-1815110695</t>
  </si>
  <si>
    <t>20670688</t>
  </si>
  <si>
    <t>23249925</t>
  </si>
  <si>
    <t xml:space="preserve">Mezisoučet P4 </t>
  </si>
  <si>
    <t>154384945</t>
  </si>
  <si>
    <t>-1785566847</t>
  </si>
  <si>
    <t>-1961745232</t>
  </si>
  <si>
    <t>9*5+18*2</t>
  </si>
  <si>
    <t>4-9+2*18+12,8</t>
  </si>
  <si>
    <t>Mezisoučet nohejbal</t>
  </si>
  <si>
    <t>7*6,1+2*13,4+6*4,72</t>
  </si>
  <si>
    <t>Mezisoučet badminton</t>
  </si>
  <si>
    <t>-1492651178</t>
  </si>
  <si>
    <t>0,6*(6,5+8,1+3,3+16,8+3,5+7,9+9)+1,2*2,9</t>
  </si>
  <si>
    <t>59248005</t>
  </si>
  <si>
    <t>dlažba plošná betonová chodníková 300x300x50mm přírodní</t>
  </si>
  <si>
    <t>1254080146</t>
  </si>
  <si>
    <t>https://podminky.urs.cz/item/CS_URS_2021_02/59248005</t>
  </si>
  <si>
    <t>Poznámka k položce:_x000d_
Dodávka dlažby na opraavu okap.choidníčku - 20%</t>
  </si>
  <si>
    <t>36,54*0,215 'Přepočtené koeficientem množství</t>
  </si>
  <si>
    <t>635111421</t>
  </si>
  <si>
    <t>Doplnění násypů pod podlahy, mazaniny a dlažby pískem pl přes 2 m2</t>
  </si>
  <si>
    <t>87630663</t>
  </si>
  <si>
    <t>https://podminky.urs.cz/item/CS_URS_2021_02/635111421</t>
  </si>
  <si>
    <t>(0,6*(6,5+8,1+3,3+16,8+3,5+7,9+9)+1,2*2,9)*0,1</t>
  </si>
  <si>
    <t>-89631888</t>
  </si>
  <si>
    <t>11,3+9+31+5,9+11,5+15,5+11</t>
  </si>
  <si>
    <t>Mezisoučet kolem P4</t>
  </si>
  <si>
    <t>1480198629</t>
  </si>
  <si>
    <t>95,2*1,05 'Přepočtené koeficientem množství</t>
  </si>
  <si>
    <t>-1112298259</t>
  </si>
  <si>
    <t>68,7*0,15*0,1</t>
  </si>
  <si>
    <t>1929330331</t>
  </si>
  <si>
    <t>1955441124</t>
  </si>
  <si>
    <t>-449832624</t>
  </si>
  <si>
    <t>Mezisoučet pro lavička</t>
  </si>
  <si>
    <t>-1883144937</t>
  </si>
  <si>
    <t>965081333</t>
  </si>
  <si>
    <t>Bourání podlah z dlaždic betonových, teracových nebo čedičových tl do 30 mm plochy přes 1 m2</t>
  </si>
  <si>
    <t>489845241</t>
  </si>
  <si>
    <t>https://podminky.urs.cz/item/CS_URS_2021_02/965081333</t>
  </si>
  <si>
    <t>965082923</t>
  </si>
  <si>
    <t>Odstranění násypů pod podlahami tl do 100 mm pl přes 2 m2</t>
  </si>
  <si>
    <t>2007505638</t>
  </si>
  <si>
    <t>https://podminky.urs.cz/item/CS_URS_2021_02/965082923</t>
  </si>
  <si>
    <t>-1462742219</t>
  </si>
  <si>
    <t>1800853097</t>
  </si>
  <si>
    <t>Vybavení hřiště - nohejbal.síť vč. sloupků - montáž</t>
  </si>
  <si>
    <t>-1971144874</t>
  </si>
  <si>
    <t>Dodávka vybavení hřiště na nohejbal</t>
  </si>
  <si>
    <t>-981332873</t>
  </si>
  <si>
    <t xml:space="preserve">Poznámka k položce:_x000d_
Součástí dodávky je komplet.dodávka dle  v.č. D.1.1. 110</t>
  </si>
  <si>
    <t>Vybavení hřiště - badminton.síť vč. sloupků - montáž</t>
  </si>
  <si>
    <t>-1666031067</t>
  </si>
  <si>
    <t xml:space="preserve">Dodávka vybavení hřiště na badminton-síť </t>
  </si>
  <si>
    <t>-1625185569</t>
  </si>
  <si>
    <t xml:space="preserve">Poznámka k položce:_x000d_
Součástí dodávky je komplet.dodávka dle  v.č. D.1.1. 134</t>
  </si>
  <si>
    <t>-1418746156</t>
  </si>
  <si>
    <t>-1678921447</t>
  </si>
  <si>
    <t>-493485078</t>
  </si>
  <si>
    <t>8,404*8 'Přepočtené koeficientem množství</t>
  </si>
  <si>
    <t>-1333464609</t>
  </si>
  <si>
    <t>1797124611</t>
  </si>
  <si>
    <t>GJ-06 - SO 06 - Multifunkční plocha u Gymnazia</t>
  </si>
  <si>
    <t>1803637177</t>
  </si>
  <si>
    <t>314,49*0,533</t>
  </si>
  <si>
    <t>-1007358167</t>
  </si>
  <si>
    <t>0,4*0,4*(25,9+25,4+24,9+24,4+10,6+16,2)</t>
  </si>
  <si>
    <t>-1426160547</t>
  </si>
  <si>
    <t>1,0*1,0*1,2</t>
  </si>
  <si>
    <t>2049550829</t>
  </si>
  <si>
    <t>167,623+20,384+1,2</t>
  </si>
  <si>
    <t>880131827</t>
  </si>
  <si>
    <t>189,207*1,85 'Přepočtené koeficientem množství</t>
  </si>
  <si>
    <t>115916133</t>
  </si>
  <si>
    <t>-90850809</t>
  </si>
  <si>
    <t>314,49</t>
  </si>
  <si>
    <t>715503287</t>
  </si>
  <si>
    <t>-120932299</t>
  </si>
  <si>
    <t>0,5*(25,9+25,4+24,9+24,4+10,6+16,2)</t>
  </si>
  <si>
    <t>494605983</t>
  </si>
  <si>
    <t>63,7*1,1845 'Přepočtené koeficientem množství</t>
  </si>
  <si>
    <t>-318178519</t>
  </si>
  <si>
    <t>25,9+25,4+24,9+24,4+10,6+16,2</t>
  </si>
  <si>
    <t>-1950143113</t>
  </si>
  <si>
    <t>-1873108722</t>
  </si>
  <si>
    <t>314,19</t>
  </si>
  <si>
    <t>-1473236355</t>
  </si>
  <si>
    <t>1297866441</t>
  </si>
  <si>
    <t>1832360680</t>
  </si>
  <si>
    <t>151094959</t>
  </si>
  <si>
    <t>-834535185</t>
  </si>
  <si>
    <t>18,4+2*3+2*5,8+4,9+5,7+4,75+13,2+8*0,1</t>
  </si>
  <si>
    <t>-1471925256</t>
  </si>
  <si>
    <t>0,6*(16,4+3,6+4,2)</t>
  </si>
  <si>
    <t>-853024640</t>
  </si>
  <si>
    <t>14,52*0,215 'Přepočtené koeficientem množství</t>
  </si>
  <si>
    <t>-73568252</t>
  </si>
  <si>
    <t>637121111</t>
  </si>
  <si>
    <t>Okapový chodník z kačírku tl 100 mm s udusáním</t>
  </si>
  <si>
    <t>487284245</t>
  </si>
  <si>
    <t>https://podminky.urs.cz/item/CS_URS_2021_02/637121111</t>
  </si>
  <si>
    <t>0,525*(6,1+8,6+3,9)</t>
  </si>
  <si>
    <t>932169559</t>
  </si>
  <si>
    <t>15,3+23,1+11+8,7+4,5+13,5</t>
  </si>
  <si>
    <t>-858767455</t>
  </si>
  <si>
    <t>76,1*1,05 'Přepočtené koeficientem množství</t>
  </si>
  <si>
    <t>-1894894561</t>
  </si>
  <si>
    <t>76,1*0,15*0,1</t>
  </si>
  <si>
    <t>941111121</t>
  </si>
  <si>
    <t>Montáž lešení řadového trubkového lehkého s podlahami zatížení do 200 kg/m2 š přes 0,9 do 1,2 m v do 10 m</t>
  </si>
  <si>
    <t>-2003136294</t>
  </si>
  <si>
    <t>https://podminky.urs.cz/item/CS_URS_2021_02/941111121</t>
  </si>
  <si>
    <t>25*7+16,5*6</t>
  </si>
  <si>
    <t>941111221</t>
  </si>
  <si>
    <t>Příplatek k lešení řadovému trubkovému lehkému s podlahami š 1,2 m v 10 m za první a ZKD den použití</t>
  </si>
  <si>
    <t>-1792405252</t>
  </si>
  <si>
    <t>https://podminky.urs.cz/item/CS_URS_2021_02/941111221</t>
  </si>
  <si>
    <t>274*15 'Přepočtené koeficientem množství</t>
  </si>
  <si>
    <t>941111821</t>
  </si>
  <si>
    <t>Demontáž lešení řadového trubkového lehkého s podlahami zatížení do 200 kg/m2 š přes 0,9 do 1,2 m v do 10 m</t>
  </si>
  <si>
    <t>-454353283</t>
  </si>
  <si>
    <t>https://podminky.urs.cz/item/CS_URS_2021_02/941111821</t>
  </si>
  <si>
    <t>-37272589</t>
  </si>
  <si>
    <t>764929255</t>
  </si>
  <si>
    <t>(0,6*(16,4+3,6+4,2))*0,1</t>
  </si>
  <si>
    <t>-1271123472</t>
  </si>
  <si>
    <t>1543696496</t>
  </si>
  <si>
    <t>Poznámka k položce:_x000d_
Součástí dodávky je nosná konstrukce ,deska, kryt, obroučka a síťka - viz. v.č. D.1.1. 134 - list 01</t>
  </si>
  <si>
    <t>-1935828288</t>
  </si>
  <si>
    <t>-1967722632</t>
  </si>
  <si>
    <t>1909433867</t>
  </si>
  <si>
    <t>-1168261049</t>
  </si>
  <si>
    <t>Vybavení hřiště - badminton.síť - montáž</t>
  </si>
  <si>
    <t>749569321</t>
  </si>
  <si>
    <t>-197916846</t>
  </si>
  <si>
    <t>1516539493</t>
  </si>
  <si>
    <t>-1763710748</t>
  </si>
  <si>
    <t>195515192</t>
  </si>
  <si>
    <t>3,34*8 'Přepočtené koeficientem množství</t>
  </si>
  <si>
    <t>459839815</t>
  </si>
  <si>
    <t>-1121004629</t>
  </si>
  <si>
    <t>767122113.R</t>
  </si>
  <si>
    <t>Montáž sítí ochranných na budovy školy</t>
  </si>
  <si>
    <t>1939984109</t>
  </si>
  <si>
    <t>16*3</t>
  </si>
  <si>
    <t>Mezisoučet objekt SŠ PTA</t>
  </si>
  <si>
    <t>25*7</t>
  </si>
  <si>
    <t>Mezisoučet budova gymnazia</t>
  </si>
  <si>
    <t>767.21.R</t>
  </si>
  <si>
    <t xml:space="preserve">Dodávka nerez.sítí WEBNET </t>
  </si>
  <si>
    <t>-1317101067</t>
  </si>
  <si>
    <t xml:space="preserve">Poznámka k položce:_x000d_
Popis a specifikace sítí - v.č.D.1.1 135 -  list 05, 06_x000d_
Označení prvku 27, 28</t>
  </si>
  <si>
    <t>998767102</t>
  </si>
  <si>
    <t>Přesun hmot tonážní pro zámečnické konstrukce v objektech v přes 6 do 12 m</t>
  </si>
  <si>
    <t>1680294939</t>
  </si>
  <si>
    <t>https://podminky.urs.cz/item/CS_URS_2021_02/998767102</t>
  </si>
  <si>
    <t>GJ-07 - SO 07 - Retenční nádrže</t>
  </si>
  <si>
    <t xml:space="preserve">    8 - Trubní vedení</t>
  </si>
  <si>
    <t xml:space="preserve">    724 - Zdravotechnika - strojní vybavení</t>
  </si>
  <si>
    <t>132254104</t>
  </si>
  <si>
    <t>Hloubení rýh zapažených š do 800 mm v hornině třídy těžitelnosti I skupiny 3 objem přes 100 m3 strojně</t>
  </si>
  <si>
    <t>524937975</t>
  </si>
  <si>
    <t>https://podminky.urs.cz/item/CS_URS_2021_02/132254104</t>
  </si>
  <si>
    <t>24,1*(0,48+1,06)*0,5*0,8</t>
  </si>
  <si>
    <t>52,73*(1,06+1,69)*0,5*0,8</t>
  </si>
  <si>
    <t>5,55*(1,69+1,75)*0,5*0,8</t>
  </si>
  <si>
    <t>4,8*(1,75+1,78)*0,5*0,8</t>
  </si>
  <si>
    <t>3,3*(1,78+1,85)*0,5*0,8</t>
  </si>
  <si>
    <t>1,15*(1,5+1,48)*0,5*0,8</t>
  </si>
  <si>
    <t>20,13*(1,48+1,2)*0,5*0,8</t>
  </si>
  <si>
    <t>16,92*(0,75+1,2)*0,5*0,8</t>
  </si>
  <si>
    <t>8,71*(1,2+1,69)*0,5*0,8</t>
  </si>
  <si>
    <t>0,72*(1,66+1,65)*0,5*0,8</t>
  </si>
  <si>
    <t>3,5*(1,5+1,53)*0,5*0,8</t>
  </si>
  <si>
    <t>133251104</t>
  </si>
  <si>
    <t>Hloubení šachet nezapažených v hornině třídy těžitelnosti I skupiny 3 objem přes 100 m3</t>
  </si>
  <si>
    <t>-902824763</t>
  </si>
  <si>
    <t>https://podminky.urs.cz/item/CS_URS_2021_02/133251104</t>
  </si>
  <si>
    <t>(3,6+5,6)*0,5*(12,35+14,35)*0,5*4,1</t>
  </si>
  <si>
    <t>Mezisoučet RN1</t>
  </si>
  <si>
    <t>(2,3+4,3)*0,5*(5,8+7,8)*0,5*3,55</t>
  </si>
  <si>
    <t>Mezisoučet RN2</t>
  </si>
  <si>
    <t>1,2*1,2*(1,1+1,85+1,9+1,6+0,85+1,3+1,8+1,2)</t>
  </si>
  <si>
    <t>Mezisoučet šachty</t>
  </si>
  <si>
    <t>151101101</t>
  </si>
  <si>
    <t>Zřízení příložného pažení a rozepření stěn rýh hl do 2 m</t>
  </si>
  <si>
    <t>1816694222</t>
  </si>
  <si>
    <t>https://podminky.urs.cz/item/CS_URS_2021_02/151101101</t>
  </si>
  <si>
    <t>24,1*(0,48+1,06)*0,5*2</t>
  </si>
  <si>
    <t>52,73*(1,06+1,69)*0,5*2</t>
  </si>
  <si>
    <t>5,55*(1,69+1,75)*0,5*2</t>
  </si>
  <si>
    <t>4,8*(1,75+1,78)*0,5*2</t>
  </si>
  <si>
    <t>3,3*(1,78+1,85)*0,5*2</t>
  </si>
  <si>
    <t>1,15*(1,5+1,48)*0,5*2</t>
  </si>
  <si>
    <t>20,13*(1,48+1,2)*0,5*2</t>
  </si>
  <si>
    <t>16,92*(0,75+1,2)*0,5*2</t>
  </si>
  <si>
    <t>8,71*(1,2+1,69)*0,5*2</t>
  </si>
  <si>
    <t>0,72*(1,66+1,65)*0,5*2</t>
  </si>
  <si>
    <t>3,5*(1,5+1,53)*0,5*2</t>
  </si>
  <si>
    <t>151101111</t>
  </si>
  <si>
    <t>Odstranění příložného pažení a rozepření stěn rýh hl do 2 m</t>
  </si>
  <si>
    <t>-379045432</t>
  </si>
  <si>
    <t>https://podminky.urs.cz/item/CS_URS_2021_02/151101111</t>
  </si>
  <si>
    <t>1769047155</t>
  </si>
  <si>
    <t>181,334*2</t>
  </si>
  <si>
    <t>709748322</t>
  </si>
  <si>
    <t>348,147-181,334+33,986+11,329+0,806</t>
  </si>
  <si>
    <t>-1439122775</t>
  </si>
  <si>
    <t>181,334</t>
  </si>
  <si>
    <t>751512956</t>
  </si>
  <si>
    <t>212,934*1,85 'Přepočtené koeficientem množství</t>
  </si>
  <si>
    <t>-531813206</t>
  </si>
  <si>
    <t>-566440621</t>
  </si>
  <si>
    <t>-0,8*0,1*(24,1+52,73+5,55+4,8+3,3+1,15+20,13+16,92+8,71+0,72+3,5)</t>
  </si>
  <si>
    <t>58341341</t>
  </si>
  <si>
    <t>kamenivo drcené drobné frakce 0/4</t>
  </si>
  <si>
    <t>-1591367044</t>
  </si>
  <si>
    <t>https://podminky.urs.cz/item/CS_URS_2021_02/58341341</t>
  </si>
  <si>
    <t>0,8*0,3*(24,1+52,73+5,55+4,8+3,3+1,15+20,13+16,92+8,71+0,72+3,5)</t>
  </si>
  <si>
    <t>33,986*2 'Přepočtené koeficientem množství</t>
  </si>
  <si>
    <t>-214510187</t>
  </si>
  <si>
    <t>331,443-11,56-5,78-3,6*12,35*2,6-2,3*5,8*2,22-0,55*0,55*3,14*(0,4+0,6)+2*3,14*0,6/3*(0,55*0,55+0,55*0,35+0,35*0,35)</t>
  </si>
  <si>
    <t>Mezisoučet ret.nádrže</t>
  </si>
  <si>
    <t>(1,2*1,2-3,14*0,3*0,3)*(1,0+1,75+1,8+1,5+0,75+1,2+1,7+1,2)</t>
  </si>
  <si>
    <t>181912112</t>
  </si>
  <si>
    <t>Úprava pláně v hornině třídy těžitelnosti I skupiny 3 se zhutněním ručně</t>
  </si>
  <si>
    <t>1602718993</t>
  </si>
  <si>
    <t>https://podminky.urs.cz/item/CS_URS_2021_02/181912112</t>
  </si>
  <si>
    <t>3,6*12,35+2,3*5,8</t>
  </si>
  <si>
    <t>1,2*1,2*7</t>
  </si>
  <si>
    <t>0,8*(24,1+52,73+5,55+4,8+3,3+1,15+20,13+16,92+8,71+0,72+3,5)</t>
  </si>
  <si>
    <t>271532211</t>
  </si>
  <si>
    <t>Podsyp pod základové konstrukce se zhutněním z hrubého kameniva frakce 32 až 63 mm</t>
  </si>
  <si>
    <t>-640022242</t>
  </si>
  <si>
    <t>https://podminky.urs.cz/item/CS_URS_2021_02/271532211</t>
  </si>
  <si>
    <t>3,6*12,35*0,2+2,3*5,8*0,2</t>
  </si>
  <si>
    <t>273313511</t>
  </si>
  <si>
    <t>Základové desky z betonu tř. C 12/15</t>
  </si>
  <si>
    <t>552416214</t>
  </si>
  <si>
    <t>https://podminky.urs.cz/item/CS_URS_2021_02/273313511</t>
  </si>
  <si>
    <t>3,6*12,35*0,1+2,3*5,8*0,1</t>
  </si>
  <si>
    <t>37417349</t>
  </si>
  <si>
    <t>(3,6+12,35)*2*0,1+(2,3+5,8)*2*0,1</t>
  </si>
  <si>
    <t>853633670</t>
  </si>
  <si>
    <t>411502394</t>
  </si>
  <si>
    <t>0,8*0,1*(24,1+52,73+5,55+4,8+3,3+1,15+20,13+16,92+8,71+0,72+3,5)</t>
  </si>
  <si>
    <t>452386111</t>
  </si>
  <si>
    <t>Podkladní a vyrovnávací konstrukce z betonu vyrovnávací prstence z prostého betonu tř. C 25/30 pod poklopy a mříže, výšky do 100 mm</t>
  </si>
  <si>
    <t>-1277531715</t>
  </si>
  <si>
    <t>https://podminky.urs.cz/item/CS_URS_2021_02/452386111</t>
  </si>
  <si>
    <t>1706058241</t>
  </si>
  <si>
    <t>0,08*1,2*1,2*7</t>
  </si>
  <si>
    <t>Trubní vedení</t>
  </si>
  <si>
    <t>871260310</t>
  </si>
  <si>
    <t>Montáž kanalizačního potrubí hladkého plnostěnného SN 10 z polypropylenu DN 100</t>
  </si>
  <si>
    <t>-1256481038</t>
  </si>
  <si>
    <t>https://podminky.urs.cz/item/CS_URS_2021_02/871260310</t>
  </si>
  <si>
    <t>24,1+52,73+5,55+4,8+16,92+8,71+0,72+5,8+3,5</t>
  </si>
  <si>
    <t>28617001</t>
  </si>
  <si>
    <t>trubka kanalizační PP plnostěnná třívrstvá DN 100x1000mm SN10</t>
  </si>
  <si>
    <t>-413972827</t>
  </si>
  <si>
    <t>https://podminky.urs.cz/item/CS_URS_2021_02/28617001</t>
  </si>
  <si>
    <t>122,83*1,015 'Přepočtené koeficientem množství</t>
  </si>
  <si>
    <t>871310310</t>
  </si>
  <si>
    <t>Montáž kanalizačního potrubí hladkého plnostěnného SN 10 z polypropylenu DN 150</t>
  </si>
  <si>
    <t>1799344108</t>
  </si>
  <si>
    <t>https://podminky.urs.cz/item/CS_URS_2021_02/871310310</t>
  </si>
  <si>
    <t>3,3+12,35+1,15+20,13</t>
  </si>
  <si>
    <t>28617003</t>
  </si>
  <si>
    <t>trubka kanalizační PP plnostěnná třívrstvá DN 150x1000mm SN10</t>
  </si>
  <si>
    <t>1253909252</t>
  </si>
  <si>
    <t>https://podminky.urs.cz/item/CS_URS_2021_02/28617003</t>
  </si>
  <si>
    <t>36,93*1,015 'Přepočtené koeficientem množství</t>
  </si>
  <si>
    <t>877260320</t>
  </si>
  <si>
    <t>Montáž odboček na kanalizačním potrubí z PP trub hladkých plnostěnných DN 100</t>
  </si>
  <si>
    <t>1208580102</t>
  </si>
  <si>
    <t>https://podminky.urs.cz/item/CS_URS_2021_02/877260320</t>
  </si>
  <si>
    <t>28617200</t>
  </si>
  <si>
    <t>odbočka kanalizační PP SN16 45° DN 100/100</t>
  </si>
  <si>
    <t>-108683347</t>
  </si>
  <si>
    <t>https://podminky.urs.cz/item/CS_URS_2021_02/28617200</t>
  </si>
  <si>
    <t>890411851</t>
  </si>
  <si>
    <t>Bourání šachet a jímek strojně velikosti obestavěného prostoru do 1,5 m3 z prefabrikovaných skruží</t>
  </si>
  <si>
    <t>-1318851988</t>
  </si>
  <si>
    <t>https://podminky.urs.cz/item/CS_URS_2021_02/890411851</t>
  </si>
  <si>
    <t>3,14*0,55*0,55*1,2</t>
  </si>
  <si>
    <t>893811111.R</t>
  </si>
  <si>
    <t>Osazení vodoměrné šachty hranaté z PP samonosné pro běžné zatížení pl do 1,1 m2 hl do 1,2 m</t>
  </si>
  <si>
    <t>-1644052865</t>
  </si>
  <si>
    <t>56230550.R</t>
  </si>
  <si>
    <t>Šachta pro zahradní hadici 400*400*360 mm vč.plast.poklopu</t>
  </si>
  <si>
    <t>118003735</t>
  </si>
  <si>
    <t>894411111</t>
  </si>
  <si>
    <t>Zřízení šachet kanalizačních z betonových dílců výšky vstupu do 1,50 m s obložením dna betonem tř. C 25/30, na potrubí DN do 200</t>
  </si>
  <si>
    <t>-189256288</t>
  </si>
  <si>
    <t>https://podminky.urs.cz/item/CS_URS_2021_02/894411111</t>
  </si>
  <si>
    <t>59224339</t>
  </si>
  <si>
    <t>dno betonové šachty kanalizační přímé 100x100x60cm</t>
  </si>
  <si>
    <t>-725196399</t>
  </si>
  <si>
    <t>https://podminky.urs.cz/item/CS_URS_2021_02/59224339</t>
  </si>
  <si>
    <t>59224167</t>
  </si>
  <si>
    <t>skruž betonová přechodová 62,5/100x60x12cm, stupadla poplastovaná</t>
  </si>
  <si>
    <t>2004888419</t>
  </si>
  <si>
    <t>https://podminky.urs.cz/item/CS_URS_2021_02/59224167</t>
  </si>
  <si>
    <t>894414111.R</t>
  </si>
  <si>
    <t>Montáž retenčních nádrží železobet.prafabrikovaných</t>
  </si>
  <si>
    <t>-78783466</t>
  </si>
  <si>
    <t>56241681.R</t>
  </si>
  <si>
    <t>nádrž retenční RN1 89,6 m3 železobetonová</t>
  </si>
  <si>
    <t>-1972469636</t>
  </si>
  <si>
    <t>https://podminky.urs.cz/item/CS_URS_2021_02/56241681.R</t>
  </si>
  <si>
    <t>Poznámka k položce:_x000d_
Součástí dodávky je železobetová jímka o objemu 89,6 m3, kónus výstupní včetně poklopu D400 - DN600 s odvětráním, vývrt s těsněním pro nátok a výtlak, dále vývrt pro napojení elektro_x000d_
Popis viz. v.č. D.2.1. 2101</t>
  </si>
  <si>
    <t>56241682.R</t>
  </si>
  <si>
    <t>nádrž retenční RN2 21,96 m3 železobetonová</t>
  </si>
  <si>
    <t>-323847671</t>
  </si>
  <si>
    <t>Poznámka k položce:_x000d_
Součástí dodávky je železobetová jímka o objemu 21,96 m3, kónus výstupní včetně poklopu D400 - DN600 s odvětráním, vývrt s těsněním pro nátok a výtlak, dále vývrt pro napojení elektro_x000d_
Popis viz. v.č. D.2.1. 2102</t>
  </si>
  <si>
    <t>895270401</t>
  </si>
  <si>
    <t>Proplachovací a kontrolní šachta z PE-HD pro drenáže liniových staveb šachtové dno DN 600/250 průchozí</t>
  </si>
  <si>
    <t>-125278401</t>
  </si>
  <si>
    <t>https://podminky.urs.cz/item/CS_URS_2021_02/895270401</t>
  </si>
  <si>
    <t>895270431</t>
  </si>
  <si>
    <t>Proplachovací a kontrolní šachta z PE-HD DN 600 pro drenáže liniových staveb a inženýrské sítě šachtové prodloužení světlé hloubky 1000 mm</t>
  </si>
  <si>
    <t>-880558850</t>
  </si>
  <si>
    <t>https://podminky.urs.cz/item/CS_URS_2021_02/895270431</t>
  </si>
  <si>
    <t>895270432</t>
  </si>
  <si>
    <t>Proplachovací a kontrolní šachta z PE-HD DN 600 pro drenáže liniových staveb šachtové prodloužení světlé hloubky 2000 mm</t>
  </si>
  <si>
    <t>-772643031</t>
  </si>
  <si>
    <t>https://podminky.urs.cz/item/CS_URS_2021_02/895270432</t>
  </si>
  <si>
    <t>895270436</t>
  </si>
  <si>
    <t>Příplatek k rourám proplachovací a kontrolní šachty z PE-HD DN 600 pro drenáže liniových staveb za uříznutí šachtové roury</t>
  </si>
  <si>
    <t>-105059674</t>
  </si>
  <si>
    <t>https://podminky.urs.cz/item/CS_URS_2021_02/895270436</t>
  </si>
  <si>
    <t>895270451</t>
  </si>
  <si>
    <t>Proplachovací a kontrolní šachta z PE-HD DN 600 pro drenáže liniových staveb redukce DN 250/100-200</t>
  </si>
  <si>
    <t>-1583976423</t>
  </si>
  <si>
    <t>https://podminky.urs.cz/item/CS_URS_2021_02/895270451</t>
  </si>
  <si>
    <t>895270504</t>
  </si>
  <si>
    <t>Proplachovací a kontrolní šachta z PE-HD DN 600 pro drenáže liniových staveb poklop litinový pro třídu zatížení D 400</t>
  </si>
  <si>
    <t>967160171</t>
  </si>
  <si>
    <t>https://podminky.urs.cz/item/CS_URS_2021_02/895270504</t>
  </si>
  <si>
    <t>895990001.R</t>
  </si>
  <si>
    <t>Napojení na stávající betonové šachty</t>
  </si>
  <si>
    <t>-1275250088</t>
  </si>
  <si>
    <t>899102211</t>
  </si>
  <si>
    <t>Demontáž poklopů litinových a ocelových včetně rámů, hmotnosti jednotlivě přes 50 do 100 Kg</t>
  </si>
  <si>
    <t>367790937</t>
  </si>
  <si>
    <t>https://podminky.urs.cz/item/CS_URS_2021_02/899102211</t>
  </si>
  <si>
    <t>899104112</t>
  </si>
  <si>
    <t>Osazení poklopů litinových a ocelových včetně rámů pro třídu zatížení D400, E600</t>
  </si>
  <si>
    <t>-1237167781</t>
  </si>
  <si>
    <t>https://podminky.urs.cz/item/CS_URS_2021_02/899104112</t>
  </si>
  <si>
    <t>63126038</t>
  </si>
  <si>
    <t>poklop šachtový s kompozitním rámem kruhový DN 600 D400</t>
  </si>
  <si>
    <t>-982591990</t>
  </si>
  <si>
    <t>https://podminky.urs.cz/item/CS_URS_2021_02/63126038</t>
  </si>
  <si>
    <t>1964924503</t>
  </si>
  <si>
    <t>-192049764</t>
  </si>
  <si>
    <t>77409475</t>
  </si>
  <si>
    <t>2,289*8 'Přepočtené koeficientem množství</t>
  </si>
  <si>
    <t>-1091219532</t>
  </si>
  <si>
    <t>998276101</t>
  </si>
  <si>
    <t>Přesun hmot pro trubní vedení z trub z plastických hmot otevřený výkop</t>
  </si>
  <si>
    <t>272896171</t>
  </si>
  <si>
    <t>https://podminky.urs.cz/item/CS_URS_2021_02/998276101</t>
  </si>
  <si>
    <t>722173115</t>
  </si>
  <si>
    <t>Potrubí z plastových trubek ze síťovaného polyethylenu (PE-Xa) spojované mechanicky násuvnou objímkou plastovou D 32/4,4</t>
  </si>
  <si>
    <t>-1535299558</t>
  </si>
  <si>
    <t>https://podminky.urs.cz/item/CS_URS_2021_02/722173115</t>
  </si>
  <si>
    <t>20+2*15</t>
  </si>
  <si>
    <t>724</t>
  </si>
  <si>
    <t>Zdravotechnika - strojní vybavení</t>
  </si>
  <si>
    <t>724149102</t>
  </si>
  <si>
    <t>Čerpadla vodovodní strojní bez potrubí montáž čerpadel ponorných bez potrubí a příslušenství o výkonu od 56 l do 108 l</t>
  </si>
  <si>
    <t>-1195345190</t>
  </si>
  <si>
    <t>https://podminky.urs.cz/item/CS_URS_2021_02/724149102</t>
  </si>
  <si>
    <t>42610390.R</t>
  </si>
  <si>
    <t>Ponorné drenážní kalové čerpadlo pro čerpání znečištěných vod</t>
  </si>
  <si>
    <t>-1170709246</t>
  </si>
  <si>
    <t>Poznámka k položce:_x000d_
Integrovaná tepelná ochrana motoru_x000d_
Ochrana proti běhu na sucho pomocí integrovaného plováku_x000d_
Max.velikost nečistot 5 mm dána ochranou sacího otvoru ochr.plechem s otvory_x000d_
Výtlak min. 8m, při výtlaku 5m max.průtok 8m3/hod._x000d_
Příkon cca 300W, napájení 230 VAC_x000d_
Referenční typ KOPRO WQ 3-13-0.25 230V s plovákem</t>
  </si>
  <si>
    <t>42610391.R</t>
  </si>
  <si>
    <t xml:space="preserve">Ponorné zahradní čerpadlo </t>
  </si>
  <si>
    <t>-1340589806</t>
  </si>
  <si>
    <t>Poznámka k položce:_x000d_
Integrovaná tepelná ochrana motoru_x000d_
Integrované tlakové čidlo 2,4bar (spínání na tzv.konstantní výstupní tlak)_x000d_
Integrovaná expanzní nádoba_x000d_
Automatický odvzdušňovací ventil_x000d_
Ochrana proti běhu na sucho _x000d_
Zabudovaná zpětná klapka_x000d_
Plovoucí sací koš přímo určen pro čerpání dešťové vody v retenčních nádržích_x000d_
Napojení šroubením 6/4"_x000d_
Min. průtok při výtlaku min. 10m musí být alespoň 6m3/hod._x000d_
Příkon cca 600W, napájení 230 VAC_x000d_
Referenční typ DAB DTRON 2 35/120 + sací koš</t>
  </si>
  <si>
    <t>GJ-08 - Bourcí práce</t>
  </si>
  <si>
    <t>Soupis:</t>
  </si>
  <si>
    <t>GJ-08-1 - Bourání stáv.skladu</t>
  </si>
  <si>
    <t>54992512</t>
  </si>
  <si>
    <t>4,67*4,65-3,7*3,65</t>
  </si>
  <si>
    <t>965082941</t>
  </si>
  <si>
    <t>Odstranění násypů pod podlahami tl přes 200 mm</t>
  </si>
  <si>
    <t>764829567</t>
  </si>
  <si>
    <t>https://podminky.urs.cz/item/CS_URS_2021_02/965082941</t>
  </si>
  <si>
    <t>8,211*0,35</t>
  </si>
  <si>
    <t>981011415</t>
  </si>
  <si>
    <t>Demolice budov zděných na MC nebo z betonu podíl konstrukcí přes 25 do 30 % postupným rozebíráním</t>
  </si>
  <si>
    <t>1254110107</t>
  </si>
  <si>
    <t>https://podminky.urs.cz/item/CS_URS_2021_02/981011415</t>
  </si>
  <si>
    <t>3,7*3,69*(3,0+2,7)*0,5+(3,7+3,65)*2*0,5*1,0+3,7*3,69*0,15</t>
  </si>
  <si>
    <t>-1521317754</t>
  </si>
  <si>
    <t>-306456758</t>
  </si>
  <si>
    <t>923679302</t>
  </si>
  <si>
    <t>32,299*8 'Přepočtené koeficientem množství</t>
  </si>
  <si>
    <t>-266946772</t>
  </si>
  <si>
    <t>GJ-08-2 - Bourání sportovních ploch a oplocení</t>
  </si>
  <si>
    <t>111211101</t>
  </si>
  <si>
    <t>Odstranění křovin a stromů průměru kmene do 100 mm i s kořeny sklonu terénu do 1:5 ručně</t>
  </si>
  <si>
    <t>-482954936</t>
  </si>
  <si>
    <t>https://podminky.urs.cz/item/CS_URS_2021_02/111211101</t>
  </si>
  <si>
    <t>113102211</t>
  </si>
  <si>
    <t>Odstranění umělého trávníku z multisportovního hřiště výšky vlasu do 25 mm</t>
  </si>
  <si>
    <t>1862582566</t>
  </si>
  <si>
    <t>https://podminky.urs.cz/item/CS_URS_2021_02/113102211</t>
  </si>
  <si>
    <t>113107312</t>
  </si>
  <si>
    <t>Odstranění podkladu z kameniva těženého tl přes 100 do 200 mm strojně pl do 50 m2</t>
  </si>
  <si>
    <t>-1660362765</t>
  </si>
  <si>
    <t>https://podminky.urs.cz/item/CS_URS_2021_02/113107312</t>
  </si>
  <si>
    <t>113107322</t>
  </si>
  <si>
    <t>Odstranění podkladu z kameniva drceného tl přes 100 do 200 mm strojně pl do 50 m2</t>
  </si>
  <si>
    <t>1633856461</t>
  </si>
  <si>
    <t>https://podminky.urs.cz/item/CS_URS_2021_02/113107322</t>
  </si>
  <si>
    <t>113107323</t>
  </si>
  <si>
    <t>Odstranění podkladu z kameniva drceného tl přes 200 do 300 mm strojně pl do 50 m2</t>
  </si>
  <si>
    <t>-1803145286</t>
  </si>
  <si>
    <t>https://podminky.urs.cz/item/CS_URS_2021_02/113107323</t>
  </si>
  <si>
    <t>808,4+2*45*0,6+25,1+13,2+84,4+21,46+32,6</t>
  </si>
  <si>
    <t>113107324</t>
  </si>
  <si>
    <t>Odstranění podkladu z kameniva drceného tl přes 300 do 400 mm strojně pl do 50 m2</t>
  </si>
  <si>
    <t>2125493299</t>
  </si>
  <si>
    <t>https://podminky.urs.cz/item/CS_URS_2021_02/113107324</t>
  </si>
  <si>
    <t>34+972,6</t>
  </si>
  <si>
    <t>113107342</t>
  </si>
  <si>
    <t>Odstranění podkladu živičného tl přes 50 do 100 mm strojně pl do 50 m2</t>
  </si>
  <si>
    <t>-158162756</t>
  </si>
  <si>
    <t>https://podminky.urs.cz/item/CS_URS_2021_02/113107342</t>
  </si>
  <si>
    <t>972,6+34</t>
  </si>
  <si>
    <t>113202111</t>
  </si>
  <si>
    <t>Vytrhání obrub krajníků obrubníků stojatých</t>
  </si>
  <si>
    <t>1113995516</t>
  </si>
  <si>
    <t>https://podminky.urs.cz/item/CS_URS_2021_02/113202111</t>
  </si>
  <si>
    <t>10+10+83,35</t>
  </si>
  <si>
    <t>113204111</t>
  </si>
  <si>
    <t>Vytrhání obrub záhonových</t>
  </si>
  <si>
    <t>-1640086839</t>
  </si>
  <si>
    <t>https://podminky.urs.cz/item/CS_URS_2021_02/113204111</t>
  </si>
  <si>
    <t>20,4+2*25+1,3+137,5+(31,3+45)*2+220</t>
  </si>
  <si>
    <t>919735113</t>
  </si>
  <si>
    <t>Řezání stávajícího živičného krytu hl přes 100 do 150 mm</t>
  </si>
  <si>
    <t>790429719</t>
  </si>
  <si>
    <t>https://podminky.urs.cz/item/CS_URS_2021_02/919735113</t>
  </si>
  <si>
    <t>961044111</t>
  </si>
  <si>
    <t>Bourání základů z betonu prostého</t>
  </si>
  <si>
    <t>1556462547</t>
  </si>
  <si>
    <t>https://podminky.urs.cz/item/CS_URS_2021_02/961044111</t>
  </si>
  <si>
    <t>61,1*0,4*0,9</t>
  </si>
  <si>
    <t>962042321</t>
  </si>
  <si>
    <t>Bourání zdiva nadzákladového z betonu prostého přes 1 m3</t>
  </si>
  <si>
    <t>-1891314631</t>
  </si>
  <si>
    <t>https://podminky.urs.cz/item/CS_URS_2021_02/962042321</t>
  </si>
  <si>
    <t>61,1*0,25*0,6</t>
  </si>
  <si>
    <t>965042241</t>
  </si>
  <si>
    <t>Bourání podkladů pod dlažby nebo mazanin betonových nebo z litého asfaltu tl přes 100 mm pl přes 4 m2</t>
  </si>
  <si>
    <t>-211857423</t>
  </si>
  <si>
    <t>https://podminky.urs.cz/item/CS_URS_2021_02/965042241</t>
  </si>
  <si>
    <t>0,15*(25,1+13,2)</t>
  </si>
  <si>
    <t>2051925737</t>
  </si>
  <si>
    <t>84,4</t>
  </si>
  <si>
    <t>Mezisoučet chodník</t>
  </si>
  <si>
    <t>21,46</t>
  </si>
  <si>
    <t>Mezisoučet okap.chodníček</t>
  </si>
  <si>
    <t>966006261.R</t>
  </si>
  <si>
    <t>Odstranění gumové pásu skok do dálky</t>
  </si>
  <si>
    <t>616354513</t>
  </si>
  <si>
    <t>966008212</t>
  </si>
  <si>
    <t>Bourání odvodňovacího žlabu z betonových příkopových tvárnic š přes 500 do 800 mm</t>
  </si>
  <si>
    <t>-1892226339</t>
  </si>
  <si>
    <t>https://podminky.urs.cz/item/CS_URS_2021_02/966008212</t>
  </si>
  <si>
    <t>2*45</t>
  </si>
  <si>
    <t>966071711</t>
  </si>
  <si>
    <t>Bourání sloupků a vzpěr plotových ocelových do 2,5 m zabetonovaných</t>
  </si>
  <si>
    <t>1075567190</t>
  </si>
  <si>
    <t>https://podminky.urs.cz/item/CS_URS_2021_02/966071711</t>
  </si>
  <si>
    <t>4+4+12+7+7+6+4+22</t>
  </si>
  <si>
    <t>966071822</t>
  </si>
  <si>
    <t>Rozebrání oplocení z drátěného pletiva se čtvercovými oky v přes 1,6 do 2,0 m</t>
  </si>
  <si>
    <t>-1517084857</t>
  </si>
  <si>
    <t>https://podminky.urs.cz/item/CS_URS_2021_02/966071822</t>
  </si>
  <si>
    <t>10,8+8,7+0,7+33,2+18,2+17,8+15,4+10,9+61,1</t>
  </si>
  <si>
    <t>966073810</t>
  </si>
  <si>
    <t>Rozebrání vrat a vrátek k oplocení pl do 2 m2</t>
  </si>
  <si>
    <t>-1536275171</t>
  </si>
  <si>
    <t>https://podminky.urs.cz/item/CS_URS_2021_02/966073810</t>
  </si>
  <si>
    <t>966073812</t>
  </si>
  <si>
    <t>Rozebrání vrat a vrátek k oplocení pl přes 8 do 10 m2</t>
  </si>
  <si>
    <t>-1558265537</t>
  </si>
  <si>
    <t>https://podminky.urs.cz/item/CS_URS_2021_02/966073812</t>
  </si>
  <si>
    <t>1482,79*8 'Přepočtené koeficientem množství</t>
  </si>
  <si>
    <t>997013601</t>
  </si>
  <si>
    <t>Poplatek za uložení na skládce (skládkovné) stavebního odpadu betonového kód odpadu 17 01 01</t>
  </si>
  <si>
    <t>-749675052</t>
  </si>
  <si>
    <t>https://podminky.urs.cz/item/CS_URS_2021_02/997013601</t>
  </si>
  <si>
    <t>997013655</t>
  </si>
  <si>
    <t>Poplatek za uložení na skládce (skládkovné) zeminy a kamení kód odpadu 17 05 04</t>
  </si>
  <si>
    <t>1183342511</t>
  </si>
  <si>
    <t>https://podminky.urs.cz/item/CS_URS_2021_02/997013655</t>
  </si>
  <si>
    <t>997013875</t>
  </si>
  <si>
    <t>Poplatek za uložení stavebního odpadu na recyklační skládce (skládkovné) asfaltového bez obsahu dehtu zatříděného do Katalogu odpadů pod kódem 17 03 02</t>
  </si>
  <si>
    <t>-40465155</t>
  </si>
  <si>
    <t>https://podminky.urs.cz/item/CS_URS_2021_02/997013875</t>
  </si>
  <si>
    <t>767996703</t>
  </si>
  <si>
    <t>Demontáž atypických zámečnických konstrukcí řezáním hm jednotlivých dílů přes 100 do 250 kg</t>
  </si>
  <si>
    <t>1395926926</t>
  </si>
  <si>
    <t>https://podminky.urs.cz/item/CS_URS_2021_02/767996703</t>
  </si>
  <si>
    <t>(3*19+6*4+3*18,7+6*4)*3,1</t>
  </si>
  <si>
    <t>Součet ochranná síť</t>
  </si>
  <si>
    <t>GJ-09 - Elektroinstalace</t>
  </si>
  <si>
    <t xml:space="preserve">    742 - Elektroinstalace - slaboproud</t>
  </si>
  <si>
    <t xml:space="preserve">      SK01 - Strukturovaná kabeláž - 19" rozvodné skříně a příslušenství_x000d_
</t>
  </si>
  <si>
    <t xml:space="preserve">      SK02 - Strukturovaná kabeláž - kompletační materiál</t>
  </si>
  <si>
    <t xml:space="preserve">      SK03 - Strukturovaná kabeláž - kabelové rozvody</t>
  </si>
  <si>
    <t xml:space="preserve">      PZS1 - Poplachový zabezpečovací systém - detekce_x000d_
</t>
  </si>
  <si>
    <t xml:space="preserve">      PZS2 - Poplachový zabezpečovací systém - kabelové rozvody</t>
  </si>
  <si>
    <t xml:space="preserve">      ACS1 - Přístupový systém a kontrola docházky_x000d_
</t>
  </si>
  <si>
    <t xml:space="preserve">      ACS2 - Přístupový systém a kontrola docházky-kabelové rozvody_x000d_
</t>
  </si>
  <si>
    <t xml:space="preserve">      CCTV1 - Kamerový systém</t>
  </si>
  <si>
    <t xml:space="preserve">      AVT1 - Příprava pro ozvučení_x000d_
</t>
  </si>
  <si>
    <t xml:space="preserve">      M21F - Elektroinstalační materiál (pro všechny obory)_x000d_
_x000d_
</t>
  </si>
  <si>
    <t xml:space="preserve">      M21G - Ostatní_x000d_
_x000d_
</t>
  </si>
  <si>
    <t>M - Práce a dodávky M</t>
  </si>
  <si>
    <t xml:space="preserve">    21-M - Elektromontáže</t>
  </si>
  <si>
    <t xml:space="preserve">      M21A - Svítidla</t>
  </si>
  <si>
    <t xml:space="preserve">      M21B - Rozvaděče</t>
  </si>
  <si>
    <t xml:space="preserve">      M21C - Kompletační materiál</t>
  </si>
  <si>
    <t xml:space="preserve">      M21D - Kabelové rozvody</t>
  </si>
  <si>
    <t xml:space="preserve">      M21E - Uzemnění sloupů VO</t>
  </si>
  <si>
    <t xml:space="preserve">    46-M - Zemní práce při extr.mont.pracích</t>
  </si>
  <si>
    <t>-1951542043</t>
  </si>
  <si>
    <t>2,000+5+4</t>
  </si>
  <si>
    <t>310235251</t>
  </si>
  <si>
    <t>Zazdívka otvorů pl do 0,0225 m2 ve zdivu nadzákladovém cihlami pálenými tl přes 300 do 450 mm</t>
  </si>
  <si>
    <t>2014350358</t>
  </si>
  <si>
    <t>https://podminky.urs.cz/item/CS_URS_2021_02/310235251</t>
  </si>
  <si>
    <t>612325121</t>
  </si>
  <si>
    <t>Vápenocementová štuková omítka rýh ve stěnách š do 150 mm</t>
  </si>
  <si>
    <t>-330672115</t>
  </si>
  <si>
    <t>https://podminky.urs.cz/item/CS_URS_2021_02/612325121</t>
  </si>
  <si>
    <t>16*0,15</t>
  </si>
  <si>
    <t>612325221</t>
  </si>
  <si>
    <t>Vápenocementová štuková omítka malých ploch do 0,09 m2 na stěnách</t>
  </si>
  <si>
    <t>253600891</t>
  </si>
  <si>
    <t>https://podminky.urs.cz/item/CS_URS_2021_02/612325221</t>
  </si>
  <si>
    <t>(2+5+4+2)*2</t>
  </si>
  <si>
    <t>945412111</t>
  </si>
  <si>
    <t>Teleskopická hydraulická montážní plošina výška zdvihu do 8 m</t>
  </si>
  <si>
    <t>den</t>
  </si>
  <si>
    <t>1633015775</t>
  </si>
  <si>
    <t>https://podminky.urs.cz/item/CS_URS_2021_02/945412111</t>
  </si>
  <si>
    <t>-628370254</t>
  </si>
  <si>
    <t>742</t>
  </si>
  <si>
    <t>Elektroinstalace - slaboproud</t>
  </si>
  <si>
    <t>SK01</t>
  </si>
  <si>
    <t xml:space="preserve">Strukturovaná kabeláž - 19" rozvodné skříně a příslušenství_x000d_
</t>
  </si>
  <si>
    <t>742330001</t>
  </si>
  <si>
    <t>Montáž rozvaděče nástěnného</t>
  </si>
  <si>
    <t>1457321971</t>
  </si>
  <si>
    <t>https://podminky.urs.cz/item/CS_URS_2021_02/742330001</t>
  </si>
  <si>
    <t>16001</t>
  </si>
  <si>
    <t>Datový rozvaděč nástěnný 600x500x12U, odnímatelní bočnice, dveře z ocelového plechu,</t>
  </si>
  <si>
    <t>-400845784</t>
  </si>
  <si>
    <t>742330022</t>
  </si>
  <si>
    <t>Montáž napájecího panelu do rozvaděče</t>
  </si>
  <si>
    <t>1269533332</t>
  </si>
  <si>
    <t>https://podminky.urs.cz/item/CS_URS_2021_02/742330022</t>
  </si>
  <si>
    <t>16003</t>
  </si>
  <si>
    <t>Napájecí panel 8x 230V, vypínač a světelná signalizace, přepěť. ochrana, 1U, délka přívod. kabelu 2,5m</t>
  </si>
  <si>
    <t>-1374786137</t>
  </si>
  <si>
    <t>742330023</t>
  </si>
  <si>
    <t>Montáž vyvazovacíhoho panelu 1U</t>
  </si>
  <si>
    <t>-542461054</t>
  </si>
  <si>
    <t>https://podminky.urs.cz/item/CS_URS_2021_02/742330023</t>
  </si>
  <si>
    <t>16002</t>
  </si>
  <si>
    <t>Vyvazovací panel 1U, plastová oka</t>
  </si>
  <si>
    <t>-1065259123</t>
  </si>
  <si>
    <t>742330024</t>
  </si>
  <si>
    <t>Montáž patch panelu 24 portů UTP/FTP</t>
  </si>
  <si>
    <t>-2090092055</t>
  </si>
  <si>
    <t>https://podminky.urs.cz/item/CS_URS_2021_02/742330024</t>
  </si>
  <si>
    <t>16004</t>
  </si>
  <si>
    <t>Patch panel modulární, 24portů, výška 1U, neosazený, s vyvazovací lištou</t>
  </si>
  <si>
    <t>91844254</t>
  </si>
  <si>
    <t>16009</t>
  </si>
  <si>
    <t>Záslepka patchpanelu (náhrada keystone modulu)</t>
  </si>
  <si>
    <t>-2059512743</t>
  </si>
  <si>
    <t>16020</t>
  </si>
  <si>
    <t>Propojovací patchkabely cat.6A (různé délky a barvy, max, 3m)</t>
  </si>
  <si>
    <t>1466452590</t>
  </si>
  <si>
    <t>742330027</t>
  </si>
  <si>
    <t>Montáž modulu 6x optický konektor</t>
  </si>
  <si>
    <t>-957712862</t>
  </si>
  <si>
    <t>https://podminky.urs.cz/item/CS_URS_2021_02/742330027</t>
  </si>
  <si>
    <t>ADI.0051304.URS</t>
  </si>
  <si>
    <t>Keystone zařezávací CAT6 STP, černý</t>
  </si>
  <si>
    <t>818481853</t>
  </si>
  <si>
    <t>742330052</t>
  </si>
  <si>
    <t>Popis portů patchpanelu</t>
  </si>
  <si>
    <t>1485426579</t>
  </si>
  <si>
    <t>https://podminky.urs.cz/item/CS_URS_2021_02/742330052</t>
  </si>
  <si>
    <t>742330026</t>
  </si>
  <si>
    <t>Montáž panelu pro 24 x optický konektor</t>
  </si>
  <si>
    <t>-1618014396</t>
  </si>
  <si>
    <t>https://podminky.urs.cz/item/CS_URS_2021_02/742330026</t>
  </si>
  <si>
    <t>16012</t>
  </si>
  <si>
    <t>Optický adaprér (spojka) SC, multimode, OS2</t>
  </si>
  <si>
    <t>852463869</t>
  </si>
  <si>
    <t>16013</t>
  </si>
  <si>
    <t>Záslepka optické vany (náhrada optického adaptéru)</t>
  </si>
  <si>
    <t>259598299</t>
  </si>
  <si>
    <t>16014</t>
  </si>
  <si>
    <t>Optický pigtail SC/PC, multimode OM3, délka 2m</t>
  </si>
  <si>
    <t>-1710358519</t>
  </si>
  <si>
    <t>16015</t>
  </si>
  <si>
    <t>Držák ochrany svárů pro optickou vanu</t>
  </si>
  <si>
    <t>18449364</t>
  </si>
  <si>
    <t>742330031</t>
  </si>
  <si>
    <t>Teplem smrštitelná ochrana sváru</t>
  </si>
  <si>
    <t>823730660</t>
  </si>
  <si>
    <t>https://podminky.urs.cz/item/CS_URS_2021_02/742330031</t>
  </si>
  <si>
    <t>16017</t>
  </si>
  <si>
    <t>Provedení optického sváru</t>
  </si>
  <si>
    <t>-286858622</t>
  </si>
  <si>
    <t>16019</t>
  </si>
  <si>
    <t>Montáž a osazení záložního zdroje UPS</t>
  </si>
  <si>
    <t>-2114653119</t>
  </si>
  <si>
    <t>16018</t>
  </si>
  <si>
    <t>Záložní napájecí zdroj UPS, 400VA, line interactive, USB</t>
  </si>
  <si>
    <t>159016826</t>
  </si>
  <si>
    <t>SK02</t>
  </si>
  <si>
    <t>Strukturovaná kabeláž - kompletační materiál</t>
  </si>
  <si>
    <t>17002</t>
  </si>
  <si>
    <t>Zapojení a ukončení kabelu STP cat.6A keystone modulu</t>
  </si>
  <si>
    <t>-2104076038</t>
  </si>
  <si>
    <t>17001</t>
  </si>
  <si>
    <t xml:space="preserve">Vývod datového kabelu ukončený keystone modulem  - použito pro kamery, přístupový systém atd.</t>
  </si>
  <si>
    <t>-633810625</t>
  </si>
  <si>
    <t>742330101</t>
  </si>
  <si>
    <t>Měření metalického segmentu s vyhotovením protokolu</t>
  </si>
  <si>
    <t>-1023869641</t>
  </si>
  <si>
    <t>https://podminky.urs.cz/item/CS_URS_2021_02/742330101</t>
  </si>
  <si>
    <t>742330102</t>
  </si>
  <si>
    <t>Měření optického segmentu, měření útlumu, 2 okna</t>
  </si>
  <si>
    <t>-103938426</t>
  </si>
  <si>
    <t>https://podminky.urs.cz/item/CS_URS_2021_02/742330102</t>
  </si>
  <si>
    <t>17005</t>
  </si>
  <si>
    <t>Vypracování měřícího protokolu datové kabeláže (metalické i optické)</t>
  </si>
  <si>
    <t>1745041389</t>
  </si>
  <si>
    <t>SK03</t>
  </si>
  <si>
    <t>Strukturovaná kabeláž - kabelové rozvody</t>
  </si>
  <si>
    <t>220182022</t>
  </si>
  <si>
    <t>Uložení HDPE trubky pro optický kabel do výkopu bez zřízení lože a bez krytí</t>
  </si>
  <si>
    <t>-875703433</t>
  </si>
  <si>
    <t>https://podminky.urs.cz/item/CS_URS_2021_02/220182022</t>
  </si>
  <si>
    <t>18006</t>
  </si>
  <si>
    <t>Mikrotrubička pro instalaci optického kabelu</t>
  </si>
  <si>
    <t>256</t>
  </si>
  <si>
    <t>306784837</t>
  </si>
  <si>
    <t>1616428</t>
  </si>
  <si>
    <t>Kabel optický univerzální, 4 vlákna, 9/125 OS2, venkovní použití</t>
  </si>
  <si>
    <t>1711345366</t>
  </si>
  <si>
    <t>220182036</t>
  </si>
  <si>
    <t>Zafukování optického kabelu do HDPE trubek</t>
  </si>
  <si>
    <t>-91095649</t>
  </si>
  <si>
    <t>https://podminky.urs.cz/item/CS_URS_2021_02/220182036</t>
  </si>
  <si>
    <t>220061101</t>
  </si>
  <si>
    <t>Montáž kabel úložný volně uložený jádro 0,4 a 0,6 mm TCKQY do 50 XN</t>
  </si>
  <si>
    <t>-27019918</t>
  </si>
  <si>
    <t>https://podminky.urs.cz/item/CS_URS_2021_02/220061101</t>
  </si>
  <si>
    <t>18001</t>
  </si>
  <si>
    <t>Kabel instalační STP cat.6A, venkovní provedení (plášťˇPE)</t>
  </si>
  <si>
    <t>-1682973654</t>
  </si>
  <si>
    <t>18002</t>
  </si>
  <si>
    <t>Kabel instalační STP cat.6A, LSOH, 550MHz, min. Dca</t>
  </si>
  <si>
    <t>-1703675386</t>
  </si>
  <si>
    <t>PZS1</t>
  </si>
  <si>
    <t xml:space="preserve">Poplachový zabezpečovací systém - detekce_x000d_
</t>
  </si>
  <si>
    <t>742220001</t>
  </si>
  <si>
    <t>Montáž ústředny PZTS do 16 ti zón a 4 podsystémů s komunikátorem na PCO a zdrojem</t>
  </si>
  <si>
    <t>363460812</t>
  </si>
  <si>
    <t>https://podminky.urs.cz/item/CS_URS_2021_02/742220001</t>
  </si>
  <si>
    <t>19001</t>
  </si>
  <si>
    <t>Ústředna systému PZTS, vstup pro min. 8 detektorů (případně sběrnicové napojení detektorů), integrovaný GSM/GPRS komunikátor pro bezdrátový přenos informací, možnost odesílání SMS a "prozvánění", dohledová aplikace na mobilní telefon iOS, Android, shoda s</t>
  </si>
  <si>
    <t>-526490550</t>
  </si>
  <si>
    <t>742220232</t>
  </si>
  <si>
    <t>Montáž detektoru na stěnu nebo na strop</t>
  </si>
  <si>
    <t>1231236566</t>
  </si>
  <si>
    <t>https://podminky.urs.cz/item/CS_URS_2021_02/742220232</t>
  </si>
  <si>
    <t>19003</t>
  </si>
  <si>
    <t>Duální detektor pohybu PIR + MW, oblast detekce 15x20m, 90°, digitální zpracování signálu a teplotní kompenzace, ovládaná LED, bílá barva, tamper ochrana, shoda s normou EN 50131 pro stupeň 2, napájení 12VDC/10-20mA</t>
  </si>
  <si>
    <t>1341805751</t>
  </si>
  <si>
    <t>19004</t>
  </si>
  <si>
    <t>Magnetický detektor otevření oken/dveří, povrchová montáž, alarmový a sabotážní kontakt (čtyřdrátový), pracovní mezera min. 20mm, shoda s normou EN 50131 pro stupeň 2, délka připojovacího kabelu 1m</t>
  </si>
  <si>
    <t>-2009843311</t>
  </si>
  <si>
    <t>742220141</t>
  </si>
  <si>
    <t>Montáž ovládací klávesnice pro dodanou ústřednu</t>
  </si>
  <si>
    <t>-365786444</t>
  </si>
  <si>
    <t>https://podminky.urs.cz/item/CS_URS_2021_02/742220141</t>
  </si>
  <si>
    <t>19008</t>
  </si>
  <si>
    <t>LCD ovládací klávesnice systému s integrovanou čtečkou bezkontaktních ID, tamper, bíle podsvětlený displej, LED indikace stavu systému, akustická signalizace, dvířka</t>
  </si>
  <si>
    <t>360738771</t>
  </si>
  <si>
    <t>742220256</t>
  </si>
  <si>
    <t>Montáž zálohové sirény s majákem a s akumulátorem 1,2 Ah</t>
  </si>
  <si>
    <t>-1909194637</t>
  </si>
  <si>
    <t>https://podminky.urs.cz/item/CS_URS_2021_02/742220256</t>
  </si>
  <si>
    <t>19006</t>
  </si>
  <si>
    <t>Venkovní zálohovaná siréna s majákem, 120dB, dvojité krytí (plast a kov), včetně záložního akumulátoru 1,3Ah, aktivace odpojením napětí</t>
  </si>
  <si>
    <t>1821272250</t>
  </si>
  <si>
    <t>19010</t>
  </si>
  <si>
    <t>Založní olověný gelový akumulátor 12VDC/17Ah</t>
  </si>
  <si>
    <t>1262905420</t>
  </si>
  <si>
    <t>19011</t>
  </si>
  <si>
    <t>Programování LCD klávesnice (nastavení funkcí, text. popis)</t>
  </si>
  <si>
    <t>760357572</t>
  </si>
  <si>
    <t>19012</t>
  </si>
  <si>
    <t>Programování ústředny PZTS</t>
  </si>
  <si>
    <t>-546348384</t>
  </si>
  <si>
    <t>19013</t>
  </si>
  <si>
    <t>Provozní kniha PZTS</t>
  </si>
  <si>
    <t>-322761442</t>
  </si>
  <si>
    <t>19015</t>
  </si>
  <si>
    <t>Zaškolení obsluhy, závěrečné odzkoušení systému</t>
  </si>
  <si>
    <t>1893314838</t>
  </si>
  <si>
    <t>742220501</t>
  </si>
  <si>
    <t>Provedení zkoušky TIČR pro PZTS</t>
  </si>
  <si>
    <t>42715135</t>
  </si>
  <si>
    <t>https://podminky.urs.cz/item/CS_URS_2021_02/742220501</t>
  </si>
  <si>
    <t>742220511</t>
  </si>
  <si>
    <t>Výchozí revize systému PZTS</t>
  </si>
  <si>
    <t>884519567</t>
  </si>
  <si>
    <t>https://podminky.urs.cz/item/CS_URS_2021_02/742220511</t>
  </si>
  <si>
    <t>PZS2</t>
  </si>
  <si>
    <t>Poplachový zabezpečovací systém - kabelové rozvody</t>
  </si>
  <si>
    <t>220280221</t>
  </si>
  <si>
    <t>Montáž kabely bytové uložené v trubkách nebo lištách SYKFY 5 x 2 x 0,5 mm</t>
  </si>
  <si>
    <t>1422399253</t>
  </si>
  <si>
    <t>https://podminky.urs.cz/item/CS_URS_2021_02/220280221</t>
  </si>
  <si>
    <t>34121046</t>
  </si>
  <si>
    <t>kabel sdělovací stíněný laminovanou Al fólií s příložným Cu drátem jádro Cu plné izolace PVC plášť PVC 100V (SYKFY) 3x2x0,5mm2</t>
  </si>
  <si>
    <t>128</t>
  </si>
  <si>
    <t>-469135565</t>
  </si>
  <si>
    <t>https://podminky.urs.cz/item/CS_URS_2021_02/34121046</t>
  </si>
  <si>
    <t>ACS1</t>
  </si>
  <si>
    <t xml:space="preserve">Přístupový systém a kontrola docházky_x000d_
</t>
  </si>
  <si>
    <t>742240005</t>
  </si>
  <si>
    <t>Montáž řídící jednotky pro připojení čteček k elektronické kontrole vstupu</t>
  </si>
  <si>
    <t>-1085169636</t>
  </si>
  <si>
    <t>https://podminky.urs.cz/item/CS_URS_2021_02/742240005</t>
  </si>
  <si>
    <t>21001</t>
  </si>
  <si>
    <t>Řídící jednotka VOS-control včetně záložního napájecího zdroje (sklad SO02) !!! kompatibilní s již instalovaným přístupovým systémem Z-WARE) !!!</t>
  </si>
  <si>
    <t>814799076</t>
  </si>
  <si>
    <t>742240001</t>
  </si>
  <si>
    <t>Montáž čtečky karet k elektronické kontrole vstupu</t>
  </si>
  <si>
    <t>-1273119697</t>
  </si>
  <si>
    <t>https://podminky.urs.cz/item/CS_URS_2021_02/742240001</t>
  </si>
  <si>
    <t>21003</t>
  </si>
  <si>
    <t>Externí čtečka EM-MARINE - příchod - se stříškou, venkovní provedení !!! kompatibilní s již instalovaným přístupovým systémem Z-WARE) !!!</t>
  </si>
  <si>
    <t>1400308936</t>
  </si>
  <si>
    <t>742240004</t>
  </si>
  <si>
    <t>Montáž panelu docházkového systému k elektronické kontrole vstupu</t>
  </si>
  <si>
    <t>-2047944494</t>
  </si>
  <si>
    <t>https://podminky.urs.cz/item/CS_URS_2021_02/742240004</t>
  </si>
  <si>
    <t>21005</t>
  </si>
  <si>
    <t xml:space="preserve">Dveřní jednotka VOS !!!  kompatibilní s již instalovaným přístupovým systémem Z-WARE) !!!</t>
  </si>
  <si>
    <t>1849327692</t>
  </si>
  <si>
    <t>21008</t>
  </si>
  <si>
    <t>Montáž a zapojení jednotky NOV2019</t>
  </si>
  <si>
    <t>1300789933</t>
  </si>
  <si>
    <t>21007</t>
  </si>
  <si>
    <t>Řídící jednotka NOV2019 včetně záložního napájecího zdroje (rozvodna) !!! kompatibilní s již instalovaným přístupovým systémem Z-WARE) !!!</t>
  </si>
  <si>
    <t>-1260814664</t>
  </si>
  <si>
    <t>21010</t>
  </si>
  <si>
    <t>Montáž a zapojení GSM modulu</t>
  </si>
  <si>
    <t>2053734864</t>
  </si>
  <si>
    <t>21009</t>
  </si>
  <si>
    <t>GSM modul pro otevírání telefonem</t>
  </si>
  <si>
    <t>1613174124</t>
  </si>
  <si>
    <t>21012</t>
  </si>
  <si>
    <t>Montáž a zapojení přijímače</t>
  </si>
  <si>
    <t>-681357934</t>
  </si>
  <si>
    <t>21011</t>
  </si>
  <si>
    <t>Inteligentní bezdrátový přijímač</t>
  </si>
  <si>
    <t>2073685996</t>
  </si>
  <si>
    <t>21014</t>
  </si>
  <si>
    <t>Montáž a zapojení elektrického otvírače (elektrozámku)</t>
  </si>
  <si>
    <t>-21160430</t>
  </si>
  <si>
    <t>21013</t>
  </si>
  <si>
    <t>Elektromagnetický zámek nízkoodběrový, voděodolný, profi provedení, ref. typ BEFO</t>
  </si>
  <si>
    <t>-1422791994</t>
  </si>
  <si>
    <t>21016</t>
  </si>
  <si>
    <t>Montáž a zapojení elektromechanického zámku</t>
  </si>
  <si>
    <t>-296630044</t>
  </si>
  <si>
    <t>21015</t>
  </si>
  <si>
    <t>Elektromechanický zámek s trvalou panikovou funkcí z vnitřní strany, samozamykací, 12VDC/350mA, vč. instalačního kabelu, průchodky a systémového protiplechu, dělený čtyřhran, kování KLIKA-KLIKA, ref. typ ABLOY EL-560</t>
  </si>
  <si>
    <t>927444</t>
  </si>
  <si>
    <t>21017</t>
  </si>
  <si>
    <t>Nastavení přístupového systému</t>
  </si>
  <si>
    <t>-828134526</t>
  </si>
  <si>
    <t>ACS2</t>
  </si>
  <si>
    <t xml:space="preserve">Přístupový systém a kontrola docházky-kabelové rozvody_x000d_
</t>
  </si>
  <si>
    <t>741122121</t>
  </si>
  <si>
    <t>Montáž kabel Cu plný kulatý žíla 2x1,5 až 6 mm2 zatažený v trubkách (např. CYKY)</t>
  </si>
  <si>
    <t>-351971226</t>
  </si>
  <si>
    <t>https://podminky.urs.cz/item/CS_URS_2021_02/741122121</t>
  </si>
  <si>
    <t>34111005</t>
  </si>
  <si>
    <t>kabel instalační jádro Cu plné izolace PVC plášť PVC 450/750V (CYKY) 2x1,5mm2</t>
  </si>
  <si>
    <t>480824663</t>
  </si>
  <si>
    <t>https://podminky.urs.cz/item/CS_URS_2021_02/34111005</t>
  </si>
  <si>
    <t>30*1,15 'Přepočtené koeficientem množství</t>
  </si>
  <si>
    <t>34113013</t>
  </si>
  <si>
    <t>kabel instalační flexibilní jádro Cu lanované izolace PVC plášť PVC 300/500V (H05VV-F) 2x1,00mm2</t>
  </si>
  <si>
    <t>-352631853</t>
  </si>
  <si>
    <t>https://podminky.urs.cz/item/CS_URS_2021_02/34113013</t>
  </si>
  <si>
    <t>12*1,15 'Přepočtené koeficientem množství</t>
  </si>
  <si>
    <t>-1512531915</t>
  </si>
  <si>
    <t>25*1,15 'Přepočtené koeficientem množství</t>
  </si>
  <si>
    <t>742121001</t>
  </si>
  <si>
    <t>Montáž kabelů sdělovacích pro vnitřní rozvody do 15 žil</t>
  </si>
  <si>
    <t>1463684315</t>
  </si>
  <si>
    <t>https://podminky.urs.cz/item/CS_URS_2021_02/742121001</t>
  </si>
  <si>
    <t>22007</t>
  </si>
  <si>
    <t xml:space="preserve">Kabel sdělovací stíněný, lanko,  10 x 0,22mm pro napojení systémového kabelu od čteček</t>
  </si>
  <si>
    <t>-2086327529</t>
  </si>
  <si>
    <t>22009</t>
  </si>
  <si>
    <t>Prodloužení/napojení sdělovacího kabelu od čteček</t>
  </si>
  <si>
    <t>1316592669</t>
  </si>
  <si>
    <t>CCTV1</t>
  </si>
  <si>
    <t>Kamerový systém</t>
  </si>
  <si>
    <t>742230003</t>
  </si>
  <si>
    <t>Montáž venkovní kamery</t>
  </si>
  <si>
    <t>-2018576522</t>
  </si>
  <si>
    <t>https://podminky.urs.cz/item/CS_URS_2021_02/742230003</t>
  </si>
  <si>
    <t>23001</t>
  </si>
  <si>
    <t xml:space="preserve">Venkovní IP kamera typu DOME, 4MPx, motorický ZOOM a FOCUS, objektiv 2,7-13mm, reálné WDR 120dB, integrovaný IR přísvit na min. 40m, podpora komprese H.265, analitycké nástroje: překročení čáry, detekce narušení, detekce lidského těla, montáž na výložník </t>
  </si>
  <si>
    <t>-1858131944</t>
  </si>
  <si>
    <t>23002</t>
  </si>
  <si>
    <t>Venkovní IP kamera typu BULLET, 4MPx, motorický ZOOM a FOCUS, objektiv 2,8-12mm, reálné WDR 120dB, integrovaný IR přísvit na min. 60m, podpora komprese H.265, analitycké nástroje: překročení čáry, detekce narušení, detekce lidského těla, montáž na stěnu z</t>
  </si>
  <si>
    <t>-2143372602</t>
  </si>
  <si>
    <t>23003</t>
  </si>
  <si>
    <t>Vnitřní/venkovní IP antivandal kamera typu miniDOME, 4MPx, monofokální objektiv 2.8mm, reálné WDR 120dB, integrovaný IR přísvit max. 10m, montáž na stěnu</t>
  </si>
  <si>
    <t>1343947935</t>
  </si>
  <si>
    <t>23004</t>
  </si>
  <si>
    <t>Venkovní IP otočná kamera typu Speed DOME PTZ, 4MPx, motorický ZOOM a FOCUS, 36x zoom, reálné WDR 140dB, extra vysoká citlivost, integrovaný IR přísvit na 200m, AUTO-TRACKING 2.0 - vylepšené automatické sledování objektů (pouze vozidla nebo osoby), montáž</t>
  </si>
  <si>
    <t>-989573670</t>
  </si>
  <si>
    <t>742230001</t>
  </si>
  <si>
    <t>Montáž DVR nebo NAS, nahrávacího zařízení pro kamery</t>
  </si>
  <si>
    <t>1060039164</t>
  </si>
  <si>
    <t>https://podminky.urs.cz/item/CS_URS_2021_02/742230001</t>
  </si>
  <si>
    <t>23011</t>
  </si>
  <si>
    <t>Síťový přepínač - switch, 24x portů 10/100/1000 PoE+, 4x SFP/SFP+ porty 1G/10G, max. výkon 370W, web managed, QoS, VLAN, přepínací kapacita až 128GB/s, montáž do RACKu</t>
  </si>
  <si>
    <t>-2105861040</t>
  </si>
  <si>
    <t>23012</t>
  </si>
  <si>
    <t>SFP+ modul (mini Gbic), 1G, 2x LC konektory, MMF, kompatibilní s dodaným switchem</t>
  </si>
  <si>
    <t>-581292100</t>
  </si>
  <si>
    <t>23014</t>
  </si>
  <si>
    <t>Montáž, oživení a prvotní nastavení switche (nastavení VLAN, rychlosti, PoE, atd)</t>
  </si>
  <si>
    <t>1643649917</t>
  </si>
  <si>
    <t>23013</t>
  </si>
  <si>
    <t>SFP+ modul (mini Gbic), 1G, 2x LC konektory, MMF, kompatibilní se stávajícím switchem</t>
  </si>
  <si>
    <t>-1313364612</t>
  </si>
  <si>
    <t>23015</t>
  </si>
  <si>
    <t>Propojovací patchkabel, cat.6A, délka 0,25m, barva modrá</t>
  </si>
  <si>
    <t>1876692786</t>
  </si>
  <si>
    <t>23016</t>
  </si>
  <si>
    <t>Propojovací patchkabely cat.6A (různé délky - max, 3m), modrá barva</t>
  </si>
  <si>
    <t>-974562167</t>
  </si>
  <si>
    <t>23017</t>
  </si>
  <si>
    <t>Propojovací optický patchkabel, SM, 3m, SC - LC, duplex</t>
  </si>
  <si>
    <t>-1961998424</t>
  </si>
  <si>
    <t>23018</t>
  </si>
  <si>
    <t>Záznamové zařízení pro až 16 IP kamer, podpora pro kamery s rozlišením až sloty pro 2 HDD s max kapacitou 8TB, datová propustnost 160 / 256 Mbps, ethernetové rozhraní, podpora kódování H.265, napájení 12VDC (napájecí adaptér součástí dodávky), montáž do R</t>
  </si>
  <si>
    <t>-1790887807</t>
  </si>
  <si>
    <t>23019</t>
  </si>
  <si>
    <t>Pevný disk (HDD) 6TB, rozhraní SATAIII, určen pro trvalý provozv kamerových systémech (surveliance), tzv. řada Purple</t>
  </si>
  <si>
    <t>-1944400883</t>
  </si>
  <si>
    <t>23021</t>
  </si>
  <si>
    <t>Připojení kamer do záznamového zařízení, nastavení obrazu, nahrávání, detekce pohybu, atd</t>
  </si>
  <si>
    <t>1099978388</t>
  </si>
  <si>
    <t>23022</t>
  </si>
  <si>
    <t>Oživení kamerového systému</t>
  </si>
  <si>
    <t>-487811888</t>
  </si>
  <si>
    <t>23023</t>
  </si>
  <si>
    <t>Integrace záznamového zařízení do nadstavbového VMS software iVMS4200</t>
  </si>
  <si>
    <t>-1119137316</t>
  </si>
  <si>
    <t>23024</t>
  </si>
  <si>
    <t>Zaškolení obsluhy</t>
  </si>
  <si>
    <t>536269551</t>
  </si>
  <si>
    <t>AVT1</t>
  </si>
  <si>
    <t xml:space="preserve">Příprava pro ozvučení_x000d_
</t>
  </si>
  <si>
    <t>210813001</t>
  </si>
  <si>
    <t>Montáž kabelu Cu plného nebo laněného do 1 kV žíly 2x1,5 až 6 mm2 (např. CYKY) bez ukončení uloženého pevně</t>
  </si>
  <si>
    <t>-1083627825</t>
  </si>
  <si>
    <t>https://podminky.urs.cz/item/CS_URS_2021_02/210813001</t>
  </si>
  <si>
    <t>883141027</t>
  </si>
  <si>
    <t>320*1,15 'Přepočtené koeficientem množství</t>
  </si>
  <si>
    <t>24002</t>
  </si>
  <si>
    <t>Montáž výzbroje sloupů</t>
  </si>
  <si>
    <t>-2100595953</t>
  </si>
  <si>
    <t>24001</t>
  </si>
  <si>
    <t>Doplnění výzbroje sloupů VO řadovými svorkami pro průřez 4mm2 (pro prosmyčkování 100V rozvodu)</t>
  </si>
  <si>
    <t>-1786562727</t>
  </si>
  <si>
    <t>24004</t>
  </si>
  <si>
    <t>Montáž panelu s DIN lištou včetně připojení linek</t>
  </si>
  <si>
    <t>-847854711</t>
  </si>
  <si>
    <t>24003</t>
  </si>
  <si>
    <t>Zaslepovací panel 19" osazený DIN lištou a řadovými svorkami pro uknčení 4 reproduktorových linek v datovém rozvaděči</t>
  </si>
  <si>
    <t>1463874811</t>
  </si>
  <si>
    <t>M21F</t>
  </si>
  <si>
    <t xml:space="preserve">Elektroinstalační materiál (pro všechny obory)_x000d_
_x000d_
</t>
  </si>
  <si>
    <t>220060423</t>
  </si>
  <si>
    <t>Položení ochranné trubky do kabelového lože průměru 110 mm</t>
  </si>
  <si>
    <t>-608740789</t>
  </si>
  <si>
    <t>https://podminky.urs.cz/item/CS_URS_2021_02/220060423</t>
  </si>
  <si>
    <t>25001</t>
  </si>
  <si>
    <t>Trubka zemní ohebná KOPOFLEX 40</t>
  </si>
  <si>
    <t>-2094445000</t>
  </si>
  <si>
    <t>25002</t>
  </si>
  <si>
    <t>Trubka zemní ohebná KOPOFLEX 75</t>
  </si>
  <si>
    <t>-1962437514</t>
  </si>
  <si>
    <t>34572323</t>
  </si>
  <si>
    <t>páska stahovací kabelová 7,8x365mm</t>
  </si>
  <si>
    <t>100 kus</t>
  </si>
  <si>
    <t>-1003448784</t>
  </si>
  <si>
    <t>https://podminky.urs.cz/item/CS_URS_2021_02/34572323</t>
  </si>
  <si>
    <t>3*1,05 'Přepočtené koeficientem množství</t>
  </si>
  <si>
    <t>34572314</t>
  </si>
  <si>
    <t>páska stahovací kabelová 4,8x290mm</t>
  </si>
  <si>
    <t>1585017965</t>
  </si>
  <si>
    <t>https://podminky.urs.cz/item/CS_URS_2021_02/34572314</t>
  </si>
  <si>
    <t>34572312</t>
  </si>
  <si>
    <t>páska stahovací kabelová 4,8x200mm</t>
  </si>
  <si>
    <t>-1324806933</t>
  </si>
  <si>
    <t>https://podminky.urs.cz/item/CS_URS_2021_02/34572312</t>
  </si>
  <si>
    <t>1*1,05 'Přepočtené koeficientem množství</t>
  </si>
  <si>
    <t>34382003</t>
  </si>
  <si>
    <t xml:space="preserve">páska elektroizolační  15mm,10m, tl 0,15mm</t>
  </si>
  <si>
    <t>-1846954027</t>
  </si>
  <si>
    <t>https://podminky.urs.cz/item/CS_URS_2021_02/34382003</t>
  </si>
  <si>
    <t>200*1,05 'Přepočtené koeficientem množství</t>
  </si>
  <si>
    <t>460905121</t>
  </si>
  <si>
    <t>Montáž kompaktního plastového pilíře pro rozvod nn samostatého š přes 38 do 55 cm (např. SS300, SR322, ER122, RVO)</t>
  </si>
  <si>
    <t>-1159169715</t>
  </si>
  <si>
    <t>https://podminky.urs.cz/item/CS_URS_2021_02/460905121</t>
  </si>
  <si>
    <t>25004</t>
  </si>
  <si>
    <t>Venkovní elektroinstalační plastový pilíř 550x200x270 mm, IP 44, osazen montážní deskou pro instalaci např. prvků přístupového systému</t>
  </si>
  <si>
    <t>-244238115</t>
  </si>
  <si>
    <t>117</t>
  </si>
  <si>
    <t>460641113</t>
  </si>
  <si>
    <t>Základové konstrukce při elektromontážích z monolitického betonu tř. C 16/20</t>
  </si>
  <si>
    <t>-21974445</t>
  </si>
  <si>
    <t>https://podminky.urs.cz/item/CS_URS_2021_02/460641113</t>
  </si>
  <si>
    <t>0,6*0,3*1,1</t>
  </si>
  <si>
    <t>118</t>
  </si>
  <si>
    <t>741110002</t>
  </si>
  <si>
    <t>Montáž trubka plastová tuhá D přes 23 do 35 mm uložená pevně</t>
  </si>
  <si>
    <t>1340068825</t>
  </si>
  <si>
    <t>https://podminky.urs.cz/item/CS_URS_2021_02/741110002</t>
  </si>
  <si>
    <t>119</t>
  </si>
  <si>
    <t>34571093</t>
  </si>
  <si>
    <t>trubka elektroinstalační tuhá z PVC D 22,1/25 mm, délka 3m</t>
  </si>
  <si>
    <t>-1906080684</t>
  </si>
  <si>
    <t>https://podminky.urs.cz/item/CS_URS_2021_02/34571093</t>
  </si>
  <si>
    <t>90*1,05 'Přepočtené koeficientem množství</t>
  </si>
  <si>
    <t>120</t>
  </si>
  <si>
    <t>741110042</t>
  </si>
  <si>
    <t>Montáž trubka plastová ohebná D přes 23 do 35 mm uložená pevně</t>
  </si>
  <si>
    <t>1947238836</t>
  </si>
  <si>
    <t>https://podminky.urs.cz/item/CS_URS_2021_02/741110042</t>
  </si>
  <si>
    <t>121</t>
  </si>
  <si>
    <t>34571154</t>
  </si>
  <si>
    <t>trubka elektroinstalační ohebná z PH, D 22,9/28,5mm</t>
  </si>
  <si>
    <t>-1293209935</t>
  </si>
  <si>
    <t>https://podminky.urs.cz/item/CS_URS_2021_02/34571154</t>
  </si>
  <si>
    <t>70*1,05 'Přepočtené koeficientem množství</t>
  </si>
  <si>
    <t>122</t>
  </si>
  <si>
    <t>741112021</t>
  </si>
  <si>
    <t>Montáž krabice nástěnná plastová čtyřhranná do 100x100 mm</t>
  </si>
  <si>
    <t>-624683360</t>
  </si>
  <si>
    <t>https://podminky.urs.cz/item/CS_URS_2021_02/741112021</t>
  </si>
  <si>
    <t>123</t>
  </si>
  <si>
    <t>34571478</t>
  </si>
  <si>
    <t>krabice v uzavřeném provedení PP s krytím IP 66 čtvercová 80x80mm</t>
  </si>
  <si>
    <t>1012822183</t>
  </si>
  <si>
    <t>https://podminky.urs.cz/item/CS_URS_2021_02/34571478</t>
  </si>
  <si>
    <t>124</t>
  </si>
  <si>
    <t>741112103</t>
  </si>
  <si>
    <t>Montáž rozvodka zapuštěná plastová čtyřhranná</t>
  </si>
  <si>
    <t>-895669373</t>
  </si>
  <si>
    <t>https://podminky.urs.cz/item/CS_URS_2021_02/741112103</t>
  </si>
  <si>
    <t>125</t>
  </si>
  <si>
    <t>10.074.498</t>
  </si>
  <si>
    <t>Krabice 6455-12 acidur IP67</t>
  </si>
  <si>
    <t>858365524</t>
  </si>
  <si>
    <t>126</t>
  </si>
  <si>
    <t>210021055</t>
  </si>
  <si>
    <t>Montáž příchytek kovových průměru do 40 mm</t>
  </si>
  <si>
    <t>-335392015</t>
  </si>
  <si>
    <t>https://podminky.urs.cz/item/CS_URS_2021_02/210021055</t>
  </si>
  <si>
    <t>127</t>
  </si>
  <si>
    <t>35432541</t>
  </si>
  <si>
    <t>příchytka kabelová 14-28mm</t>
  </si>
  <si>
    <t>-329544624</t>
  </si>
  <si>
    <t>https://podminky.urs.cz/item/CS_URS_2021_02/35432541</t>
  </si>
  <si>
    <t>210021071</t>
  </si>
  <si>
    <t>Montáž příchytek plastových jednoduchých KHF průměru 16-25 mm</t>
  </si>
  <si>
    <t>-1178578217</t>
  </si>
  <si>
    <t>https://podminky.urs.cz/item/CS_URS_2021_02/210021071</t>
  </si>
  <si>
    <t>129</t>
  </si>
  <si>
    <t>34571764</t>
  </si>
  <si>
    <t>příchytka kovová jednostranná 25,3x10mm</t>
  </si>
  <si>
    <t>tis kus</t>
  </si>
  <si>
    <t>-1592334857</t>
  </si>
  <si>
    <t>https://podminky.urs.cz/item/CS_URS_2021_02/34571764</t>
  </si>
  <si>
    <t>0,171428571428571*1,05 'Přepočtené koeficientem množství</t>
  </si>
  <si>
    <t>130</t>
  </si>
  <si>
    <t>741910415</t>
  </si>
  <si>
    <t>Montáž žlab kovový šířky do 500 mm bez víka</t>
  </si>
  <si>
    <t>1516869370</t>
  </si>
  <si>
    <t>https://podminky.urs.cz/item/CS_URS_2021_02/741910415</t>
  </si>
  <si>
    <t>131</t>
  </si>
  <si>
    <t>741910421</t>
  </si>
  <si>
    <t>Montáž žlab kovový - uzavření víkem</t>
  </si>
  <si>
    <t>-759686304</t>
  </si>
  <si>
    <t>https://podminky.urs.cz/item/CS_URS_2021_02/741910421</t>
  </si>
  <si>
    <t>132</t>
  </si>
  <si>
    <t>25023</t>
  </si>
  <si>
    <t>Kabelový žebřík šíře 400mm, ŽZ, komplet (vč. víka a montážního příslušenství)</t>
  </si>
  <si>
    <t>1123003018</t>
  </si>
  <si>
    <t>133</t>
  </si>
  <si>
    <t>25026</t>
  </si>
  <si>
    <t>Montáž třmenu na kabelová žebřík, vyvázání napájecích kabelů na řebříku</t>
  </si>
  <si>
    <t>-373159403</t>
  </si>
  <si>
    <t>134</t>
  </si>
  <si>
    <t>25025</t>
  </si>
  <si>
    <t>Třměn pro uchycení kabelového svazku na kabelový žebřík, různé velikosti</t>
  </si>
  <si>
    <t>-61406512</t>
  </si>
  <si>
    <t>135</t>
  </si>
  <si>
    <t>25028</t>
  </si>
  <si>
    <t>Montáž trasy z kab.žlabu 250/100 mm na stěnu</t>
  </si>
  <si>
    <t>737556173</t>
  </si>
  <si>
    <t>136</t>
  </si>
  <si>
    <t>25027</t>
  </si>
  <si>
    <t>Kab.trasa z oceloplechového.kab.žlabu 250/100 mm, ŽZ, komplet (vč. víka a montážního příslušenství)</t>
  </si>
  <si>
    <t>-300418007</t>
  </si>
  <si>
    <t>M21G</t>
  </si>
  <si>
    <t xml:space="preserve">Ostatní_x000d_
_x000d_
</t>
  </si>
  <si>
    <t>137</t>
  </si>
  <si>
    <t>26001</t>
  </si>
  <si>
    <t>Protipožární ucpávka otvoru do 5x5cm vč.mont.</t>
  </si>
  <si>
    <t>2014194260</t>
  </si>
  <si>
    <t>138</t>
  </si>
  <si>
    <t>26002</t>
  </si>
  <si>
    <t>Technické zajištění při montážích (příplatek za výškové práce, plošina atd.)</t>
  </si>
  <si>
    <t>1782730054</t>
  </si>
  <si>
    <t>139</t>
  </si>
  <si>
    <t>26003</t>
  </si>
  <si>
    <t>Drobný elektroinstalační materiál (D+M+PPV)</t>
  </si>
  <si>
    <t>2073639977</t>
  </si>
  <si>
    <t>140</t>
  </si>
  <si>
    <t>26004</t>
  </si>
  <si>
    <t>Likvidace vzniklého odpadu na skládce na skládku do 1 km</t>
  </si>
  <si>
    <t>-1620944720</t>
  </si>
  <si>
    <t>141</t>
  </si>
  <si>
    <t>26005</t>
  </si>
  <si>
    <t>Příplatek k odvozu za každý další 1 km</t>
  </si>
  <si>
    <t>km</t>
  </si>
  <si>
    <t>397774667</t>
  </si>
  <si>
    <t>142</t>
  </si>
  <si>
    <t>26006</t>
  </si>
  <si>
    <t>Ostatní režijní a přípravné práce</t>
  </si>
  <si>
    <t>1687329157</t>
  </si>
  <si>
    <t>143</t>
  </si>
  <si>
    <t>26007</t>
  </si>
  <si>
    <t>Koordinace s ostatními profesemi</t>
  </si>
  <si>
    <t>-448967677</t>
  </si>
  <si>
    <t>144</t>
  </si>
  <si>
    <t>26009</t>
  </si>
  <si>
    <t>Dodavatelská dokumentace (např. katalogové listy dodaných zařízení, schémata zapojení dodaných zařízení, uživatelské manuály atd.)</t>
  </si>
  <si>
    <t>167105047</t>
  </si>
  <si>
    <t>145</t>
  </si>
  <si>
    <t>26010</t>
  </si>
  <si>
    <t>Vzorkování, zajištění podkladů pro zpracování předávací dokumentace</t>
  </si>
  <si>
    <t>-1799609348</t>
  </si>
  <si>
    <t>146</t>
  </si>
  <si>
    <t>26011</t>
  </si>
  <si>
    <t>-986574317</t>
  </si>
  <si>
    <t>147</t>
  </si>
  <si>
    <t>26012</t>
  </si>
  <si>
    <t>Provedení výchozí revize</t>
  </si>
  <si>
    <t>513532903</t>
  </si>
  <si>
    <t>Práce a dodávky M</t>
  </si>
  <si>
    <t>21-M</t>
  </si>
  <si>
    <t>Elektromontáže</t>
  </si>
  <si>
    <t>M21A</t>
  </si>
  <si>
    <t>Svítidla</t>
  </si>
  <si>
    <t>148</t>
  </si>
  <si>
    <t>210202010</t>
  </si>
  <si>
    <t>Montáž svítidlo výbojkové průmyslové nebo venkovní raménkové</t>
  </si>
  <si>
    <t>-1747913868</t>
  </si>
  <si>
    <t>https://podminky.urs.cz/item/CS_URS_2021_02/210202010</t>
  </si>
  <si>
    <t>149</t>
  </si>
  <si>
    <t>21022103.R</t>
  </si>
  <si>
    <t xml:space="preserve">Svítidlo D - LED venkovní nástěnné svítidlo s PIR, 3000K, 19,7W, 2045 lm, IP65,  včetně boxu v černé barvě pro povrchovou montáž, refenční typ viz. kniha svítidel (LEE-30021)</t>
  </si>
  <si>
    <t>1521644450</t>
  </si>
  <si>
    <t>150</t>
  </si>
  <si>
    <t>210203403</t>
  </si>
  <si>
    <t>Montáž svítidlo výbojkové průmyslové stropní přisazené 1 zdroj s krytem</t>
  </si>
  <si>
    <t>-410512513</t>
  </si>
  <si>
    <t>https://podminky.urs.cz/item/CS_URS_2021_02/210203403</t>
  </si>
  <si>
    <t>151</t>
  </si>
  <si>
    <t>21022104.R</t>
  </si>
  <si>
    <t xml:space="preserve">Svítidlo E - LED průmyslové stropní svítidlo, 4000 K, 4400 lm, IP65,  referenční typ viz. kniha svítidel</t>
  </si>
  <si>
    <t>-1119363510</t>
  </si>
  <si>
    <t>152</t>
  </si>
  <si>
    <t>210202024</t>
  </si>
  <si>
    <t>Montáž svítidlo výbojkové světlomet průmyslový nebo venkovní stropní přes 10 kg</t>
  </si>
  <si>
    <t>657381169</t>
  </si>
  <si>
    <t>https://podminky.urs.cz/item/CS_URS_2021_02/210202024</t>
  </si>
  <si>
    <t>153</t>
  </si>
  <si>
    <t>21022101.R</t>
  </si>
  <si>
    <t>Svítidlo A - LED prostorový světlomet, přisazená montáž, DALI, 4000K, 360W, světelný tok 51384 lm, IP66, referenční typ viz. kniha svítidel</t>
  </si>
  <si>
    <t>-100828697</t>
  </si>
  <si>
    <t>154</t>
  </si>
  <si>
    <t>21022102.R</t>
  </si>
  <si>
    <t xml:space="preserve">Svítidlo C - LED venkovní pouliční osvětlení, černá barva, 3000K,  38W, 3452 lm, referenční typ viz. kniha svítidel (MS-90281, APD140102-SC60)</t>
  </si>
  <si>
    <t>-730211563</t>
  </si>
  <si>
    <t>155</t>
  </si>
  <si>
    <t>210204011</t>
  </si>
  <si>
    <t>Montáž stožárů osvětlení ocelových samostatně stojících délky do 12 m</t>
  </si>
  <si>
    <t>1024678802</t>
  </si>
  <si>
    <t>https://podminky.urs.cz/item/CS_URS_2021_02/210204011</t>
  </si>
  <si>
    <t>156</t>
  </si>
  <si>
    <t>21020.01.R</t>
  </si>
  <si>
    <t>Stožár bezpaticový třístupňový sadový - typ K8, výška 8m, celková délka 9m, průměr D3 60mm, žárový zinek, včetně atyp. výzbroje pro připojení svítidel DALI (průchozí svorky pro napájecí kabel CYKY-J 5x6 a průchozí svorky pro DALI sběrnici CYKY-O 2x2,5)</t>
  </si>
  <si>
    <t>137671138</t>
  </si>
  <si>
    <t>157</t>
  </si>
  <si>
    <t>21020.02.R</t>
  </si>
  <si>
    <t>Sloupek (stožár) pro svítidlo C, výška světelného bodu 4m, kompatibilní se svítidlem typ "C", provedení hliník, barva černá, včetně výzbroje</t>
  </si>
  <si>
    <t>-1588076197</t>
  </si>
  <si>
    <t>158</t>
  </si>
  <si>
    <t>210204104</t>
  </si>
  <si>
    <t>Montáž výložníků osvětlení jednoramenných sloupových hmotnosti přes 35 kg</t>
  </si>
  <si>
    <t>-2110896307</t>
  </si>
  <si>
    <t>https://podminky.urs.cz/item/CS_URS_2021_02/210204104</t>
  </si>
  <si>
    <t>159</t>
  </si>
  <si>
    <t>21020.03.R</t>
  </si>
  <si>
    <t>Držák reflektoru pro osvětlení sportovišť typ TR 1/60 - 500</t>
  </si>
  <si>
    <t>-111899409</t>
  </si>
  <si>
    <t>160</t>
  </si>
  <si>
    <t>21020.04.R</t>
  </si>
  <si>
    <t>Držák reflektoru pro osvětlení sportovišť typ TR 2/60-1000-PL</t>
  </si>
  <si>
    <t>1601530014</t>
  </si>
  <si>
    <t>161</t>
  </si>
  <si>
    <t>210204125.R</t>
  </si>
  <si>
    <t>Montáž svítidla B - na přírubu, včetně instalace příruby do betonového základu</t>
  </si>
  <si>
    <t>601343338</t>
  </si>
  <si>
    <t>162</t>
  </si>
  <si>
    <t>21021.01.R</t>
  </si>
  <si>
    <t>Svítidlo B - LED venkovní svítidlo - sloupek, černá barva, 3000K, 15W, 457 lm, včetně kotvící příruby pro osazení v betonovém základu, referenční typ viz. kniha svítidel (BA-10633, A10791)</t>
  </si>
  <si>
    <t>-1741729698</t>
  </si>
  <si>
    <t>M21B</t>
  </si>
  <si>
    <t>Rozvaděče</t>
  </si>
  <si>
    <t>163</t>
  </si>
  <si>
    <t>210191543.1.R</t>
  </si>
  <si>
    <t>"Úprava a doplnění stávajího rozvaděče RH gymnázia (D+M+PP)
(doplnění 3f jističe, elektroměru a řadových svorek, úprava krycí masky, popis)"</t>
  </si>
  <si>
    <t>617836740</t>
  </si>
  <si>
    <t>164</t>
  </si>
  <si>
    <t>210191543.R</t>
  </si>
  <si>
    <t>Montáž rozvaděče R.SP1</t>
  </si>
  <si>
    <t>-1877968568</t>
  </si>
  <si>
    <t>https://podminky.urs.cz/item/CS_URS_2021_02/210191543.R</t>
  </si>
  <si>
    <t>165</t>
  </si>
  <si>
    <t>21099.01.R</t>
  </si>
  <si>
    <t>Rozvaděč R.SP1</t>
  </si>
  <si>
    <t>-391394982</t>
  </si>
  <si>
    <t>M21C</t>
  </si>
  <si>
    <t>Kompletační materiál</t>
  </si>
  <si>
    <t>166</t>
  </si>
  <si>
    <t>741210401.R</t>
  </si>
  <si>
    <t>Montáž a zapojení venkovního zásuvkového rozvaděče</t>
  </si>
  <si>
    <t>617148721</t>
  </si>
  <si>
    <t>https://podminky.urs.cz/item/CS_URS_2021_02/741210401.R</t>
  </si>
  <si>
    <t>167</t>
  </si>
  <si>
    <t>13009</t>
  </si>
  <si>
    <t>Zásuvkový rozvaděč venkovní, vestavný do stěny (nástěnný), uzamykatelný, oceloplech, vč. montážního plechu, rozměry 300x250x155, vč. motorové zásuvky 400V/16A a dvou zásuvkek 230V/16A, montáž zásuvek do montážního plechu, krytí IP65, ref. typ WST3025150</t>
  </si>
  <si>
    <t>438226589</t>
  </si>
  <si>
    <t>168</t>
  </si>
  <si>
    <t>13010</t>
  </si>
  <si>
    <t>Zásuvkový rozvaděč venkovní, vč. příruby pro montáž na sloup, uzamykatelný, oceloplechový, montážní plech, rozměry 200x200x155, vč. 2 ks zásuvky 230V/16A, montáž zásuvek do montážního plechu, krytí IP65, ref. typ WST2020150</t>
  </si>
  <si>
    <t>1074999496</t>
  </si>
  <si>
    <t>169</t>
  </si>
  <si>
    <t>741310031</t>
  </si>
  <si>
    <t>Montáž vypínač nástěnný 1-jednopólový prostředí venkovní/mokré se zapojením vodičů</t>
  </si>
  <si>
    <t>-899368551</t>
  </si>
  <si>
    <t>https://podminky.urs.cz/item/CS_URS_2021_02/741310031</t>
  </si>
  <si>
    <t>170</t>
  </si>
  <si>
    <t>34535015</t>
  </si>
  <si>
    <t>spínač nástěnný jednopólový, řazení 1, IP44, šroubové svorky</t>
  </si>
  <si>
    <t>-1853188969</t>
  </si>
  <si>
    <t>171</t>
  </si>
  <si>
    <t>741311004</t>
  </si>
  <si>
    <t>Montáž čidlo pohybu nástěnné se zapojením vodičů</t>
  </si>
  <si>
    <t>1973828924</t>
  </si>
  <si>
    <t>https://podminky.urs.cz/item/CS_URS_2021_02/741311004</t>
  </si>
  <si>
    <t>172</t>
  </si>
  <si>
    <t>13005</t>
  </si>
  <si>
    <t xml:space="preserve">Pohybový detektor (PIR) venkovní, 180 st. záběr, dosah 6m (zmenšení dosahu pomocí vestaných krytek), montáž na stěnu, přisazené mini provedení, IP54,  UV odolný plast, nastavení času a intenzity pomocí IR dálk. ovladače</t>
  </si>
  <si>
    <t>-69587055</t>
  </si>
  <si>
    <t>173</t>
  </si>
  <si>
    <t>13006</t>
  </si>
  <si>
    <t xml:space="preserve">Pohybový detektor (PIR) venkovní, 180 st. záběr, dosah 12m, montáž na sloup,  IP54, UV odolný plast, nastavení času a intenzity pomocí IR dálk. ovladače</t>
  </si>
  <si>
    <t>1608698734</t>
  </si>
  <si>
    <t>174</t>
  </si>
  <si>
    <t>13007</t>
  </si>
  <si>
    <t>Pohybový detektor (PIR) venkovní, 270 st. záběr, dosah 12m, montáž na roh objektu (nutný rohový nástavec), IP54, UV odolný plast, nastavení času a intenzity pomocí IR dálk. ovladače</t>
  </si>
  <si>
    <t>-1961349431</t>
  </si>
  <si>
    <t>175</t>
  </si>
  <si>
    <t>13008</t>
  </si>
  <si>
    <t>Pohybový detektor (PIR) venkovní, 130 st. záběr, dosah 20m, montáž stěnu, IP54, UV odolný plast, nastavení času a intenzity pomocí IR dálk. ovladače</t>
  </si>
  <si>
    <t>239540395</t>
  </si>
  <si>
    <t>176</t>
  </si>
  <si>
    <t>741313082</t>
  </si>
  <si>
    <t>Montáž zásuvka chráněná v krabici šroubové připojení 2P+PE prostředí venkovní, mokré se zapojením vodičů</t>
  </si>
  <si>
    <t>-1436157721</t>
  </si>
  <si>
    <t>https://podminky.urs.cz/item/CS_URS_2021_02/741313082</t>
  </si>
  <si>
    <t>177</t>
  </si>
  <si>
    <t>34555229</t>
  </si>
  <si>
    <t>zásuvka nástěnná jednonásobná s víčkem, IP44, šroubové svorky</t>
  </si>
  <si>
    <t>1162420727</t>
  </si>
  <si>
    <t>178</t>
  </si>
  <si>
    <t>34555233</t>
  </si>
  <si>
    <t>zásuvka nástěnná jednonásobná chráněná, s víčkem, IP54, šroubové svorky</t>
  </si>
  <si>
    <t>-487834599</t>
  </si>
  <si>
    <t>179</t>
  </si>
  <si>
    <t>34555237</t>
  </si>
  <si>
    <t>zásuvka zápustná jednonásobná s víčkem, s ochranou před přepětím, IP44, šroubové svorky</t>
  </si>
  <si>
    <t>-53145714</t>
  </si>
  <si>
    <t>180</t>
  </si>
  <si>
    <t>741313084</t>
  </si>
  <si>
    <t>Montáž zásuvka chráněná v krabici šroubové připojení 3P+PE prostředí venkovní, mokré se zapojením vodičů</t>
  </si>
  <si>
    <t>-1156272423</t>
  </si>
  <si>
    <t>https://podminky.urs.cz/item/CS_URS_2021_02/741313084</t>
  </si>
  <si>
    <t>181</t>
  </si>
  <si>
    <t>35811477</t>
  </si>
  <si>
    <t>zásuvka nástěnná 16A - 5pól, řazení 3P+N+PE IP44, šroubové svorky</t>
  </si>
  <si>
    <t>-1279291084</t>
  </si>
  <si>
    <t>M21D</t>
  </si>
  <si>
    <t>Kabelové rozvody</t>
  </si>
  <si>
    <t>182</t>
  </si>
  <si>
    <t>210812011</t>
  </si>
  <si>
    <t>Montáž kabelu Cu plného nebo laněného do 1 kV žíly 3x1,5 až 6 mm2 (např. CYKY) bez ukončení uloženého volně nebo v liště</t>
  </si>
  <si>
    <t>-307418151</t>
  </si>
  <si>
    <t>https://podminky.urs.cz/item/CS_URS_2021_02/210812011</t>
  </si>
  <si>
    <t>439+198</t>
  </si>
  <si>
    <t>183</t>
  </si>
  <si>
    <t>34111030</t>
  </si>
  <si>
    <t>kabel instalační jádro Cu plné izolace PVC plášť PVC 450/750V (CYKY) 3x1,5mm2</t>
  </si>
  <si>
    <t>287974767</t>
  </si>
  <si>
    <t>https://podminky.urs.cz/item/CS_URS_2021_02/34111030</t>
  </si>
  <si>
    <t>439*1,15 'Přepočtené koeficientem množství</t>
  </si>
  <si>
    <t>184</t>
  </si>
  <si>
    <t>34111036</t>
  </si>
  <si>
    <t>kabel instalační jádro Cu plné izolace PVC plášť PVC 450/750V (CYKY) 3x2,5mm2</t>
  </si>
  <si>
    <t>-603642407</t>
  </si>
  <si>
    <t>https://podminky.urs.cz/item/CS_URS_2021_02/34111036</t>
  </si>
  <si>
    <t>198*1,15 'Přepočtené koeficientem množství</t>
  </si>
  <si>
    <t>185</t>
  </si>
  <si>
    <t>210801311</t>
  </si>
  <si>
    <t>Montáž vodiče Cu izolovaného plného nebo laněného s PVC pláštěm do 1 kV žíla 1,5 až 16 mm2 uloženého volně (např. CY, CHAH-V)</t>
  </si>
  <si>
    <t>-1486377347</t>
  </si>
  <si>
    <t>https://podminky.urs.cz/item/CS_URS_2021_02/210801311</t>
  </si>
  <si>
    <t>186</t>
  </si>
  <si>
    <t>34141027</t>
  </si>
  <si>
    <t>vodič propojovací flexibilní jádro Cu lanované izolace PVC 450/750V (H07V-K) 1x6mm2</t>
  </si>
  <si>
    <t>-129927803</t>
  </si>
  <si>
    <t>https://podminky.urs.cz/item/CS_URS_2021_02/34141027</t>
  </si>
  <si>
    <t>8*1,15 'Přepočtené koeficientem množství</t>
  </si>
  <si>
    <t>187</t>
  </si>
  <si>
    <t>210801313</t>
  </si>
  <si>
    <t>Montáž vodiče Cu izolovaného plného nebo laněného s PVC pláštěm do 1 kV žíla 25 až 35 mm2 uloženého volně (např. CY, CHAH-V)</t>
  </si>
  <si>
    <t>737934301</t>
  </si>
  <si>
    <t>https://podminky.urs.cz/item/CS_URS_2021_02/210801313</t>
  </si>
  <si>
    <t>188</t>
  </si>
  <si>
    <t>34141031</t>
  </si>
  <si>
    <t>vodič propojovací flexibilní jádro Cu lanované izolace PVC 450/750V (H07V-K) 1x35mm2</t>
  </si>
  <si>
    <t>-558780437</t>
  </si>
  <si>
    <t>https://podminky.urs.cz/item/CS_URS_2021_02/34141031</t>
  </si>
  <si>
    <t>2*1,15 'Přepočtené koeficientem množství</t>
  </si>
  <si>
    <t>189</t>
  </si>
  <si>
    <t>210812001</t>
  </si>
  <si>
    <t>Montáž kabelu Cu plného nebo laněného do 1 kV žíly 2x1,5 až 6 mm2 (např. CYKY) bez ukončení uloženého volně nebo v liště</t>
  </si>
  <si>
    <t>-1223594619</t>
  </si>
  <si>
    <t>https://podminky.urs.cz/item/CS_URS_2021_02/210812001</t>
  </si>
  <si>
    <t>190</t>
  </si>
  <si>
    <t>34111006</t>
  </si>
  <si>
    <t>kabel instalační jádro Cu plné izolace PVC plášť PVC 450/750V (CYKY) 2x2,5mm2</t>
  </si>
  <si>
    <t>-207484405</t>
  </si>
  <si>
    <t>https://podminky.urs.cz/item/CS_URS_2021_02/34111006</t>
  </si>
  <si>
    <t>185*1,15 'Přepočtené koeficientem množství</t>
  </si>
  <si>
    <t>191</t>
  </si>
  <si>
    <t>210812031</t>
  </si>
  <si>
    <t>Montáž kabelu Cu plného nebo laněného do 1 kV žíly 4x1,5 až 4 mm2 (např. CYKY) bez ukončení uloženého volně nebo v liště</t>
  </si>
  <si>
    <t>541071211</t>
  </si>
  <si>
    <t>https://podminky.urs.cz/item/CS_URS_2021_02/210812031</t>
  </si>
  <si>
    <t>192</t>
  </si>
  <si>
    <t>34111060</t>
  </si>
  <si>
    <t>kabel instalační jádro Cu plné izolace PVC plášť PVC 450/750V (CYKY) 4x1,5mm2</t>
  </si>
  <si>
    <t>726959438</t>
  </si>
  <si>
    <t>https://podminky.urs.cz/item/CS_URS_2021_02/34111060</t>
  </si>
  <si>
    <t>114*1,15 'Přepočtené koeficientem množství</t>
  </si>
  <si>
    <t>193</t>
  </si>
  <si>
    <t>210812061</t>
  </si>
  <si>
    <t>Montáž kabelu Cu plného nebo laněného do 1 kV žíly 5x1,5 až 2,5 mm2 (např. CYKY) bez ukončení uloženého volně nebo v liště</t>
  </si>
  <si>
    <t>1187557328</t>
  </si>
  <si>
    <t>https://podminky.urs.cz/item/CS_URS_2021_02/210812061</t>
  </si>
  <si>
    <t>116+18</t>
  </si>
  <si>
    <t>194</t>
  </si>
  <si>
    <t>34111090</t>
  </si>
  <si>
    <t>kabel instalační jádro Cu plné izolace PVC plášť PVC 450/750V (CYKY) 5x1,5mm2</t>
  </si>
  <si>
    <t>1551919209</t>
  </si>
  <si>
    <t>https://podminky.urs.cz/item/CS_URS_2021_02/34111090</t>
  </si>
  <si>
    <t>116*1,15 'Přepočtené koeficientem množství</t>
  </si>
  <si>
    <t>195</t>
  </si>
  <si>
    <t>34111094</t>
  </si>
  <si>
    <t>kabel instalační jádro Cu plné izolace PVC plášť PVC 450/750V (CYKY) 5x2,5mm2</t>
  </si>
  <si>
    <t>476494902</t>
  </si>
  <si>
    <t>https://podminky.urs.cz/item/CS_URS_2021_02/34111094</t>
  </si>
  <si>
    <t>18*1,15 'Přepočtené koeficientem množství</t>
  </si>
  <si>
    <t>196</t>
  </si>
  <si>
    <t>210812063</t>
  </si>
  <si>
    <t>Montáž kabelu Cu plného nebo laněného do 1 kV žíly 5x4 až 6 mm2 (např. CYKY) bez ukončení uloženého volně nebo v liště</t>
  </si>
  <si>
    <t>277968786</t>
  </si>
  <si>
    <t>https://podminky.urs.cz/item/CS_URS_2021_02/210812063</t>
  </si>
  <si>
    <t>325+185</t>
  </si>
  <si>
    <t>197</t>
  </si>
  <si>
    <t>34111098</t>
  </si>
  <si>
    <t>kabel instalační jádro Cu plné izolace PVC plášť PVC 450/750V (CYKY) 5x4mm2</t>
  </si>
  <si>
    <t>-1476832097</t>
  </si>
  <si>
    <t>https://podminky.urs.cz/item/CS_URS_2021_02/34111098</t>
  </si>
  <si>
    <t>325*1,15 'Přepočtené koeficientem množství</t>
  </si>
  <si>
    <t>198</t>
  </si>
  <si>
    <t>34111100</t>
  </si>
  <si>
    <t>kabel instalační jádro Cu plné izolace PVC plášť PVC 450/750V (CYKY) 5x6mm2</t>
  </si>
  <si>
    <t>534685041</t>
  </si>
  <si>
    <t>https://podminky.urs.cz/item/CS_URS_2021_02/34111100</t>
  </si>
  <si>
    <t>199</t>
  </si>
  <si>
    <t>210812065</t>
  </si>
  <si>
    <t>Montáž kabelu Cu plného nebo laněného do 1 kV žíly 5x10 až 16 mm2 (např. CYKY) bez ukončení uloženého volně nebo v liště</t>
  </si>
  <si>
    <t>185212309</t>
  </si>
  <si>
    <t>https://podminky.urs.cz/item/CS_URS_2021_02/210812065</t>
  </si>
  <si>
    <t>200</t>
  </si>
  <si>
    <t>34113035</t>
  </si>
  <si>
    <t>kabel instalační jádro Cu plné izolace PVC plášť PVC 450/750V (CYKY) 5x16mm2</t>
  </si>
  <si>
    <t>-425986895</t>
  </si>
  <si>
    <t>https://podminky.urs.cz/item/CS_URS_2021_02/34113035</t>
  </si>
  <si>
    <t>74*1,15 'Přepočtené koeficientem množství</t>
  </si>
  <si>
    <t>201</t>
  </si>
  <si>
    <t>210813061</t>
  </si>
  <si>
    <t>Montáž kabelu Cu plného nebo laněného do 1 kV žíly 5x1,5 až 2,5 mm2 (např. CYKY) bez ukončení uloženého pevně</t>
  </si>
  <si>
    <t>-1862892753</t>
  </si>
  <si>
    <t>https://podminky.urs.cz/item/CS_URS_2021_02/210813061</t>
  </si>
  <si>
    <t>202</t>
  </si>
  <si>
    <t>34113278</t>
  </si>
  <si>
    <t>kabel Instalační flexibilní jádro Cu lanované izolace pryž plášť pryž chloroprenová 450/750V (H07RN-F) 5x2,5mm2</t>
  </si>
  <si>
    <t>-1750141051</t>
  </si>
  <si>
    <t>https://podminky.urs.cz/item/CS_URS_2021_02/34113278</t>
  </si>
  <si>
    <t>100*1,15 'Přepočtené koeficientem množství</t>
  </si>
  <si>
    <t>M21E</t>
  </si>
  <si>
    <t>Uzemnění sloupů VO</t>
  </si>
  <si>
    <t>203</t>
  </si>
  <si>
    <t>210220002</t>
  </si>
  <si>
    <t>Montáž uzemňovacích vedení vodičů FeZn pomocí svorek na povrchu drátem nebo lanem do průměru 10 mm</t>
  </si>
  <si>
    <t>1096011678</t>
  </si>
  <si>
    <t>https://podminky.urs.cz/item/CS_URS_2021_02/210220002</t>
  </si>
  <si>
    <t>204</t>
  </si>
  <si>
    <t>35441073</t>
  </si>
  <si>
    <t>drát D 10mm FeZn</t>
  </si>
  <si>
    <t>1655885655</t>
  </si>
  <si>
    <t>https://podminky.urs.cz/item/CS_URS_2021_02/35441073</t>
  </si>
  <si>
    <t>1,1*45/1,61</t>
  </si>
  <si>
    <t>205</t>
  </si>
  <si>
    <t>210220003</t>
  </si>
  <si>
    <t>Montáž uzemňovacího vedení vodičů Cu pomocí svorek na povrchu páskou průřezu do 50 mm2</t>
  </si>
  <si>
    <t>208634703</t>
  </si>
  <si>
    <t>https://podminky.urs.cz/item/CS_URS_2021_02/210220003</t>
  </si>
  <si>
    <t>206</t>
  </si>
  <si>
    <t>35442062</t>
  </si>
  <si>
    <t>pás zemnící 30x4mm FeZn</t>
  </si>
  <si>
    <t>-1007020592</t>
  </si>
  <si>
    <t>https://podminky.urs.cz/item/CS_URS_2021_02/35442062</t>
  </si>
  <si>
    <t>1,1*180,000/1,05</t>
  </si>
  <si>
    <t>207</t>
  </si>
  <si>
    <t>210220302</t>
  </si>
  <si>
    <t>Montáž svorek hromosvodných se 3 a více šrouby</t>
  </si>
  <si>
    <t>1371729148</t>
  </si>
  <si>
    <t>https://podminky.urs.cz/item/CS_URS_2021_02/210220302</t>
  </si>
  <si>
    <t>208</t>
  </si>
  <si>
    <t>35441996</t>
  </si>
  <si>
    <t>svorka odbočovací a spojovací pro spojování kruhových a páskových vodičů, FeZn</t>
  </si>
  <si>
    <t>1193042718</t>
  </si>
  <si>
    <t>https://podminky.urs.cz/item/CS_URS_2021_02/35441996</t>
  </si>
  <si>
    <t>209</t>
  </si>
  <si>
    <t>35441986</t>
  </si>
  <si>
    <t>svorka odbočovací a spojovací pro pásek 30x4 mm, FeZn</t>
  </si>
  <si>
    <t>967838677</t>
  </si>
  <si>
    <t>https://podminky.urs.cz/item/CS_URS_2021_02/35441986</t>
  </si>
  <si>
    <t>210</t>
  </si>
  <si>
    <t>35431161</t>
  </si>
  <si>
    <t>svorka univerzální 669102 pro lano 4-25mm2</t>
  </si>
  <si>
    <t>-1263977080</t>
  </si>
  <si>
    <t>https://podminky.urs.cz/item/CS_URS_2021_02/35431161</t>
  </si>
  <si>
    <t>211</t>
  </si>
  <si>
    <t>15009.R</t>
  </si>
  <si>
    <t>Ochranný nátěr zemnícího pásku (D+M+PP)</t>
  </si>
  <si>
    <t>bm</t>
  </si>
  <si>
    <t>1176090772</t>
  </si>
  <si>
    <t>212</t>
  </si>
  <si>
    <t>15010.R</t>
  </si>
  <si>
    <t>Napojení uzemnění na MET (D+M+PPV)</t>
  </si>
  <si>
    <t>1216787625</t>
  </si>
  <si>
    <t>46-M</t>
  </si>
  <si>
    <t>Zemní práce při extr.mont.pracích</t>
  </si>
  <si>
    <t>213</t>
  </si>
  <si>
    <t>460131113</t>
  </si>
  <si>
    <t>Hloubení nezapažených jam při elektromontážích ručně v hornině tř I skupiny 3</t>
  </si>
  <si>
    <t>840666556</t>
  </si>
  <si>
    <t>https://podminky.urs.cz/item/CS_URS_2021_02/460131113</t>
  </si>
  <si>
    <t>0,7*0,7*1,2*(8+8)+0,5*0,5*1,2</t>
  </si>
  <si>
    <t>214</t>
  </si>
  <si>
    <t>460171272</t>
  </si>
  <si>
    <t>Hloubení kabelových nezapažených rýh strojně š 50 cm hl 80 cm v hornině tř I skupiny 3</t>
  </si>
  <si>
    <t>606121539</t>
  </si>
  <si>
    <t>https://podminky.urs.cz/item/CS_URS_2021_02/460171272</t>
  </si>
  <si>
    <t>215</t>
  </si>
  <si>
    <t>460341113</t>
  </si>
  <si>
    <t>Vodorovné přemístění horniny jakékoliv třídy dopravními prostředky při elektromontážích přes 500 do 1000 m</t>
  </si>
  <si>
    <t>-2000323279</t>
  </si>
  <si>
    <t>https://podminky.urs.cz/item/CS_URS_2021_02/460341113</t>
  </si>
  <si>
    <t>216</t>
  </si>
  <si>
    <t>460341121</t>
  </si>
  <si>
    <t>Příplatek k vodorovnému přemístění horniny dopravními prostředky při elektromontážích za každých dalších i započatých 1000 m</t>
  </si>
  <si>
    <t>-1300326565</t>
  </si>
  <si>
    <t>https://podminky.urs.cz/item/CS_URS_2021_02/460341121</t>
  </si>
  <si>
    <t>9,708*8 'Přepočtené koeficientem množství</t>
  </si>
  <si>
    <t>217</t>
  </si>
  <si>
    <t>460361121</t>
  </si>
  <si>
    <t>Poplatek za uložení zeminy na recyklační skládce (skládkovné) kód odpadu 17 05 04</t>
  </si>
  <si>
    <t>-1537309442</t>
  </si>
  <si>
    <t>https://podminky.urs.cz/item/CS_URS_2021_02/460361121</t>
  </si>
  <si>
    <t>9,708*1,85 'Přepočtené koeficientem množství</t>
  </si>
  <si>
    <t>218</t>
  </si>
  <si>
    <t>460371111</t>
  </si>
  <si>
    <t>Naložení výkopku při elektromontážích ručně z hornin třídy I skupiny 1 až 3</t>
  </si>
  <si>
    <t>1132068403</t>
  </si>
  <si>
    <t>https://podminky.urs.cz/item/CS_URS_2021_02/460371111</t>
  </si>
  <si>
    <t>219</t>
  </si>
  <si>
    <t>460431282</t>
  </si>
  <si>
    <t>Zásyp kabelových rýh ručně se zhutněním š 50 cm hl 80 cm z horniny tř I skupiny 3</t>
  </si>
  <si>
    <t>1494125521</t>
  </si>
  <si>
    <t>https://podminky.urs.cz/item/CS_URS_2021_02/460431282</t>
  </si>
  <si>
    <t>220</t>
  </si>
  <si>
    <t>460481122</t>
  </si>
  <si>
    <t>Úprava pláně při elektromontážích v hornině třídy těžitelnosti I skupiny 3 se zhutněním ručně</t>
  </si>
  <si>
    <t>-1082663515</t>
  </si>
  <si>
    <t>https://podminky.urs.cz/item/CS_URS_2021_02/460481122</t>
  </si>
  <si>
    <t>260,000*0,5</t>
  </si>
  <si>
    <t>221</t>
  </si>
  <si>
    <t>1611151857</t>
  </si>
  <si>
    <t>222</t>
  </si>
  <si>
    <t>460641411</t>
  </si>
  <si>
    <t>Zřízení nezabudovaného bednění základových konstrukcí při elektromontážích</t>
  </si>
  <si>
    <t>-1904448331</t>
  </si>
  <si>
    <t>https://podminky.urs.cz/item/CS_URS_2021_02/460641411</t>
  </si>
  <si>
    <t>4*0,15*1,0*9</t>
  </si>
  <si>
    <t>223</t>
  </si>
  <si>
    <t>460641412</t>
  </si>
  <si>
    <t>Odstranění nezabudovaného bednění základových konstrukcí při elektromontážích</t>
  </si>
  <si>
    <t>-509792451</t>
  </si>
  <si>
    <t>https://podminky.urs.cz/item/CS_URS_2021_02/460641412</t>
  </si>
  <si>
    <t>224</t>
  </si>
  <si>
    <t>460661112</t>
  </si>
  <si>
    <t>Kabelové lože z písku pro kabely nn bez zakrytí š lože přes 35 do 50 cm</t>
  </si>
  <si>
    <t>228773402</t>
  </si>
  <si>
    <t>https://podminky.urs.cz/item/CS_URS_2021_02/460661112</t>
  </si>
  <si>
    <t>225</t>
  </si>
  <si>
    <t>460671114</t>
  </si>
  <si>
    <t>Výstražná fólie pro krytí kabelů šířky 40 cm</t>
  </si>
  <si>
    <t>232392502</t>
  </si>
  <si>
    <t>https://podminky.urs.cz/item/CS_URS_2021_02/460671114</t>
  </si>
  <si>
    <t>226</t>
  </si>
  <si>
    <t>460742131</t>
  </si>
  <si>
    <t>Osazení kabelových prostupů včetně utěsnění a spárování z trub plastových do rýhy, bez výkopových prací s obetonováním, vnitřního průměru do 10 cm</t>
  </si>
  <si>
    <t>765829668</t>
  </si>
  <si>
    <t>https://podminky.urs.cz/item/CS_URS_2021_02/460742131</t>
  </si>
  <si>
    <t>0,5*9</t>
  </si>
  <si>
    <t>227</t>
  </si>
  <si>
    <t>28610002</t>
  </si>
  <si>
    <t>trubka tlaková hrdlovaná vodovodní PVC dl 6m DN 100</t>
  </si>
  <si>
    <t>-1803624999</t>
  </si>
  <si>
    <t>https://podminky.urs.cz/item/CS_URS_2021_02/28610002</t>
  </si>
  <si>
    <t>4,5*1,03 'Přepočtené koeficientem množství</t>
  </si>
  <si>
    <t>228</t>
  </si>
  <si>
    <t>468081321</t>
  </si>
  <si>
    <t>Vybourání otvorů pro elektroinstalace ve zdivu cihelném pl přes 0,0225 do 0,09 m2 tl do 15 cm</t>
  </si>
  <si>
    <t>260430991</t>
  </si>
  <si>
    <t>https://podminky.urs.cz/item/CS_URS_2021_02/468081321</t>
  </si>
  <si>
    <t>229</t>
  </si>
  <si>
    <t>468081322</t>
  </si>
  <si>
    <t>Vybourání otvorů pro elektroinstalace ve zdivu cihelném pl přes 0,0225 do 0,09 m2 tl přes 15 do 30 cm</t>
  </si>
  <si>
    <t>1900702097</t>
  </si>
  <si>
    <t>https://podminky.urs.cz/item/CS_URS_2021_02/468081322</t>
  </si>
  <si>
    <t>230</t>
  </si>
  <si>
    <t>468081323</t>
  </si>
  <si>
    <t>Vybourání otvorů pro elektroinstalace ve zdivu cihelném pl přes 0,0225 do 0,09 m2 tl přes 30 do 45 cm</t>
  </si>
  <si>
    <t>783925619</t>
  </si>
  <si>
    <t>https://podminky.urs.cz/item/CS_URS_2021_02/468081323</t>
  </si>
  <si>
    <t>231</t>
  </si>
  <si>
    <t>468081333</t>
  </si>
  <si>
    <t>Vybourání otvorů pro elektroinstalace ve zdivu cihelném pl přes 0,09 do 0,25 m2 tl přes 30 do 45 cm</t>
  </si>
  <si>
    <t>607127287</t>
  </si>
  <si>
    <t>https://podminky.urs.cz/item/CS_URS_2021_02/468081333</t>
  </si>
  <si>
    <t>232</t>
  </si>
  <si>
    <t>468101411</t>
  </si>
  <si>
    <t>Vysekání rýh pro montáž trubek a kabelů v cihelných zdech hl do 3 cm a š do 3 cm</t>
  </si>
  <si>
    <t>569402086</t>
  </si>
  <si>
    <t>https://podminky.urs.cz/item/CS_URS_2021_02/468101411</t>
  </si>
  <si>
    <t>233</t>
  </si>
  <si>
    <t>469971111</t>
  </si>
  <si>
    <t>Svislá doprava suti a vybouraných hmot při elektromontážích za první podlaží</t>
  </si>
  <si>
    <t>-146046974</t>
  </si>
  <si>
    <t>https://podminky.urs.cz/item/CS_URS_2021_02/469971111</t>
  </si>
  <si>
    <t>234</t>
  </si>
  <si>
    <t>469972111</t>
  </si>
  <si>
    <t>Odvoz suti a vybouraných hmot při elektromontážích do 1 km</t>
  </si>
  <si>
    <t>-640054874</t>
  </si>
  <si>
    <t>https://podminky.urs.cz/item/CS_URS_2021_02/469972111</t>
  </si>
  <si>
    <t>235</t>
  </si>
  <si>
    <t>469972121</t>
  </si>
  <si>
    <t>Příplatek k odvozu suti a vybouraných hmot při elektromontážích za každý další 1 km</t>
  </si>
  <si>
    <t>753114988</t>
  </si>
  <si>
    <t>https://podminky.urs.cz/item/CS_URS_2021_02/469972121</t>
  </si>
  <si>
    <t>0,935*8 'Přepočtené koeficientem množství</t>
  </si>
  <si>
    <t>236</t>
  </si>
  <si>
    <t>469973116</t>
  </si>
  <si>
    <t>-267925575</t>
  </si>
  <si>
    <t>https://podminky.urs.cz/item/CS_URS_2021_02/469973116</t>
  </si>
  <si>
    <t>237</t>
  </si>
  <si>
    <t>469981111</t>
  </si>
  <si>
    <t>Přesun hmot pro pomocné stavební práce při elektromotážích</t>
  </si>
  <si>
    <t>1509580776</t>
  </si>
  <si>
    <t>https://podminky.urs.cz/item/CS_URS_2021_02/469981111</t>
  </si>
  <si>
    <t>GJ-VRN - Vedlejší a ostatní náklady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</si>
  <si>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</si>
  <si>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</si>
  <si>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</si>
  <si>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</si>
  <si>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</si>
  <si>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</si>
  <si>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</si>
  <si>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</si>
  <si>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</si>
  <si>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</si>
  <si>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807121884</t>
  </si>
  <si>
    <t>https://podminky.urs.cz/item/CS_URS_2021_02/012203000</t>
  </si>
  <si>
    <t>013254000</t>
  </si>
  <si>
    <t>Dokumentace skutečného provedení stavby</t>
  </si>
  <si>
    <t>1297241249</t>
  </si>
  <si>
    <t>https://podminky.urs.cz/item/CS_URS_2021_02/013254000</t>
  </si>
  <si>
    <t>VRN3</t>
  </si>
  <si>
    <t>Zařízení staveniště</t>
  </si>
  <si>
    <t>030001000</t>
  </si>
  <si>
    <t>452208227</t>
  </si>
  <si>
    <t>https://podminky.urs.cz/item/CS_URS_2021_02/030001000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</si>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</sst>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101" TargetMode="External" /><Relationship Id="rId2" Type="http://schemas.openxmlformats.org/officeDocument/2006/relationships/hyperlink" Target="https://podminky.urs.cz/item/CS_URS_2021_02/113102211" TargetMode="External" /><Relationship Id="rId3" Type="http://schemas.openxmlformats.org/officeDocument/2006/relationships/hyperlink" Target="https://podminky.urs.cz/item/CS_URS_2021_02/113107312" TargetMode="External" /><Relationship Id="rId4" Type="http://schemas.openxmlformats.org/officeDocument/2006/relationships/hyperlink" Target="https://podminky.urs.cz/item/CS_URS_2021_02/113107322" TargetMode="External" /><Relationship Id="rId5" Type="http://schemas.openxmlformats.org/officeDocument/2006/relationships/hyperlink" Target="https://podminky.urs.cz/item/CS_URS_2021_02/113107323" TargetMode="External" /><Relationship Id="rId6" Type="http://schemas.openxmlformats.org/officeDocument/2006/relationships/hyperlink" Target="https://podminky.urs.cz/item/CS_URS_2021_02/113107324" TargetMode="External" /><Relationship Id="rId7" Type="http://schemas.openxmlformats.org/officeDocument/2006/relationships/hyperlink" Target="https://podminky.urs.cz/item/CS_URS_2021_02/113107342" TargetMode="External" /><Relationship Id="rId8" Type="http://schemas.openxmlformats.org/officeDocument/2006/relationships/hyperlink" Target="https://podminky.urs.cz/item/CS_URS_2021_02/113202111" TargetMode="External" /><Relationship Id="rId9" Type="http://schemas.openxmlformats.org/officeDocument/2006/relationships/hyperlink" Target="https://podminky.urs.cz/item/CS_URS_2021_02/113204111" TargetMode="External" /><Relationship Id="rId10" Type="http://schemas.openxmlformats.org/officeDocument/2006/relationships/hyperlink" Target="https://podminky.urs.cz/item/CS_URS_2021_02/919735113" TargetMode="External" /><Relationship Id="rId11" Type="http://schemas.openxmlformats.org/officeDocument/2006/relationships/hyperlink" Target="https://podminky.urs.cz/item/CS_URS_2021_02/961044111" TargetMode="External" /><Relationship Id="rId12" Type="http://schemas.openxmlformats.org/officeDocument/2006/relationships/hyperlink" Target="https://podminky.urs.cz/item/CS_URS_2021_02/962042321" TargetMode="External" /><Relationship Id="rId13" Type="http://schemas.openxmlformats.org/officeDocument/2006/relationships/hyperlink" Target="https://podminky.urs.cz/item/CS_URS_2021_02/965042241" TargetMode="External" /><Relationship Id="rId14" Type="http://schemas.openxmlformats.org/officeDocument/2006/relationships/hyperlink" Target="https://podminky.urs.cz/item/CS_URS_2021_02/965081333" TargetMode="External" /><Relationship Id="rId15" Type="http://schemas.openxmlformats.org/officeDocument/2006/relationships/hyperlink" Target="https://podminky.urs.cz/item/CS_URS_2021_02/966008212" TargetMode="External" /><Relationship Id="rId16" Type="http://schemas.openxmlformats.org/officeDocument/2006/relationships/hyperlink" Target="https://podminky.urs.cz/item/CS_URS_2021_02/966071711" TargetMode="External" /><Relationship Id="rId17" Type="http://schemas.openxmlformats.org/officeDocument/2006/relationships/hyperlink" Target="https://podminky.urs.cz/item/CS_URS_2021_02/966071822" TargetMode="External" /><Relationship Id="rId18" Type="http://schemas.openxmlformats.org/officeDocument/2006/relationships/hyperlink" Target="https://podminky.urs.cz/item/CS_URS_2021_02/966073810" TargetMode="External" /><Relationship Id="rId19" Type="http://schemas.openxmlformats.org/officeDocument/2006/relationships/hyperlink" Target="https://podminky.urs.cz/item/CS_URS_2021_02/966073812" TargetMode="External" /><Relationship Id="rId20" Type="http://schemas.openxmlformats.org/officeDocument/2006/relationships/hyperlink" Target="https://podminky.urs.cz/item/CS_URS_2021_02/997013111" TargetMode="External" /><Relationship Id="rId21" Type="http://schemas.openxmlformats.org/officeDocument/2006/relationships/hyperlink" Target="https://podminky.urs.cz/item/CS_URS_2021_02/997013501" TargetMode="External" /><Relationship Id="rId22" Type="http://schemas.openxmlformats.org/officeDocument/2006/relationships/hyperlink" Target="https://podminky.urs.cz/item/CS_URS_2021_02/997013509" TargetMode="External" /><Relationship Id="rId23" Type="http://schemas.openxmlformats.org/officeDocument/2006/relationships/hyperlink" Target="https://podminky.urs.cz/item/CS_URS_2021_02/997013631" TargetMode="External" /><Relationship Id="rId24" Type="http://schemas.openxmlformats.org/officeDocument/2006/relationships/hyperlink" Target="https://podminky.urs.cz/item/CS_URS_2021_02/997013601" TargetMode="External" /><Relationship Id="rId25" Type="http://schemas.openxmlformats.org/officeDocument/2006/relationships/hyperlink" Target="https://podminky.urs.cz/item/CS_URS_2021_02/997013655" TargetMode="External" /><Relationship Id="rId26" Type="http://schemas.openxmlformats.org/officeDocument/2006/relationships/hyperlink" Target="https://podminky.urs.cz/item/CS_URS_2021_02/997013875" TargetMode="External" /><Relationship Id="rId27" Type="http://schemas.openxmlformats.org/officeDocument/2006/relationships/hyperlink" Target="https://podminky.urs.cz/item/CS_URS_2021_02/767996703" TargetMode="External" /><Relationship Id="rId2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5241" TargetMode="External" /><Relationship Id="rId2" Type="http://schemas.openxmlformats.org/officeDocument/2006/relationships/hyperlink" Target="https://podminky.urs.cz/item/CS_URS_2021_02/310235251" TargetMode="External" /><Relationship Id="rId3" Type="http://schemas.openxmlformats.org/officeDocument/2006/relationships/hyperlink" Target="https://podminky.urs.cz/item/CS_URS_2021_02/612325121" TargetMode="External" /><Relationship Id="rId4" Type="http://schemas.openxmlformats.org/officeDocument/2006/relationships/hyperlink" Target="https://podminky.urs.cz/item/CS_URS_2021_02/612325221" TargetMode="External" /><Relationship Id="rId5" Type="http://schemas.openxmlformats.org/officeDocument/2006/relationships/hyperlink" Target="https://podminky.urs.cz/item/CS_URS_2021_02/945412111" TargetMode="External" /><Relationship Id="rId6" Type="http://schemas.openxmlformats.org/officeDocument/2006/relationships/hyperlink" Target="https://podminky.urs.cz/item/CS_URS_2021_02/998011001" TargetMode="External" /><Relationship Id="rId7" Type="http://schemas.openxmlformats.org/officeDocument/2006/relationships/hyperlink" Target="https://podminky.urs.cz/item/CS_URS_2021_02/742330001" TargetMode="External" /><Relationship Id="rId8" Type="http://schemas.openxmlformats.org/officeDocument/2006/relationships/hyperlink" Target="https://podminky.urs.cz/item/CS_URS_2021_02/742330022" TargetMode="External" /><Relationship Id="rId9" Type="http://schemas.openxmlformats.org/officeDocument/2006/relationships/hyperlink" Target="https://podminky.urs.cz/item/CS_URS_2021_02/742330023" TargetMode="External" /><Relationship Id="rId10" Type="http://schemas.openxmlformats.org/officeDocument/2006/relationships/hyperlink" Target="https://podminky.urs.cz/item/CS_URS_2021_02/742330024" TargetMode="External" /><Relationship Id="rId11" Type="http://schemas.openxmlformats.org/officeDocument/2006/relationships/hyperlink" Target="https://podminky.urs.cz/item/CS_URS_2021_02/742330027" TargetMode="External" /><Relationship Id="rId12" Type="http://schemas.openxmlformats.org/officeDocument/2006/relationships/hyperlink" Target="https://podminky.urs.cz/item/CS_URS_2021_02/742330052" TargetMode="External" /><Relationship Id="rId13" Type="http://schemas.openxmlformats.org/officeDocument/2006/relationships/hyperlink" Target="https://podminky.urs.cz/item/CS_URS_2021_02/742330026" TargetMode="External" /><Relationship Id="rId14" Type="http://schemas.openxmlformats.org/officeDocument/2006/relationships/hyperlink" Target="https://podminky.urs.cz/item/CS_URS_2021_02/742330031" TargetMode="External" /><Relationship Id="rId15" Type="http://schemas.openxmlformats.org/officeDocument/2006/relationships/hyperlink" Target="https://podminky.urs.cz/item/CS_URS_2021_02/742330101" TargetMode="External" /><Relationship Id="rId16" Type="http://schemas.openxmlformats.org/officeDocument/2006/relationships/hyperlink" Target="https://podminky.urs.cz/item/CS_URS_2021_02/742330102" TargetMode="External" /><Relationship Id="rId17" Type="http://schemas.openxmlformats.org/officeDocument/2006/relationships/hyperlink" Target="https://podminky.urs.cz/item/CS_URS_2021_02/220182022" TargetMode="External" /><Relationship Id="rId18" Type="http://schemas.openxmlformats.org/officeDocument/2006/relationships/hyperlink" Target="https://podminky.urs.cz/item/CS_URS_2021_02/220182036" TargetMode="External" /><Relationship Id="rId19" Type="http://schemas.openxmlformats.org/officeDocument/2006/relationships/hyperlink" Target="https://podminky.urs.cz/item/CS_URS_2021_02/220061101" TargetMode="External" /><Relationship Id="rId20" Type="http://schemas.openxmlformats.org/officeDocument/2006/relationships/hyperlink" Target="https://podminky.urs.cz/item/CS_URS_2021_02/742220001" TargetMode="External" /><Relationship Id="rId21" Type="http://schemas.openxmlformats.org/officeDocument/2006/relationships/hyperlink" Target="https://podminky.urs.cz/item/CS_URS_2021_02/742220232" TargetMode="External" /><Relationship Id="rId22" Type="http://schemas.openxmlformats.org/officeDocument/2006/relationships/hyperlink" Target="https://podminky.urs.cz/item/CS_URS_2021_02/742220141" TargetMode="External" /><Relationship Id="rId23" Type="http://schemas.openxmlformats.org/officeDocument/2006/relationships/hyperlink" Target="https://podminky.urs.cz/item/CS_URS_2021_02/742220256" TargetMode="External" /><Relationship Id="rId24" Type="http://schemas.openxmlformats.org/officeDocument/2006/relationships/hyperlink" Target="https://podminky.urs.cz/item/CS_URS_2021_02/742220501" TargetMode="External" /><Relationship Id="rId25" Type="http://schemas.openxmlformats.org/officeDocument/2006/relationships/hyperlink" Target="https://podminky.urs.cz/item/CS_URS_2021_02/742220511" TargetMode="External" /><Relationship Id="rId26" Type="http://schemas.openxmlformats.org/officeDocument/2006/relationships/hyperlink" Target="https://podminky.urs.cz/item/CS_URS_2021_02/220280221" TargetMode="External" /><Relationship Id="rId27" Type="http://schemas.openxmlformats.org/officeDocument/2006/relationships/hyperlink" Target="https://podminky.urs.cz/item/CS_URS_2021_02/34121046" TargetMode="External" /><Relationship Id="rId28" Type="http://schemas.openxmlformats.org/officeDocument/2006/relationships/hyperlink" Target="https://podminky.urs.cz/item/CS_URS_2021_02/742240005" TargetMode="External" /><Relationship Id="rId29" Type="http://schemas.openxmlformats.org/officeDocument/2006/relationships/hyperlink" Target="https://podminky.urs.cz/item/CS_URS_2021_02/742240001" TargetMode="External" /><Relationship Id="rId30" Type="http://schemas.openxmlformats.org/officeDocument/2006/relationships/hyperlink" Target="https://podminky.urs.cz/item/CS_URS_2021_02/742240004" TargetMode="External" /><Relationship Id="rId31" Type="http://schemas.openxmlformats.org/officeDocument/2006/relationships/hyperlink" Target="https://podminky.urs.cz/item/CS_URS_2021_02/741122121" TargetMode="External" /><Relationship Id="rId32" Type="http://schemas.openxmlformats.org/officeDocument/2006/relationships/hyperlink" Target="https://podminky.urs.cz/item/CS_URS_2021_02/34111005" TargetMode="External" /><Relationship Id="rId33" Type="http://schemas.openxmlformats.org/officeDocument/2006/relationships/hyperlink" Target="https://podminky.urs.cz/item/CS_URS_2021_02/34113013" TargetMode="External" /><Relationship Id="rId34" Type="http://schemas.openxmlformats.org/officeDocument/2006/relationships/hyperlink" Target="https://podminky.urs.cz/item/CS_URS_2021_02/742121001" TargetMode="External" /><Relationship Id="rId35" Type="http://schemas.openxmlformats.org/officeDocument/2006/relationships/hyperlink" Target="https://podminky.urs.cz/item/CS_URS_2021_02/742230003" TargetMode="External" /><Relationship Id="rId36" Type="http://schemas.openxmlformats.org/officeDocument/2006/relationships/hyperlink" Target="https://podminky.urs.cz/item/CS_URS_2021_02/742230001" TargetMode="External" /><Relationship Id="rId37" Type="http://schemas.openxmlformats.org/officeDocument/2006/relationships/hyperlink" Target="https://podminky.urs.cz/item/CS_URS_2021_02/210813001" TargetMode="External" /><Relationship Id="rId38" Type="http://schemas.openxmlformats.org/officeDocument/2006/relationships/hyperlink" Target="https://podminky.urs.cz/item/CS_URS_2021_02/34111005" TargetMode="External" /><Relationship Id="rId39" Type="http://schemas.openxmlformats.org/officeDocument/2006/relationships/hyperlink" Target="https://podminky.urs.cz/item/CS_URS_2021_02/220060423" TargetMode="External" /><Relationship Id="rId40" Type="http://schemas.openxmlformats.org/officeDocument/2006/relationships/hyperlink" Target="https://podminky.urs.cz/item/CS_URS_2021_02/34572323" TargetMode="External" /><Relationship Id="rId41" Type="http://schemas.openxmlformats.org/officeDocument/2006/relationships/hyperlink" Target="https://podminky.urs.cz/item/CS_URS_2021_02/34572314" TargetMode="External" /><Relationship Id="rId42" Type="http://schemas.openxmlformats.org/officeDocument/2006/relationships/hyperlink" Target="https://podminky.urs.cz/item/CS_URS_2021_02/34572312" TargetMode="External" /><Relationship Id="rId43" Type="http://schemas.openxmlformats.org/officeDocument/2006/relationships/hyperlink" Target="https://podminky.urs.cz/item/CS_URS_2021_02/34382003" TargetMode="External" /><Relationship Id="rId44" Type="http://schemas.openxmlformats.org/officeDocument/2006/relationships/hyperlink" Target="https://podminky.urs.cz/item/CS_URS_2021_02/460905121" TargetMode="External" /><Relationship Id="rId45" Type="http://schemas.openxmlformats.org/officeDocument/2006/relationships/hyperlink" Target="https://podminky.urs.cz/item/CS_URS_2021_02/460641113" TargetMode="External" /><Relationship Id="rId46" Type="http://schemas.openxmlformats.org/officeDocument/2006/relationships/hyperlink" Target="https://podminky.urs.cz/item/CS_URS_2021_02/741110002" TargetMode="External" /><Relationship Id="rId47" Type="http://schemas.openxmlformats.org/officeDocument/2006/relationships/hyperlink" Target="https://podminky.urs.cz/item/CS_URS_2021_02/34571093" TargetMode="External" /><Relationship Id="rId48" Type="http://schemas.openxmlformats.org/officeDocument/2006/relationships/hyperlink" Target="https://podminky.urs.cz/item/CS_URS_2021_02/741110042" TargetMode="External" /><Relationship Id="rId49" Type="http://schemas.openxmlformats.org/officeDocument/2006/relationships/hyperlink" Target="https://podminky.urs.cz/item/CS_URS_2021_02/34571154" TargetMode="External" /><Relationship Id="rId50" Type="http://schemas.openxmlformats.org/officeDocument/2006/relationships/hyperlink" Target="https://podminky.urs.cz/item/CS_URS_2021_02/741112021" TargetMode="External" /><Relationship Id="rId51" Type="http://schemas.openxmlformats.org/officeDocument/2006/relationships/hyperlink" Target="https://podminky.urs.cz/item/CS_URS_2021_02/34571478" TargetMode="External" /><Relationship Id="rId52" Type="http://schemas.openxmlformats.org/officeDocument/2006/relationships/hyperlink" Target="https://podminky.urs.cz/item/CS_URS_2021_02/741112103" TargetMode="External" /><Relationship Id="rId53" Type="http://schemas.openxmlformats.org/officeDocument/2006/relationships/hyperlink" Target="https://podminky.urs.cz/item/CS_URS_2021_02/210021055" TargetMode="External" /><Relationship Id="rId54" Type="http://schemas.openxmlformats.org/officeDocument/2006/relationships/hyperlink" Target="https://podminky.urs.cz/item/CS_URS_2021_02/35432541" TargetMode="External" /><Relationship Id="rId55" Type="http://schemas.openxmlformats.org/officeDocument/2006/relationships/hyperlink" Target="https://podminky.urs.cz/item/CS_URS_2021_02/210021071" TargetMode="External" /><Relationship Id="rId56" Type="http://schemas.openxmlformats.org/officeDocument/2006/relationships/hyperlink" Target="https://podminky.urs.cz/item/CS_URS_2021_02/34571764" TargetMode="External" /><Relationship Id="rId57" Type="http://schemas.openxmlformats.org/officeDocument/2006/relationships/hyperlink" Target="https://podminky.urs.cz/item/CS_URS_2021_02/741910415" TargetMode="External" /><Relationship Id="rId58" Type="http://schemas.openxmlformats.org/officeDocument/2006/relationships/hyperlink" Target="https://podminky.urs.cz/item/CS_URS_2021_02/741910421" TargetMode="External" /><Relationship Id="rId59" Type="http://schemas.openxmlformats.org/officeDocument/2006/relationships/hyperlink" Target="https://podminky.urs.cz/item/CS_URS_2021_02/210202010" TargetMode="External" /><Relationship Id="rId60" Type="http://schemas.openxmlformats.org/officeDocument/2006/relationships/hyperlink" Target="https://podminky.urs.cz/item/CS_URS_2021_02/210203403" TargetMode="External" /><Relationship Id="rId61" Type="http://schemas.openxmlformats.org/officeDocument/2006/relationships/hyperlink" Target="https://podminky.urs.cz/item/CS_URS_2021_02/210202024" TargetMode="External" /><Relationship Id="rId62" Type="http://schemas.openxmlformats.org/officeDocument/2006/relationships/hyperlink" Target="https://podminky.urs.cz/item/CS_URS_2021_02/210204011" TargetMode="External" /><Relationship Id="rId63" Type="http://schemas.openxmlformats.org/officeDocument/2006/relationships/hyperlink" Target="https://podminky.urs.cz/item/CS_URS_2021_02/210204104" TargetMode="External" /><Relationship Id="rId64" Type="http://schemas.openxmlformats.org/officeDocument/2006/relationships/hyperlink" Target="https://podminky.urs.cz/item/CS_URS_2021_02/210191543.R" TargetMode="External" /><Relationship Id="rId65" Type="http://schemas.openxmlformats.org/officeDocument/2006/relationships/hyperlink" Target="https://podminky.urs.cz/item/CS_URS_2021_02/741210401.R" TargetMode="External" /><Relationship Id="rId66" Type="http://schemas.openxmlformats.org/officeDocument/2006/relationships/hyperlink" Target="https://podminky.urs.cz/item/CS_URS_2021_02/741310031" TargetMode="External" /><Relationship Id="rId67" Type="http://schemas.openxmlformats.org/officeDocument/2006/relationships/hyperlink" Target="https://podminky.urs.cz/item/CS_URS_2021_02/741311004" TargetMode="External" /><Relationship Id="rId68" Type="http://schemas.openxmlformats.org/officeDocument/2006/relationships/hyperlink" Target="https://podminky.urs.cz/item/CS_URS_2021_02/741313082" TargetMode="External" /><Relationship Id="rId69" Type="http://schemas.openxmlformats.org/officeDocument/2006/relationships/hyperlink" Target="https://podminky.urs.cz/item/CS_URS_2021_02/741313084" TargetMode="External" /><Relationship Id="rId70" Type="http://schemas.openxmlformats.org/officeDocument/2006/relationships/hyperlink" Target="https://podminky.urs.cz/item/CS_URS_2021_02/210812011" TargetMode="External" /><Relationship Id="rId71" Type="http://schemas.openxmlformats.org/officeDocument/2006/relationships/hyperlink" Target="https://podminky.urs.cz/item/CS_URS_2021_02/34111030" TargetMode="External" /><Relationship Id="rId72" Type="http://schemas.openxmlformats.org/officeDocument/2006/relationships/hyperlink" Target="https://podminky.urs.cz/item/CS_URS_2021_02/34111036" TargetMode="External" /><Relationship Id="rId73" Type="http://schemas.openxmlformats.org/officeDocument/2006/relationships/hyperlink" Target="https://podminky.urs.cz/item/CS_URS_2021_02/210801311" TargetMode="External" /><Relationship Id="rId74" Type="http://schemas.openxmlformats.org/officeDocument/2006/relationships/hyperlink" Target="https://podminky.urs.cz/item/CS_URS_2021_02/34141027" TargetMode="External" /><Relationship Id="rId75" Type="http://schemas.openxmlformats.org/officeDocument/2006/relationships/hyperlink" Target="https://podminky.urs.cz/item/CS_URS_2021_02/210801313" TargetMode="External" /><Relationship Id="rId76" Type="http://schemas.openxmlformats.org/officeDocument/2006/relationships/hyperlink" Target="https://podminky.urs.cz/item/CS_URS_2021_02/34141031" TargetMode="External" /><Relationship Id="rId77" Type="http://schemas.openxmlformats.org/officeDocument/2006/relationships/hyperlink" Target="https://podminky.urs.cz/item/CS_URS_2021_02/210812001" TargetMode="External" /><Relationship Id="rId78" Type="http://schemas.openxmlformats.org/officeDocument/2006/relationships/hyperlink" Target="https://podminky.urs.cz/item/CS_URS_2021_02/34111006" TargetMode="External" /><Relationship Id="rId79" Type="http://schemas.openxmlformats.org/officeDocument/2006/relationships/hyperlink" Target="https://podminky.urs.cz/item/CS_URS_2021_02/210812031" TargetMode="External" /><Relationship Id="rId80" Type="http://schemas.openxmlformats.org/officeDocument/2006/relationships/hyperlink" Target="https://podminky.urs.cz/item/CS_URS_2021_02/34111060" TargetMode="External" /><Relationship Id="rId81" Type="http://schemas.openxmlformats.org/officeDocument/2006/relationships/hyperlink" Target="https://podminky.urs.cz/item/CS_URS_2021_02/210812061" TargetMode="External" /><Relationship Id="rId82" Type="http://schemas.openxmlformats.org/officeDocument/2006/relationships/hyperlink" Target="https://podminky.urs.cz/item/CS_URS_2021_02/34111090" TargetMode="External" /><Relationship Id="rId83" Type="http://schemas.openxmlformats.org/officeDocument/2006/relationships/hyperlink" Target="https://podminky.urs.cz/item/CS_URS_2021_02/34111094" TargetMode="External" /><Relationship Id="rId84" Type="http://schemas.openxmlformats.org/officeDocument/2006/relationships/hyperlink" Target="https://podminky.urs.cz/item/CS_URS_2021_02/210812063" TargetMode="External" /><Relationship Id="rId85" Type="http://schemas.openxmlformats.org/officeDocument/2006/relationships/hyperlink" Target="https://podminky.urs.cz/item/CS_URS_2021_02/34111098" TargetMode="External" /><Relationship Id="rId86" Type="http://schemas.openxmlformats.org/officeDocument/2006/relationships/hyperlink" Target="https://podminky.urs.cz/item/CS_URS_2021_02/34111100" TargetMode="External" /><Relationship Id="rId87" Type="http://schemas.openxmlformats.org/officeDocument/2006/relationships/hyperlink" Target="https://podminky.urs.cz/item/CS_URS_2021_02/210812065" TargetMode="External" /><Relationship Id="rId88" Type="http://schemas.openxmlformats.org/officeDocument/2006/relationships/hyperlink" Target="https://podminky.urs.cz/item/CS_URS_2021_02/34113035" TargetMode="External" /><Relationship Id="rId89" Type="http://schemas.openxmlformats.org/officeDocument/2006/relationships/hyperlink" Target="https://podminky.urs.cz/item/CS_URS_2021_02/210813061" TargetMode="External" /><Relationship Id="rId90" Type="http://schemas.openxmlformats.org/officeDocument/2006/relationships/hyperlink" Target="https://podminky.urs.cz/item/CS_URS_2021_02/34113278" TargetMode="External" /><Relationship Id="rId91" Type="http://schemas.openxmlformats.org/officeDocument/2006/relationships/hyperlink" Target="https://podminky.urs.cz/item/CS_URS_2021_02/210220002" TargetMode="External" /><Relationship Id="rId92" Type="http://schemas.openxmlformats.org/officeDocument/2006/relationships/hyperlink" Target="https://podminky.urs.cz/item/CS_URS_2021_02/35441073" TargetMode="External" /><Relationship Id="rId93" Type="http://schemas.openxmlformats.org/officeDocument/2006/relationships/hyperlink" Target="https://podminky.urs.cz/item/CS_URS_2021_02/210220003" TargetMode="External" /><Relationship Id="rId94" Type="http://schemas.openxmlformats.org/officeDocument/2006/relationships/hyperlink" Target="https://podminky.urs.cz/item/CS_URS_2021_02/35442062" TargetMode="External" /><Relationship Id="rId95" Type="http://schemas.openxmlformats.org/officeDocument/2006/relationships/hyperlink" Target="https://podminky.urs.cz/item/CS_URS_2021_02/210220302" TargetMode="External" /><Relationship Id="rId96" Type="http://schemas.openxmlformats.org/officeDocument/2006/relationships/hyperlink" Target="https://podminky.urs.cz/item/CS_URS_2021_02/35441996" TargetMode="External" /><Relationship Id="rId97" Type="http://schemas.openxmlformats.org/officeDocument/2006/relationships/hyperlink" Target="https://podminky.urs.cz/item/CS_URS_2021_02/35441986" TargetMode="External" /><Relationship Id="rId98" Type="http://schemas.openxmlformats.org/officeDocument/2006/relationships/hyperlink" Target="https://podminky.urs.cz/item/CS_URS_2021_02/35431161" TargetMode="External" /><Relationship Id="rId99" Type="http://schemas.openxmlformats.org/officeDocument/2006/relationships/hyperlink" Target="https://podminky.urs.cz/item/CS_URS_2021_02/460131113" TargetMode="External" /><Relationship Id="rId100" Type="http://schemas.openxmlformats.org/officeDocument/2006/relationships/hyperlink" Target="https://podminky.urs.cz/item/CS_URS_2021_02/460171272" TargetMode="External" /><Relationship Id="rId101" Type="http://schemas.openxmlformats.org/officeDocument/2006/relationships/hyperlink" Target="https://podminky.urs.cz/item/CS_URS_2021_02/460341113" TargetMode="External" /><Relationship Id="rId102" Type="http://schemas.openxmlformats.org/officeDocument/2006/relationships/hyperlink" Target="https://podminky.urs.cz/item/CS_URS_2021_02/460341121" TargetMode="External" /><Relationship Id="rId103" Type="http://schemas.openxmlformats.org/officeDocument/2006/relationships/hyperlink" Target="https://podminky.urs.cz/item/CS_URS_2021_02/460361121" TargetMode="External" /><Relationship Id="rId104" Type="http://schemas.openxmlformats.org/officeDocument/2006/relationships/hyperlink" Target="https://podminky.urs.cz/item/CS_URS_2021_02/460371111" TargetMode="External" /><Relationship Id="rId105" Type="http://schemas.openxmlformats.org/officeDocument/2006/relationships/hyperlink" Target="https://podminky.urs.cz/item/CS_URS_2021_02/460431282" TargetMode="External" /><Relationship Id="rId106" Type="http://schemas.openxmlformats.org/officeDocument/2006/relationships/hyperlink" Target="https://podminky.urs.cz/item/CS_URS_2021_02/460481122" TargetMode="External" /><Relationship Id="rId107" Type="http://schemas.openxmlformats.org/officeDocument/2006/relationships/hyperlink" Target="https://podminky.urs.cz/item/CS_URS_2021_02/460641113" TargetMode="External" /><Relationship Id="rId108" Type="http://schemas.openxmlformats.org/officeDocument/2006/relationships/hyperlink" Target="https://podminky.urs.cz/item/CS_URS_2021_02/460641411" TargetMode="External" /><Relationship Id="rId109" Type="http://schemas.openxmlformats.org/officeDocument/2006/relationships/hyperlink" Target="https://podminky.urs.cz/item/CS_URS_2021_02/460641412" TargetMode="External" /><Relationship Id="rId110" Type="http://schemas.openxmlformats.org/officeDocument/2006/relationships/hyperlink" Target="https://podminky.urs.cz/item/CS_URS_2021_02/460661112" TargetMode="External" /><Relationship Id="rId111" Type="http://schemas.openxmlformats.org/officeDocument/2006/relationships/hyperlink" Target="https://podminky.urs.cz/item/CS_URS_2021_02/460671114" TargetMode="External" /><Relationship Id="rId112" Type="http://schemas.openxmlformats.org/officeDocument/2006/relationships/hyperlink" Target="https://podminky.urs.cz/item/CS_URS_2021_02/460742131" TargetMode="External" /><Relationship Id="rId113" Type="http://schemas.openxmlformats.org/officeDocument/2006/relationships/hyperlink" Target="https://podminky.urs.cz/item/CS_URS_2021_02/28610002" TargetMode="External" /><Relationship Id="rId114" Type="http://schemas.openxmlformats.org/officeDocument/2006/relationships/hyperlink" Target="https://podminky.urs.cz/item/CS_URS_2021_02/468081321" TargetMode="External" /><Relationship Id="rId115" Type="http://schemas.openxmlformats.org/officeDocument/2006/relationships/hyperlink" Target="https://podminky.urs.cz/item/CS_URS_2021_02/468081322" TargetMode="External" /><Relationship Id="rId116" Type="http://schemas.openxmlformats.org/officeDocument/2006/relationships/hyperlink" Target="https://podminky.urs.cz/item/CS_URS_2021_02/468081323" TargetMode="External" /><Relationship Id="rId117" Type="http://schemas.openxmlformats.org/officeDocument/2006/relationships/hyperlink" Target="https://podminky.urs.cz/item/CS_URS_2021_02/468081333" TargetMode="External" /><Relationship Id="rId118" Type="http://schemas.openxmlformats.org/officeDocument/2006/relationships/hyperlink" Target="https://podminky.urs.cz/item/CS_URS_2021_02/468101411" TargetMode="External" /><Relationship Id="rId119" Type="http://schemas.openxmlformats.org/officeDocument/2006/relationships/hyperlink" Target="https://podminky.urs.cz/item/CS_URS_2021_02/469971111" TargetMode="External" /><Relationship Id="rId120" Type="http://schemas.openxmlformats.org/officeDocument/2006/relationships/hyperlink" Target="https://podminky.urs.cz/item/CS_URS_2021_02/469972111" TargetMode="External" /><Relationship Id="rId121" Type="http://schemas.openxmlformats.org/officeDocument/2006/relationships/hyperlink" Target="https://podminky.urs.cz/item/CS_URS_2021_02/469972121" TargetMode="External" /><Relationship Id="rId122" Type="http://schemas.openxmlformats.org/officeDocument/2006/relationships/hyperlink" Target="https://podminky.urs.cz/item/CS_URS_2021_02/469973116" TargetMode="External" /><Relationship Id="rId123" Type="http://schemas.openxmlformats.org/officeDocument/2006/relationships/hyperlink" Target="https://podminky.urs.cz/item/CS_URS_2021_02/469981111" TargetMode="External" /><Relationship Id="rId12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3254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5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2251103" TargetMode="External" /><Relationship Id="rId4" Type="http://schemas.openxmlformats.org/officeDocument/2006/relationships/hyperlink" Target="https://podminky.urs.cz/item/CS_URS_2021_02/132251254" TargetMode="External" /><Relationship Id="rId5" Type="http://schemas.openxmlformats.org/officeDocument/2006/relationships/hyperlink" Target="https://podminky.urs.cz/item/CS_URS_2021_02/133212011" TargetMode="External" /><Relationship Id="rId6" Type="http://schemas.openxmlformats.org/officeDocument/2006/relationships/hyperlink" Target="https://podminky.urs.cz/item/CS_URS_2021_02/133251101" TargetMode="External" /><Relationship Id="rId7" Type="http://schemas.openxmlformats.org/officeDocument/2006/relationships/hyperlink" Target="https://podminky.urs.cz/item/CS_URS_2021_02/162351103" TargetMode="External" /><Relationship Id="rId8" Type="http://schemas.openxmlformats.org/officeDocument/2006/relationships/hyperlink" Target="https://podminky.urs.cz/item/CS_URS_2021_02/162751116" TargetMode="External" /><Relationship Id="rId9" Type="http://schemas.openxmlformats.org/officeDocument/2006/relationships/hyperlink" Target="https://podminky.urs.cz/item/CS_URS_2021_02/167151111" TargetMode="External" /><Relationship Id="rId10" Type="http://schemas.openxmlformats.org/officeDocument/2006/relationships/hyperlink" Target="https://podminky.urs.cz/item/CS_URS_2021_02/171201231" TargetMode="External" /><Relationship Id="rId11" Type="http://schemas.openxmlformats.org/officeDocument/2006/relationships/hyperlink" Target="https://podminky.urs.cz/item/CS_URS_2021_02/171251201" TargetMode="External" /><Relationship Id="rId12" Type="http://schemas.openxmlformats.org/officeDocument/2006/relationships/hyperlink" Target="https://podminky.urs.cz/item/CS_URS_2021_02/174212101" TargetMode="External" /><Relationship Id="rId13" Type="http://schemas.openxmlformats.org/officeDocument/2006/relationships/hyperlink" Target="https://podminky.urs.cz/item/CS_URS_2021_02/175112101" TargetMode="External" /><Relationship Id="rId14" Type="http://schemas.openxmlformats.org/officeDocument/2006/relationships/hyperlink" Target="https://podminky.urs.cz/item/CS_URS_2021_02/175151201" TargetMode="External" /><Relationship Id="rId15" Type="http://schemas.openxmlformats.org/officeDocument/2006/relationships/hyperlink" Target="https://podminky.urs.cz/item/CS_URS_2021_02/181951112" TargetMode="External" /><Relationship Id="rId16" Type="http://schemas.openxmlformats.org/officeDocument/2006/relationships/hyperlink" Target="https://podminky.urs.cz/item/CS_URS_2021_02/211561111" TargetMode="External" /><Relationship Id="rId17" Type="http://schemas.openxmlformats.org/officeDocument/2006/relationships/hyperlink" Target="https://podminky.urs.cz/item/CS_URS_2021_02/211971110" TargetMode="External" /><Relationship Id="rId18" Type="http://schemas.openxmlformats.org/officeDocument/2006/relationships/hyperlink" Target="https://podminky.urs.cz/item/CS_URS_2021_02/69311081" TargetMode="External" /><Relationship Id="rId19" Type="http://schemas.openxmlformats.org/officeDocument/2006/relationships/hyperlink" Target="https://podminky.urs.cz/item/CS_URS_2021_02/212752101" TargetMode="External" /><Relationship Id="rId20" Type="http://schemas.openxmlformats.org/officeDocument/2006/relationships/hyperlink" Target="https://podminky.urs.cz/item/CS_URS_2021_02/274313611" TargetMode="External" /><Relationship Id="rId21" Type="http://schemas.openxmlformats.org/officeDocument/2006/relationships/hyperlink" Target="https://podminky.urs.cz/item/CS_URS_2021_02/275313711" TargetMode="External" /><Relationship Id="rId22" Type="http://schemas.openxmlformats.org/officeDocument/2006/relationships/hyperlink" Target="https://podminky.urs.cz/item/CS_URS_2021_02/275313811" TargetMode="External" /><Relationship Id="rId23" Type="http://schemas.openxmlformats.org/officeDocument/2006/relationships/hyperlink" Target="https://podminky.urs.cz/item/CS_URS_2021_02/275351121" TargetMode="External" /><Relationship Id="rId24" Type="http://schemas.openxmlformats.org/officeDocument/2006/relationships/hyperlink" Target="https://podminky.urs.cz/item/CS_URS_2021_02/275351122" TargetMode="External" /><Relationship Id="rId25" Type="http://schemas.openxmlformats.org/officeDocument/2006/relationships/hyperlink" Target="https://podminky.urs.cz/item/CS_URS_2021_02/311321814" TargetMode="External" /><Relationship Id="rId26" Type="http://schemas.openxmlformats.org/officeDocument/2006/relationships/hyperlink" Target="https://podminky.urs.cz/item/CS_URS_2021_02/311351911" TargetMode="External" /><Relationship Id="rId27" Type="http://schemas.openxmlformats.org/officeDocument/2006/relationships/hyperlink" Target="https://podminky.urs.cz/item/CS_URS_2021_02/327351211" TargetMode="External" /><Relationship Id="rId28" Type="http://schemas.openxmlformats.org/officeDocument/2006/relationships/hyperlink" Target="https://podminky.urs.cz/item/CS_URS_2021_02/327351221" TargetMode="External" /><Relationship Id="rId29" Type="http://schemas.openxmlformats.org/officeDocument/2006/relationships/hyperlink" Target="https://podminky.urs.cz/item/CS_URS_2021_02/327361006" TargetMode="External" /><Relationship Id="rId30" Type="http://schemas.openxmlformats.org/officeDocument/2006/relationships/hyperlink" Target="https://podminky.urs.cz/item/CS_URS_2021_02/327361040" TargetMode="External" /><Relationship Id="rId31" Type="http://schemas.openxmlformats.org/officeDocument/2006/relationships/hyperlink" Target="https://podminky.urs.cz/item/CS_URS_2021_02/348101230" TargetMode="External" /><Relationship Id="rId32" Type="http://schemas.openxmlformats.org/officeDocument/2006/relationships/hyperlink" Target="https://podminky.urs.cz/item/CS_URS_2021_02/348101270" TargetMode="External" /><Relationship Id="rId33" Type="http://schemas.openxmlformats.org/officeDocument/2006/relationships/hyperlink" Target="https://podminky.urs.cz/item/CS_URS_2021_02/451577777" TargetMode="External" /><Relationship Id="rId34" Type="http://schemas.openxmlformats.org/officeDocument/2006/relationships/hyperlink" Target="https://podminky.urs.cz/item/CS_URS_2021_02/564801111" TargetMode="External" /><Relationship Id="rId35" Type="http://schemas.openxmlformats.org/officeDocument/2006/relationships/hyperlink" Target="https://podminky.urs.cz/item/CS_URS_2021_02/564851111" TargetMode="External" /><Relationship Id="rId36" Type="http://schemas.openxmlformats.org/officeDocument/2006/relationships/hyperlink" Target="https://podminky.urs.cz/item/CS_URS_2021_02/564851112" TargetMode="External" /><Relationship Id="rId37" Type="http://schemas.openxmlformats.org/officeDocument/2006/relationships/hyperlink" Target="https://podminky.urs.cz/item/CS_URS_2021_02/564771111" TargetMode="External" /><Relationship Id="rId38" Type="http://schemas.openxmlformats.org/officeDocument/2006/relationships/hyperlink" Target="https://podminky.urs.cz/item/CS_URS_2021_02/564861111" TargetMode="External" /><Relationship Id="rId39" Type="http://schemas.openxmlformats.org/officeDocument/2006/relationships/hyperlink" Target="https://podminky.urs.cz/item/CS_URS_2021_02/567142113" TargetMode="External" /><Relationship Id="rId40" Type="http://schemas.openxmlformats.org/officeDocument/2006/relationships/hyperlink" Target="https://podminky.urs.cz/item/CS_URS_2021_02/576136311" TargetMode="External" /><Relationship Id="rId41" Type="http://schemas.openxmlformats.org/officeDocument/2006/relationships/hyperlink" Target="https://podminky.urs.cz/item/CS_URS_2021_02/577134111" TargetMode="External" /><Relationship Id="rId42" Type="http://schemas.openxmlformats.org/officeDocument/2006/relationships/hyperlink" Target="https://podminky.urs.cz/item/CS_URS_2021_02/579211120" TargetMode="External" /><Relationship Id="rId43" Type="http://schemas.openxmlformats.org/officeDocument/2006/relationships/hyperlink" Target="https://podminky.urs.cz/item/CS_URS_2021_02/579291111" TargetMode="External" /><Relationship Id="rId44" Type="http://schemas.openxmlformats.org/officeDocument/2006/relationships/hyperlink" Target="https://podminky.urs.cz/item/CS_URS_2021_02/596811120" TargetMode="External" /><Relationship Id="rId45" Type="http://schemas.openxmlformats.org/officeDocument/2006/relationships/hyperlink" Target="https://podminky.urs.cz/item/CS_URS_2021_02/596811122" TargetMode="External" /><Relationship Id="rId46" Type="http://schemas.openxmlformats.org/officeDocument/2006/relationships/hyperlink" Target="https://podminky.urs.cz/item/CS_URS_2021_02/59245021" TargetMode="External" /><Relationship Id="rId47" Type="http://schemas.openxmlformats.org/officeDocument/2006/relationships/hyperlink" Target="https://podminky.urs.cz/item/CS_URS_2021_02/631311113" TargetMode="External" /><Relationship Id="rId48" Type="http://schemas.openxmlformats.org/officeDocument/2006/relationships/hyperlink" Target="https://podminky.urs.cz/item/CS_URS_2021_02/631311123" TargetMode="External" /><Relationship Id="rId49" Type="http://schemas.openxmlformats.org/officeDocument/2006/relationships/hyperlink" Target="https://podminky.urs.cz/item/CS_URS_2021_02/631311135" TargetMode="External" /><Relationship Id="rId50" Type="http://schemas.openxmlformats.org/officeDocument/2006/relationships/hyperlink" Target="https://podminky.urs.cz/item/CS_URS_2021_02/631319023" TargetMode="External" /><Relationship Id="rId51" Type="http://schemas.openxmlformats.org/officeDocument/2006/relationships/hyperlink" Target="https://podminky.urs.cz/item/CS_URS_2021_02/631319175" TargetMode="External" /><Relationship Id="rId52" Type="http://schemas.openxmlformats.org/officeDocument/2006/relationships/hyperlink" Target="https://podminky.urs.cz/item/CS_URS_2021_02/631351101" TargetMode="External" /><Relationship Id="rId53" Type="http://schemas.openxmlformats.org/officeDocument/2006/relationships/hyperlink" Target="https://podminky.urs.cz/item/CS_URS_2021_02/631351102" TargetMode="External" /><Relationship Id="rId54" Type="http://schemas.openxmlformats.org/officeDocument/2006/relationships/hyperlink" Target="https://podminky.urs.cz/item/CS_URS_2021_02/631362021" TargetMode="External" /><Relationship Id="rId55" Type="http://schemas.openxmlformats.org/officeDocument/2006/relationships/hyperlink" Target="https://podminky.urs.cz/item/CS_URS_2021_02/634663113" TargetMode="External" /><Relationship Id="rId56" Type="http://schemas.openxmlformats.org/officeDocument/2006/relationships/hyperlink" Target="https://podminky.urs.cz/item/CS_URS_2021_02/634911133" TargetMode="External" /><Relationship Id="rId57" Type="http://schemas.openxmlformats.org/officeDocument/2006/relationships/hyperlink" Target="https://podminky.urs.cz/item/CS_URS_2021_02/916231213" TargetMode="External" /><Relationship Id="rId58" Type="http://schemas.openxmlformats.org/officeDocument/2006/relationships/hyperlink" Target="https://podminky.urs.cz/item/CS_URS_2021_02/59217031" TargetMode="External" /><Relationship Id="rId59" Type="http://schemas.openxmlformats.org/officeDocument/2006/relationships/hyperlink" Target="https://podminky.urs.cz/item/CS_URS_2021_02/59217037" TargetMode="External" /><Relationship Id="rId60" Type="http://schemas.openxmlformats.org/officeDocument/2006/relationships/hyperlink" Target="https://podminky.urs.cz/item/CS_URS_2021_02/916991121" TargetMode="External" /><Relationship Id="rId61" Type="http://schemas.openxmlformats.org/officeDocument/2006/relationships/hyperlink" Target="https://podminky.urs.cz/item/CS_URS_2021_02/919726122" TargetMode="External" /><Relationship Id="rId62" Type="http://schemas.openxmlformats.org/officeDocument/2006/relationships/hyperlink" Target="https://podminky.urs.cz/item/CS_URS_2021_02/936104211" TargetMode="External" /><Relationship Id="rId63" Type="http://schemas.openxmlformats.org/officeDocument/2006/relationships/hyperlink" Target="https://podminky.urs.cz/item/CS_URS_2021_02/953241211" TargetMode="External" /><Relationship Id="rId64" Type="http://schemas.openxmlformats.org/officeDocument/2006/relationships/hyperlink" Target="https://podminky.urs.cz/item/CS_URS_2021_02/54879271" TargetMode="External" /><Relationship Id="rId65" Type="http://schemas.openxmlformats.org/officeDocument/2006/relationships/hyperlink" Target="https://podminky.urs.cz/item/CS_URS_2021_02/953312122" TargetMode="External" /><Relationship Id="rId66" Type="http://schemas.openxmlformats.org/officeDocument/2006/relationships/hyperlink" Target="https://podminky.urs.cz/item/CS_URS_2021_02/953334443" TargetMode="External" /><Relationship Id="rId67" Type="http://schemas.openxmlformats.org/officeDocument/2006/relationships/hyperlink" Target="https://podminky.urs.cz/item/CS_URS_2021_02/953334621" TargetMode="External" /><Relationship Id="rId68" Type="http://schemas.openxmlformats.org/officeDocument/2006/relationships/hyperlink" Target="https://podminky.urs.cz/item/CS_URS_2021_02/953334624" TargetMode="External" /><Relationship Id="rId69" Type="http://schemas.openxmlformats.org/officeDocument/2006/relationships/hyperlink" Target="https://podminky.urs.cz/item/CS_URS_2021_02/953943125" TargetMode="External" /><Relationship Id="rId70" Type="http://schemas.openxmlformats.org/officeDocument/2006/relationships/hyperlink" Target="https://podminky.urs.cz/item/CS_URS_2021_02/953961213" TargetMode="External" /><Relationship Id="rId71" Type="http://schemas.openxmlformats.org/officeDocument/2006/relationships/hyperlink" Target="https://podminky.urs.cz/item/CS_URS_2021_02/953961214" TargetMode="External" /><Relationship Id="rId72" Type="http://schemas.openxmlformats.org/officeDocument/2006/relationships/hyperlink" Target="https://podminky.urs.cz/item/CS_URS_2021_02/953965121" TargetMode="External" /><Relationship Id="rId73" Type="http://schemas.openxmlformats.org/officeDocument/2006/relationships/hyperlink" Target="https://podminky.urs.cz/item/CS_URS_2021_02/953965132" TargetMode="External" /><Relationship Id="rId74" Type="http://schemas.openxmlformats.org/officeDocument/2006/relationships/hyperlink" Target="https://podminky.urs.cz/item/CS_URS_2021_02/984411111.R" TargetMode="External" /><Relationship Id="rId75" Type="http://schemas.openxmlformats.org/officeDocument/2006/relationships/hyperlink" Target="https://podminky.urs.cz/item/CS_URS_2021_02/998222012" TargetMode="External" /><Relationship Id="rId76" Type="http://schemas.openxmlformats.org/officeDocument/2006/relationships/hyperlink" Target="https://podminky.urs.cz/item/CS_URS_2021_02/711112001" TargetMode="External" /><Relationship Id="rId77" Type="http://schemas.openxmlformats.org/officeDocument/2006/relationships/hyperlink" Target="https://podminky.urs.cz/item/CS_URS_2021_02/11163150" TargetMode="External" /><Relationship Id="rId78" Type="http://schemas.openxmlformats.org/officeDocument/2006/relationships/hyperlink" Target="https://podminky.urs.cz/item/CS_URS_2021_02/998711101" TargetMode="External" /><Relationship Id="rId79" Type="http://schemas.openxmlformats.org/officeDocument/2006/relationships/hyperlink" Target="https://podminky.urs.cz/item/CS_URS_2021_02/762134122" TargetMode="External" /><Relationship Id="rId80" Type="http://schemas.openxmlformats.org/officeDocument/2006/relationships/hyperlink" Target="https://podminky.urs.cz/item/CS_URS_2021_02/60516107.R" TargetMode="External" /><Relationship Id="rId81" Type="http://schemas.openxmlformats.org/officeDocument/2006/relationships/hyperlink" Target="https://podminky.urs.cz/item/CS_URS_2021_02/762195000" TargetMode="External" /><Relationship Id="rId82" Type="http://schemas.openxmlformats.org/officeDocument/2006/relationships/hyperlink" Target="https://podminky.urs.cz/item/CS_URS_2021_02/998762101" TargetMode="External" /><Relationship Id="rId83" Type="http://schemas.openxmlformats.org/officeDocument/2006/relationships/hyperlink" Target="https://podminky.urs.cz/item/CS_URS_2021_02/767163121" TargetMode="External" /><Relationship Id="rId84" Type="http://schemas.openxmlformats.org/officeDocument/2006/relationships/hyperlink" Target="https://podminky.urs.cz/item/CS_URS_2021_02/998767101" TargetMode="External" /><Relationship Id="rId85" Type="http://schemas.openxmlformats.org/officeDocument/2006/relationships/hyperlink" Target="https://podminky.urs.cz/item/CS_URS_2021_02/783113121" TargetMode="External" /><Relationship Id="rId86" Type="http://schemas.openxmlformats.org/officeDocument/2006/relationships/hyperlink" Target="https://podminky.urs.cz/item/CS_URS_2021_02/783614661" TargetMode="External" /><Relationship Id="rId87" Type="http://schemas.openxmlformats.org/officeDocument/2006/relationships/hyperlink" Target="https://podminky.urs.cz/item/CS_URS_2021_02/783615561" TargetMode="External" /><Relationship Id="rId88" Type="http://schemas.openxmlformats.org/officeDocument/2006/relationships/hyperlink" Target="https://podminky.urs.cz/item/CS_URS_2021_02/783617631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1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2251251" TargetMode="External" /><Relationship Id="rId4" Type="http://schemas.openxmlformats.org/officeDocument/2006/relationships/hyperlink" Target="https://podminky.urs.cz/item/CS_URS_2021_02/162351103" TargetMode="External" /><Relationship Id="rId5" Type="http://schemas.openxmlformats.org/officeDocument/2006/relationships/hyperlink" Target="https://podminky.urs.cz/item/CS_URS_2021_02/162751116" TargetMode="External" /><Relationship Id="rId6" Type="http://schemas.openxmlformats.org/officeDocument/2006/relationships/hyperlink" Target="https://podminky.urs.cz/item/CS_URS_2021_02/167111101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71251201" TargetMode="External" /><Relationship Id="rId9" Type="http://schemas.openxmlformats.org/officeDocument/2006/relationships/hyperlink" Target="https://podminky.urs.cz/item/CS_URS_2021_02/175151201" TargetMode="External" /><Relationship Id="rId10" Type="http://schemas.openxmlformats.org/officeDocument/2006/relationships/hyperlink" Target="https://podminky.urs.cz/item/CS_URS_2021_02/181951112" TargetMode="External" /><Relationship Id="rId11" Type="http://schemas.openxmlformats.org/officeDocument/2006/relationships/hyperlink" Target="https://podminky.urs.cz/item/CS_URS_2021_02/274313711" TargetMode="External" /><Relationship Id="rId12" Type="http://schemas.openxmlformats.org/officeDocument/2006/relationships/hyperlink" Target="https://podminky.urs.cz/item/CS_URS_2021_02/279113144" TargetMode="External" /><Relationship Id="rId13" Type="http://schemas.openxmlformats.org/officeDocument/2006/relationships/hyperlink" Target="https://podminky.urs.cz/item/CS_URS_2021_02/279361821" TargetMode="External" /><Relationship Id="rId14" Type="http://schemas.openxmlformats.org/officeDocument/2006/relationships/hyperlink" Target="https://podminky.urs.cz/item/CS_URS_2021_02/311113143" TargetMode="External" /><Relationship Id="rId15" Type="http://schemas.openxmlformats.org/officeDocument/2006/relationships/hyperlink" Target="https://podminky.urs.cz/item/CS_URS_2021_02/311235151" TargetMode="External" /><Relationship Id="rId16" Type="http://schemas.openxmlformats.org/officeDocument/2006/relationships/hyperlink" Target="https://podminky.urs.cz/item/CS_URS_2021_02/317168052" TargetMode="External" /><Relationship Id="rId17" Type="http://schemas.openxmlformats.org/officeDocument/2006/relationships/hyperlink" Target="https://podminky.urs.cz/item/CS_URS_2021_02/317168057" TargetMode="External" /><Relationship Id="rId18" Type="http://schemas.openxmlformats.org/officeDocument/2006/relationships/hyperlink" Target="https://podminky.urs.cz/item/CS_URS_2021_02/411168333" TargetMode="External" /><Relationship Id="rId19" Type="http://schemas.openxmlformats.org/officeDocument/2006/relationships/hyperlink" Target="https://podminky.urs.cz/item/CS_URS_2021_02/411362021" TargetMode="External" /><Relationship Id="rId20" Type="http://schemas.openxmlformats.org/officeDocument/2006/relationships/hyperlink" Target="https://podminky.urs.cz/item/CS_URS_2021_02/417238212" TargetMode="External" /><Relationship Id="rId21" Type="http://schemas.openxmlformats.org/officeDocument/2006/relationships/hyperlink" Target="https://podminky.urs.cz/item/CS_URS_2021_02/417321515" TargetMode="External" /><Relationship Id="rId22" Type="http://schemas.openxmlformats.org/officeDocument/2006/relationships/hyperlink" Target="https://podminky.urs.cz/item/CS_URS_2021_02/417351115" TargetMode="External" /><Relationship Id="rId23" Type="http://schemas.openxmlformats.org/officeDocument/2006/relationships/hyperlink" Target="https://podminky.urs.cz/item/CS_URS_2021_02/417351116" TargetMode="External" /><Relationship Id="rId24" Type="http://schemas.openxmlformats.org/officeDocument/2006/relationships/hyperlink" Target="https://podminky.urs.cz/item/CS_URS_2021_02/417361821" TargetMode="External" /><Relationship Id="rId25" Type="http://schemas.openxmlformats.org/officeDocument/2006/relationships/hyperlink" Target="https://podminky.urs.cz/item/CS_URS_2021_02/611321141" TargetMode="External" /><Relationship Id="rId26" Type="http://schemas.openxmlformats.org/officeDocument/2006/relationships/hyperlink" Target="https://podminky.urs.cz/item/CS_URS_2021_02/611321191" TargetMode="External" /><Relationship Id="rId27" Type="http://schemas.openxmlformats.org/officeDocument/2006/relationships/hyperlink" Target="https://podminky.urs.cz/item/CS_URS_2021_02/612321141" TargetMode="External" /><Relationship Id="rId28" Type="http://schemas.openxmlformats.org/officeDocument/2006/relationships/hyperlink" Target="https://podminky.urs.cz/item/CS_URS_2021_02/612321191" TargetMode="External" /><Relationship Id="rId29" Type="http://schemas.openxmlformats.org/officeDocument/2006/relationships/hyperlink" Target="https://podminky.urs.cz/item/CS_URS_2021_02/622321141" TargetMode="External" /><Relationship Id="rId30" Type="http://schemas.openxmlformats.org/officeDocument/2006/relationships/hyperlink" Target="https://podminky.urs.cz/item/CS_URS_2021_02/622321191" TargetMode="External" /><Relationship Id="rId31" Type="http://schemas.openxmlformats.org/officeDocument/2006/relationships/hyperlink" Target="https://podminky.urs.cz/item/CS_URS_2021_02/631311125" TargetMode="External" /><Relationship Id="rId32" Type="http://schemas.openxmlformats.org/officeDocument/2006/relationships/hyperlink" Target="https://podminky.urs.cz/item/CS_URS_2021_02/631319012" TargetMode="External" /><Relationship Id="rId33" Type="http://schemas.openxmlformats.org/officeDocument/2006/relationships/hyperlink" Target="https://podminky.urs.cz/item/CS_URS_2021_02/631319173" TargetMode="External" /><Relationship Id="rId34" Type="http://schemas.openxmlformats.org/officeDocument/2006/relationships/hyperlink" Target="https://podminky.urs.cz/item/CS_URS_2021_02/631351101" TargetMode="External" /><Relationship Id="rId35" Type="http://schemas.openxmlformats.org/officeDocument/2006/relationships/hyperlink" Target="https://podminky.urs.cz/item/CS_URS_2021_02/631351102" TargetMode="External" /><Relationship Id="rId36" Type="http://schemas.openxmlformats.org/officeDocument/2006/relationships/hyperlink" Target="https://podminky.urs.cz/item/CS_URS_2021_02/631362021" TargetMode="External" /><Relationship Id="rId37" Type="http://schemas.openxmlformats.org/officeDocument/2006/relationships/hyperlink" Target="https://podminky.urs.cz/item/CS_URS_2021_02/632450122" TargetMode="External" /><Relationship Id="rId38" Type="http://schemas.openxmlformats.org/officeDocument/2006/relationships/hyperlink" Target="https://podminky.urs.cz/item/CS_URS_2021_02/632451234" TargetMode="External" /><Relationship Id="rId39" Type="http://schemas.openxmlformats.org/officeDocument/2006/relationships/hyperlink" Target="https://podminky.urs.cz/item/CS_URS_2021_02/634111113" TargetMode="External" /><Relationship Id="rId40" Type="http://schemas.openxmlformats.org/officeDocument/2006/relationships/hyperlink" Target="https://podminky.urs.cz/item/CS_URS_2021_02/635111141" TargetMode="External" /><Relationship Id="rId41" Type="http://schemas.openxmlformats.org/officeDocument/2006/relationships/hyperlink" Target="https://podminky.urs.cz/item/CS_URS_2021_02/637211112" TargetMode="External" /><Relationship Id="rId42" Type="http://schemas.openxmlformats.org/officeDocument/2006/relationships/hyperlink" Target="https://podminky.urs.cz/item/CS_URS_2021_02/941111131" TargetMode="External" /><Relationship Id="rId43" Type="http://schemas.openxmlformats.org/officeDocument/2006/relationships/hyperlink" Target="https://podminky.urs.cz/item/CS_URS_2021_02/941111231" TargetMode="External" /><Relationship Id="rId44" Type="http://schemas.openxmlformats.org/officeDocument/2006/relationships/hyperlink" Target="https://podminky.urs.cz/item/CS_URS_2021_02/941111831" TargetMode="External" /><Relationship Id="rId45" Type="http://schemas.openxmlformats.org/officeDocument/2006/relationships/hyperlink" Target="https://podminky.urs.cz/item/CS_URS_2021_02/952901111" TargetMode="External" /><Relationship Id="rId46" Type="http://schemas.openxmlformats.org/officeDocument/2006/relationships/hyperlink" Target="https://podminky.urs.cz/item/CS_URS_2021_02/953943211" TargetMode="External" /><Relationship Id="rId47" Type="http://schemas.openxmlformats.org/officeDocument/2006/relationships/hyperlink" Target="https://podminky.urs.cz/item/CS_URS_2021_02/44932114" TargetMode="External" /><Relationship Id="rId48" Type="http://schemas.openxmlformats.org/officeDocument/2006/relationships/hyperlink" Target="https://podminky.urs.cz/item/CS_URS_2021_02/953961213" TargetMode="External" /><Relationship Id="rId49" Type="http://schemas.openxmlformats.org/officeDocument/2006/relationships/hyperlink" Target="https://podminky.urs.cz/item/CS_URS_2021_02/953965121" TargetMode="External" /><Relationship Id="rId50" Type="http://schemas.openxmlformats.org/officeDocument/2006/relationships/hyperlink" Target="https://podminky.urs.cz/item/CS_URS_2021_02/998011001" TargetMode="External" /><Relationship Id="rId51" Type="http://schemas.openxmlformats.org/officeDocument/2006/relationships/hyperlink" Target="https://podminky.urs.cz/item/CS_URS_2021_02/711111001" TargetMode="External" /><Relationship Id="rId52" Type="http://schemas.openxmlformats.org/officeDocument/2006/relationships/hyperlink" Target="https://podminky.urs.cz/item/CS_URS_2021_02/11163150" TargetMode="External" /><Relationship Id="rId53" Type="http://schemas.openxmlformats.org/officeDocument/2006/relationships/hyperlink" Target="https://podminky.urs.cz/item/CS_URS_2021_02/711112001" TargetMode="External" /><Relationship Id="rId54" Type="http://schemas.openxmlformats.org/officeDocument/2006/relationships/hyperlink" Target="https://podminky.urs.cz/item/CS_URS_2021_02/11163150" TargetMode="External" /><Relationship Id="rId55" Type="http://schemas.openxmlformats.org/officeDocument/2006/relationships/hyperlink" Target="https://podminky.urs.cz/item/CS_URS_2021_02/711141559" TargetMode="External" /><Relationship Id="rId56" Type="http://schemas.openxmlformats.org/officeDocument/2006/relationships/hyperlink" Target="https://podminky.urs.cz/item/CS_URS_2021_02/711142559" TargetMode="External" /><Relationship Id="rId57" Type="http://schemas.openxmlformats.org/officeDocument/2006/relationships/hyperlink" Target="https://podminky.urs.cz/item/CS_URS_2021_02/998711101" TargetMode="External" /><Relationship Id="rId58" Type="http://schemas.openxmlformats.org/officeDocument/2006/relationships/hyperlink" Target="https://podminky.urs.cz/item/CS_URS_2021_02/712311101" TargetMode="External" /><Relationship Id="rId59" Type="http://schemas.openxmlformats.org/officeDocument/2006/relationships/hyperlink" Target="https://podminky.urs.cz/item/CS_URS_2021_02/11163150" TargetMode="External" /><Relationship Id="rId60" Type="http://schemas.openxmlformats.org/officeDocument/2006/relationships/hyperlink" Target="https://podminky.urs.cz/item/CS_URS_2021_02/712341559" TargetMode="External" /><Relationship Id="rId61" Type="http://schemas.openxmlformats.org/officeDocument/2006/relationships/hyperlink" Target="https://podminky.urs.cz/item/CS_URS_2021_02/712363352" TargetMode="External" /><Relationship Id="rId62" Type="http://schemas.openxmlformats.org/officeDocument/2006/relationships/hyperlink" Target="https://podminky.urs.cz/item/CS_URS_2021_02/712363353" TargetMode="External" /><Relationship Id="rId63" Type="http://schemas.openxmlformats.org/officeDocument/2006/relationships/hyperlink" Target="https://podminky.urs.cz/item/CS_URS_2021_02/712363506" TargetMode="External" /><Relationship Id="rId64" Type="http://schemas.openxmlformats.org/officeDocument/2006/relationships/hyperlink" Target="https://podminky.urs.cz/item/CS_URS_2021_02/28322013" TargetMode="External" /><Relationship Id="rId65" Type="http://schemas.openxmlformats.org/officeDocument/2006/relationships/hyperlink" Target="https://podminky.urs.cz/item/CS_URS_2021_02/712391171" TargetMode="External" /><Relationship Id="rId66" Type="http://schemas.openxmlformats.org/officeDocument/2006/relationships/hyperlink" Target="https://podminky.urs.cz/item/CS_URS_2021_02/69311010" TargetMode="External" /><Relationship Id="rId67" Type="http://schemas.openxmlformats.org/officeDocument/2006/relationships/hyperlink" Target="https://podminky.urs.cz/item/CS_URS_2021_02/998712101" TargetMode="External" /><Relationship Id="rId68" Type="http://schemas.openxmlformats.org/officeDocument/2006/relationships/hyperlink" Target="https://podminky.urs.cz/item/CS_URS_2021_02/713141131" TargetMode="External" /><Relationship Id="rId69" Type="http://schemas.openxmlformats.org/officeDocument/2006/relationships/hyperlink" Target="https://podminky.urs.cz/item/CS_URS_2021_02/998713101" TargetMode="External" /><Relationship Id="rId70" Type="http://schemas.openxmlformats.org/officeDocument/2006/relationships/hyperlink" Target="https://podminky.urs.cz/item/CS_URS_2021_02/762341017" TargetMode="External" /><Relationship Id="rId71" Type="http://schemas.openxmlformats.org/officeDocument/2006/relationships/hyperlink" Target="https://podminky.urs.cz/item/CS_URS_2021_02/762341280" TargetMode="External" /><Relationship Id="rId72" Type="http://schemas.openxmlformats.org/officeDocument/2006/relationships/hyperlink" Target="https://podminky.urs.cz/item/CS_URS_2021_02/60621154" TargetMode="External" /><Relationship Id="rId73" Type="http://schemas.openxmlformats.org/officeDocument/2006/relationships/hyperlink" Target="https://podminky.urs.cz/item/CS_URS_2021_02/998762101" TargetMode="External" /><Relationship Id="rId74" Type="http://schemas.openxmlformats.org/officeDocument/2006/relationships/hyperlink" Target="https://podminky.urs.cz/item/CS_URS_2021_02/764212662" TargetMode="External" /><Relationship Id="rId75" Type="http://schemas.openxmlformats.org/officeDocument/2006/relationships/hyperlink" Target="https://podminky.urs.cz/item/CS_URS_2021_02/764215606" TargetMode="External" /><Relationship Id="rId76" Type="http://schemas.openxmlformats.org/officeDocument/2006/relationships/hyperlink" Target="https://podminky.urs.cz/item/CS_URS_2021_02/764216642" TargetMode="External" /><Relationship Id="rId77" Type="http://schemas.openxmlformats.org/officeDocument/2006/relationships/hyperlink" Target="https://podminky.urs.cz/item/CS_URS_2021_02/764511602" TargetMode="External" /><Relationship Id="rId78" Type="http://schemas.openxmlformats.org/officeDocument/2006/relationships/hyperlink" Target="https://podminky.urs.cz/item/CS_URS_2021_02/764518622" TargetMode="External" /><Relationship Id="rId79" Type="http://schemas.openxmlformats.org/officeDocument/2006/relationships/hyperlink" Target="https://podminky.urs.cz/item/CS_URS_2021_02/998764101" TargetMode="External" /><Relationship Id="rId80" Type="http://schemas.openxmlformats.org/officeDocument/2006/relationships/hyperlink" Target="https://podminky.urs.cz/item/CS_URS_2021_02/766412222" TargetMode="External" /><Relationship Id="rId81" Type="http://schemas.openxmlformats.org/officeDocument/2006/relationships/hyperlink" Target="https://podminky.urs.cz/item/CS_URS_2021_02/61191160" TargetMode="External" /><Relationship Id="rId82" Type="http://schemas.openxmlformats.org/officeDocument/2006/relationships/hyperlink" Target="https://podminky.urs.cz/item/CS_URS_2021_02/766417211" TargetMode="External" /><Relationship Id="rId83" Type="http://schemas.openxmlformats.org/officeDocument/2006/relationships/hyperlink" Target="https://podminky.urs.cz/item/CS_URS_2021_02/60512126" TargetMode="External" /><Relationship Id="rId84" Type="http://schemas.openxmlformats.org/officeDocument/2006/relationships/hyperlink" Target="https://podminky.urs.cz/item/CS_URS_2021_02/766622216" TargetMode="External" /><Relationship Id="rId85" Type="http://schemas.openxmlformats.org/officeDocument/2006/relationships/hyperlink" Target="https://podminky.urs.cz/item/CS_URS_2021_02/61140049" TargetMode="External" /><Relationship Id="rId86" Type="http://schemas.openxmlformats.org/officeDocument/2006/relationships/hyperlink" Target="https://podminky.urs.cz/item/CS_URS_2021_02/766694111" TargetMode="External" /><Relationship Id="rId87" Type="http://schemas.openxmlformats.org/officeDocument/2006/relationships/hyperlink" Target="https://podminky.urs.cz/item/CS_URS_2021_02/60794101" TargetMode="External" /><Relationship Id="rId88" Type="http://schemas.openxmlformats.org/officeDocument/2006/relationships/hyperlink" Target="https://podminky.urs.cz/item/CS_URS_2021_02/60794121" TargetMode="External" /><Relationship Id="rId89" Type="http://schemas.openxmlformats.org/officeDocument/2006/relationships/hyperlink" Target="https://podminky.urs.cz/item/CS_URS_2021_02/766695232" TargetMode="External" /><Relationship Id="rId90" Type="http://schemas.openxmlformats.org/officeDocument/2006/relationships/hyperlink" Target="https://podminky.urs.cz/item/CS_URS_2021_02/998766101" TargetMode="External" /><Relationship Id="rId91" Type="http://schemas.openxmlformats.org/officeDocument/2006/relationships/hyperlink" Target="https://podminky.urs.cz/item/CS_URS_2021_02/767640221" TargetMode="External" /><Relationship Id="rId92" Type="http://schemas.openxmlformats.org/officeDocument/2006/relationships/hyperlink" Target="https://podminky.urs.cz/item/CS_URS_2021_02/767995112" TargetMode="External" /><Relationship Id="rId93" Type="http://schemas.openxmlformats.org/officeDocument/2006/relationships/hyperlink" Target="https://podminky.urs.cz/item/CS_URS_2021_02/998767101" TargetMode="External" /><Relationship Id="rId94" Type="http://schemas.openxmlformats.org/officeDocument/2006/relationships/hyperlink" Target="https://podminky.urs.cz/item/CS_URS_2021_02/771121011" TargetMode="External" /><Relationship Id="rId95" Type="http://schemas.openxmlformats.org/officeDocument/2006/relationships/hyperlink" Target="https://podminky.urs.cz/item/CS_URS_2021_02/771474111" TargetMode="External" /><Relationship Id="rId96" Type="http://schemas.openxmlformats.org/officeDocument/2006/relationships/hyperlink" Target="https://podminky.urs.cz/item/CS_URS_2021_02/771554112" TargetMode="External" /><Relationship Id="rId97" Type="http://schemas.openxmlformats.org/officeDocument/2006/relationships/hyperlink" Target="https://podminky.urs.cz/item/CS_URS_2021_02/771591184" TargetMode="External" /><Relationship Id="rId98" Type="http://schemas.openxmlformats.org/officeDocument/2006/relationships/hyperlink" Target="https://podminky.urs.cz/item/CS_URS_2021_02/998771101" TargetMode="External" /><Relationship Id="rId99" Type="http://schemas.openxmlformats.org/officeDocument/2006/relationships/hyperlink" Target="https://podminky.urs.cz/item/CS_URS_2021_02/783163101" TargetMode="External" /><Relationship Id="rId100" Type="http://schemas.openxmlformats.org/officeDocument/2006/relationships/hyperlink" Target="https://podminky.urs.cz/item/CS_URS_2021_02/783164101" TargetMode="External" /><Relationship Id="rId101" Type="http://schemas.openxmlformats.org/officeDocument/2006/relationships/hyperlink" Target="https://podminky.urs.cz/item/CS_URS_2021_02/783167101" TargetMode="External" /><Relationship Id="rId102" Type="http://schemas.openxmlformats.org/officeDocument/2006/relationships/hyperlink" Target="https://podminky.urs.cz/item/CS_URS_2021_02/783823135" TargetMode="External" /><Relationship Id="rId103" Type="http://schemas.openxmlformats.org/officeDocument/2006/relationships/hyperlink" Target="https://podminky.urs.cz/item/CS_URS_2021_02/783827125" TargetMode="External" /><Relationship Id="rId104" Type="http://schemas.openxmlformats.org/officeDocument/2006/relationships/hyperlink" Target="https://podminky.urs.cz/item/CS_URS_2021_02/784181121" TargetMode="External" /><Relationship Id="rId105" Type="http://schemas.openxmlformats.org/officeDocument/2006/relationships/hyperlink" Target="https://podminky.urs.cz/item/CS_URS_2021_02/784211101" TargetMode="External" /><Relationship Id="rId10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5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3212011" TargetMode="External" /><Relationship Id="rId4" Type="http://schemas.openxmlformats.org/officeDocument/2006/relationships/hyperlink" Target="https://podminky.urs.cz/item/CS_URS_2021_02/162751116" TargetMode="External" /><Relationship Id="rId5" Type="http://schemas.openxmlformats.org/officeDocument/2006/relationships/hyperlink" Target="https://podminky.urs.cz/item/CS_URS_2021_02/171201231" TargetMode="External" /><Relationship Id="rId6" Type="http://schemas.openxmlformats.org/officeDocument/2006/relationships/hyperlink" Target="https://podminky.urs.cz/item/CS_URS_2021_02/171251201" TargetMode="External" /><Relationship Id="rId7" Type="http://schemas.openxmlformats.org/officeDocument/2006/relationships/hyperlink" Target="https://podminky.urs.cz/item/CS_URS_2021_02/181951112" TargetMode="External" /><Relationship Id="rId8" Type="http://schemas.openxmlformats.org/officeDocument/2006/relationships/hyperlink" Target="https://podminky.urs.cz/item/CS_URS_2021_02/211561111" TargetMode="External" /><Relationship Id="rId9" Type="http://schemas.openxmlformats.org/officeDocument/2006/relationships/hyperlink" Target="https://podminky.urs.cz/item/CS_URS_2021_02/211971110" TargetMode="External" /><Relationship Id="rId10" Type="http://schemas.openxmlformats.org/officeDocument/2006/relationships/hyperlink" Target="https://podminky.urs.cz/item/CS_URS_2021_02/69311081" TargetMode="External" /><Relationship Id="rId11" Type="http://schemas.openxmlformats.org/officeDocument/2006/relationships/hyperlink" Target="https://podminky.urs.cz/item/CS_URS_2021_02/212752101" TargetMode="External" /><Relationship Id="rId12" Type="http://schemas.openxmlformats.org/officeDocument/2006/relationships/hyperlink" Target="https://podminky.urs.cz/item/CS_URS_2021_02/275313711" TargetMode="External" /><Relationship Id="rId13" Type="http://schemas.openxmlformats.org/officeDocument/2006/relationships/hyperlink" Target="https://podminky.urs.cz/item/CS_URS_2021_02/317234410" TargetMode="External" /><Relationship Id="rId14" Type="http://schemas.openxmlformats.org/officeDocument/2006/relationships/hyperlink" Target="https://podminky.urs.cz/item/CS_URS_2021_02/317944323" TargetMode="External" /><Relationship Id="rId15" Type="http://schemas.openxmlformats.org/officeDocument/2006/relationships/hyperlink" Target="https://podminky.urs.cz/item/CS_URS_2021_02/331231324" TargetMode="External" /><Relationship Id="rId16" Type="http://schemas.openxmlformats.org/officeDocument/2006/relationships/hyperlink" Target="https://podminky.urs.cz/item/CS_URS_2021_02/338171123" TargetMode="External" /><Relationship Id="rId17" Type="http://schemas.openxmlformats.org/officeDocument/2006/relationships/hyperlink" Target="https://podminky.urs.cz/item/CS_URS_2021_02/55342173" TargetMode="External" /><Relationship Id="rId18" Type="http://schemas.openxmlformats.org/officeDocument/2006/relationships/hyperlink" Target="https://podminky.urs.cz/item/CS_URS_2021_02/346244381" TargetMode="External" /><Relationship Id="rId19" Type="http://schemas.openxmlformats.org/officeDocument/2006/relationships/hyperlink" Target="https://podminky.urs.cz/item/CS_URS_2021_02/348101210" TargetMode="External" /><Relationship Id="rId20" Type="http://schemas.openxmlformats.org/officeDocument/2006/relationships/hyperlink" Target="https://podminky.urs.cz/item/CS_URS_2021_02/348101230" TargetMode="External" /><Relationship Id="rId21" Type="http://schemas.openxmlformats.org/officeDocument/2006/relationships/hyperlink" Target="https://podminky.urs.cz/item/CS_URS_2021_02/348121221" TargetMode="External" /><Relationship Id="rId22" Type="http://schemas.openxmlformats.org/officeDocument/2006/relationships/hyperlink" Target="https://podminky.urs.cz/item/CS_URS_2021_02/59232542" TargetMode="External" /><Relationship Id="rId23" Type="http://schemas.openxmlformats.org/officeDocument/2006/relationships/hyperlink" Target="https://podminky.urs.cz/item/CS_URS_2021_02/348172214" TargetMode="External" /><Relationship Id="rId24" Type="http://schemas.openxmlformats.org/officeDocument/2006/relationships/hyperlink" Target="https://podminky.urs.cz/item/CS_URS_2021_02/348941112" TargetMode="External" /><Relationship Id="rId25" Type="http://schemas.openxmlformats.org/officeDocument/2006/relationships/hyperlink" Target="https://podminky.urs.cz/item/CS_URS_2021_02/55342412" TargetMode="External" /><Relationship Id="rId26" Type="http://schemas.openxmlformats.org/officeDocument/2006/relationships/hyperlink" Target="https://podminky.urs.cz/item/CS_URS_2021_02/451577777" TargetMode="External" /><Relationship Id="rId27" Type="http://schemas.openxmlformats.org/officeDocument/2006/relationships/hyperlink" Target="https://podminky.urs.cz/item/CS_URS_2021_02/564851111" TargetMode="External" /><Relationship Id="rId28" Type="http://schemas.openxmlformats.org/officeDocument/2006/relationships/hyperlink" Target="https://podminky.urs.cz/item/CS_URS_2021_02/564861111" TargetMode="External" /><Relationship Id="rId29" Type="http://schemas.openxmlformats.org/officeDocument/2006/relationships/hyperlink" Target="https://podminky.urs.cz/item/CS_URS_2021_02/567142113" TargetMode="External" /><Relationship Id="rId30" Type="http://schemas.openxmlformats.org/officeDocument/2006/relationships/hyperlink" Target="https://podminky.urs.cz/item/CS_URS_2021_02/596811123" TargetMode="External" /><Relationship Id="rId31" Type="http://schemas.openxmlformats.org/officeDocument/2006/relationships/hyperlink" Target="https://podminky.urs.cz/item/CS_URS_2021_02/612321141" TargetMode="External" /><Relationship Id="rId32" Type="http://schemas.openxmlformats.org/officeDocument/2006/relationships/hyperlink" Target="https://podminky.urs.cz/item/CS_URS_2021_02/612325302" TargetMode="External" /><Relationship Id="rId33" Type="http://schemas.openxmlformats.org/officeDocument/2006/relationships/hyperlink" Target="https://podminky.urs.cz/item/CS_URS_2021_02/615142002" TargetMode="External" /><Relationship Id="rId34" Type="http://schemas.openxmlformats.org/officeDocument/2006/relationships/hyperlink" Target="https://podminky.urs.cz/item/CS_URS_2021_02/619995001" TargetMode="External" /><Relationship Id="rId35" Type="http://schemas.openxmlformats.org/officeDocument/2006/relationships/hyperlink" Target="https://podminky.urs.cz/item/CS_URS_2021_02/622325209" TargetMode="External" /><Relationship Id="rId36" Type="http://schemas.openxmlformats.org/officeDocument/2006/relationships/hyperlink" Target="https://podminky.urs.cz/item/CS_URS_2021_02/631311121" TargetMode="External" /><Relationship Id="rId37" Type="http://schemas.openxmlformats.org/officeDocument/2006/relationships/hyperlink" Target="https://podminky.urs.cz/item/CS_URS_2021_02/632450122" TargetMode="External" /><Relationship Id="rId38" Type="http://schemas.openxmlformats.org/officeDocument/2006/relationships/hyperlink" Target="https://podminky.urs.cz/item/CS_URS_2021_02/916131113" TargetMode="External" /><Relationship Id="rId39" Type="http://schemas.openxmlformats.org/officeDocument/2006/relationships/hyperlink" Target="https://podminky.urs.cz/item/CS_URS_2021_02/59217031" TargetMode="External" /><Relationship Id="rId40" Type="http://schemas.openxmlformats.org/officeDocument/2006/relationships/hyperlink" Target="https://podminky.urs.cz/item/CS_URS_2021_02/916131213" TargetMode="External" /><Relationship Id="rId41" Type="http://schemas.openxmlformats.org/officeDocument/2006/relationships/hyperlink" Target="https://podminky.urs.cz/item/CS_URS_2021_02/59217031" TargetMode="External" /><Relationship Id="rId42" Type="http://schemas.openxmlformats.org/officeDocument/2006/relationships/hyperlink" Target="https://podminky.urs.cz/item/CS_URS_2021_02/916431112" TargetMode="External" /><Relationship Id="rId43" Type="http://schemas.openxmlformats.org/officeDocument/2006/relationships/hyperlink" Target="https://podminky.urs.cz/item/CS_URS_2021_02/59217026" TargetMode="External" /><Relationship Id="rId44" Type="http://schemas.openxmlformats.org/officeDocument/2006/relationships/hyperlink" Target="https://podminky.urs.cz/item/CS_URS_2021_02/916991121" TargetMode="External" /><Relationship Id="rId45" Type="http://schemas.openxmlformats.org/officeDocument/2006/relationships/hyperlink" Target="https://podminky.urs.cz/item/CS_URS_2021_02/935113111" TargetMode="External" /><Relationship Id="rId46" Type="http://schemas.openxmlformats.org/officeDocument/2006/relationships/hyperlink" Target="https://podminky.urs.cz/item/CS_URS_2021_02/56241027" TargetMode="External" /><Relationship Id="rId47" Type="http://schemas.openxmlformats.org/officeDocument/2006/relationships/hyperlink" Target="https://podminky.urs.cz/item/CS_URS_2021_02/56241471" TargetMode="External" /><Relationship Id="rId48" Type="http://schemas.openxmlformats.org/officeDocument/2006/relationships/hyperlink" Target="https://podminky.urs.cz/item/CS_URS_2021_02/56241469" TargetMode="External" /><Relationship Id="rId49" Type="http://schemas.openxmlformats.org/officeDocument/2006/relationships/hyperlink" Target="https://podminky.urs.cz/item/CS_URS_2021_02/56241034" TargetMode="External" /><Relationship Id="rId50" Type="http://schemas.openxmlformats.org/officeDocument/2006/relationships/hyperlink" Target="https://podminky.urs.cz/item/CS_URS_2021_02/936174311" TargetMode="External" /><Relationship Id="rId51" Type="http://schemas.openxmlformats.org/officeDocument/2006/relationships/hyperlink" Target="https://podminky.urs.cz/item/CS_URS_2021_02/74910151" TargetMode="External" /><Relationship Id="rId52" Type="http://schemas.openxmlformats.org/officeDocument/2006/relationships/hyperlink" Target="https://podminky.urs.cz/item/CS_URS_2021_02/967031132" TargetMode="External" /><Relationship Id="rId53" Type="http://schemas.openxmlformats.org/officeDocument/2006/relationships/hyperlink" Target="https://podminky.urs.cz/item/CS_URS_2021_02/968082018" TargetMode="External" /><Relationship Id="rId54" Type="http://schemas.openxmlformats.org/officeDocument/2006/relationships/hyperlink" Target="https://podminky.urs.cz/item/CS_URS_2021_02/971033541" TargetMode="External" /><Relationship Id="rId55" Type="http://schemas.openxmlformats.org/officeDocument/2006/relationships/hyperlink" Target="https://podminky.urs.cz/item/CS_URS_2021_02/971033651" TargetMode="External" /><Relationship Id="rId56" Type="http://schemas.openxmlformats.org/officeDocument/2006/relationships/hyperlink" Target="https://podminky.urs.cz/item/CS_URS_2021_02/974031664" TargetMode="External" /><Relationship Id="rId57" Type="http://schemas.openxmlformats.org/officeDocument/2006/relationships/hyperlink" Target="https://podminky.urs.cz/item/CS_URS_2021_02/997013111" TargetMode="External" /><Relationship Id="rId58" Type="http://schemas.openxmlformats.org/officeDocument/2006/relationships/hyperlink" Target="https://podminky.urs.cz/item/CS_URS_2021_02/997013501" TargetMode="External" /><Relationship Id="rId59" Type="http://schemas.openxmlformats.org/officeDocument/2006/relationships/hyperlink" Target="https://podminky.urs.cz/item/CS_URS_2021_02/997013509" TargetMode="External" /><Relationship Id="rId60" Type="http://schemas.openxmlformats.org/officeDocument/2006/relationships/hyperlink" Target="https://podminky.urs.cz/item/CS_URS_2021_02/997013631" TargetMode="External" /><Relationship Id="rId61" Type="http://schemas.openxmlformats.org/officeDocument/2006/relationships/hyperlink" Target="https://podminky.urs.cz/item/CS_URS_2021_02/998223011" TargetMode="External" /><Relationship Id="rId62" Type="http://schemas.openxmlformats.org/officeDocument/2006/relationships/hyperlink" Target="https://podminky.urs.cz/item/CS_URS_2021_02/764002851" TargetMode="External" /><Relationship Id="rId63" Type="http://schemas.openxmlformats.org/officeDocument/2006/relationships/hyperlink" Target="https://podminky.urs.cz/item/CS_URS_2021_02/764216602" TargetMode="External" /><Relationship Id="rId64" Type="http://schemas.openxmlformats.org/officeDocument/2006/relationships/hyperlink" Target="https://podminky.urs.cz/item/CS_URS_2021_02/998764101" TargetMode="External" /><Relationship Id="rId65" Type="http://schemas.openxmlformats.org/officeDocument/2006/relationships/hyperlink" Target="https://podminky.urs.cz/item/CS_URS_2021_02/766441821" TargetMode="External" /><Relationship Id="rId66" Type="http://schemas.openxmlformats.org/officeDocument/2006/relationships/hyperlink" Target="https://podminky.urs.cz/item/CS_URS_2021_02/766622132" TargetMode="External" /><Relationship Id="rId67" Type="http://schemas.openxmlformats.org/officeDocument/2006/relationships/hyperlink" Target="https://podminky.urs.cz/item/CS_URS_2021_02/766660411" TargetMode="External" /><Relationship Id="rId68" Type="http://schemas.openxmlformats.org/officeDocument/2006/relationships/hyperlink" Target="https://podminky.urs.cz/item/CS_URS_2021_02/61140503" TargetMode="External" /><Relationship Id="rId69" Type="http://schemas.openxmlformats.org/officeDocument/2006/relationships/hyperlink" Target="https://podminky.urs.cz/item/CS_URS_2021_02/766660421" TargetMode="External" /><Relationship Id="rId70" Type="http://schemas.openxmlformats.org/officeDocument/2006/relationships/hyperlink" Target="https://podminky.urs.cz/item/CS_URS_2021_02/61140515" TargetMode="External" /><Relationship Id="rId71" Type="http://schemas.openxmlformats.org/officeDocument/2006/relationships/hyperlink" Target="https://podminky.urs.cz/item/CS_URS_2021_02/766694114" TargetMode="External" /><Relationship Id="rId72" Type="http://schemas.openxmlformats.org/officeDocument/2006/relationships/hyperlink" Target="https://podminky.urs.cz/item/CS_URS_2021_02/61144401" TargetMode="External" /><Relationship Id="rId73" Type="http://schemas.openxmlformats.org/officeDocument/2006/relationships/hyperlink" Target="https://podminky.urs.cz/item/CS_URS_2021_02/61144019" TargetMode="External" /><Relationship Id="rId74" Type="http://schemas.openxmlformats.org/officeDocument/2006/relationships/hyperlink" Target="https://podminky.urs.cz/item/CS_URS_2021_02/998766101" TargetMode="External" /><Relationship Id="rId75" Type="http://schemas.openxmlformats.org/officeDocument/2006/relationships/hyperlink" Target="https://podminky.urs.cz/item/CS_URS_2021_02/771573916" TargetMode="External" /><Relationship Id="rId76" Type="http://schemas.openxmlformats.org/officeDocument/2006/relationships/hyperlink" Target="https://podminky.urs.cz/item/CS_URS_2021_02/59761433" TargetMode="External" /><Relationship Id="rId77" Type="http://schemas.openxmlformats.org/officeDocument/2006/relationships/hyperlink" Target="https://podminky.urs.cz/item/CS_URS_2021_02/784181121" TargetMode="External" /><Relationship Id="rId78" Type="http://schemas.openxmlformats.org/officeDocument/2006/relationships/hyperlink" Target="https://podminky.urs.cz/item/CS_URS_2021_02/784211101" TargetMode="External" /><Relationship Id="rId7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3" TargetMode="External" /><Relationship Id="rId2" Type="http://schemas.openxmlformats.org/officeDocument/2006/relationships/hyperlink" Target="https://podminky.urs.cz/item/CS_URS_2021_02/122251104" TargetMode="External" /><Relationship Id="rId3" Type="http://schemas.openxmlformats.org/officeDocument/2006/relationships/hyperlink" Target="https://podminky.urs.cz/item/CS_URS_2021_02/132251102" TargetMode="External" /><Relationship Id="rId4" Type="http://schemas.openxmlformats.org/officeDocument/2006/relationships/hyperlink" Target="https://podminky.urs.cz/item/CS_URS_2021_02/133212011" TargetMode="External" /><Relationship Id="rId5" Type="http://schemas.openxmlformats.org/officeDocument/2006/relationships/hyperlink" Target="https://podminky.urs.cz/item/CS_URS_2021_02/133251101" TargetMode="External" /><Relationship Id="rId6" Type="http://schemas.openxmlformats.org/officeDocument/2006/relationships/hyperlink" Target="https://podminky.urs.cz/item/CS_URS_2021_02/162751116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71251201" TargetMode="External" /><Relationship Id="rId9" Type="http://schemas.openxmlformats.org/officeDocument/2006/relationships/hyperlink" Target="https://podminky.urs.cz/item/CS_URS_2021_02/175111101" TargetMode="External" /><Relationship Id="rId10" Type="http://schemas.openxmlformats.org/officeDocument/2006/relationships/hyperlink" Target="https://podminky.urs.cz/item/CS_URS_2021_02/58331200" TargetMode="External" /><Relationship Id="rId11" Type="http://schemas.openxmlformats.org/officeDocument/2006/relationships/hyperlink" Target="https://podminky.urs.cz/item/CS_URS_2021_02/175111101" TargetMode="External" /><Relationship Id="rId12" Type="http://schemas.openxmlformats.org/officeDocument/2006/relationships/hyperlink" Target="https://podminky.urs.cz/item/CS_URS_2021_02/181351113" TargetMode="External" /><Relationship Id="rId13" Type="http://schemas.openxmlformats.org/officeDocument/2006/relationships/hyperlink" Target="https://podminky.urs.cz/item/CS_URS_2021_02/10364101" TargetMode="External" /><Relationship Id="rId14" Type="http://schemas.openxmlformats.org/officeDocument/2006/relationships/hyperlink" Target="https://podminky.urs.cz/item/CS_URS_2021_02/181451131" TargetMode="External" /><Relationship Id="rId15" Type="http://schemas.openxmlformats.org/officeDocument/2006/relationships/hyperlink" Target="https://podminky.urs.cz/item/CS_URS_2021_02/00572410" TargetMode="External" /><Relationship Id="rId16" Type="http://schemas.openxmlformats.org/officeDocument/2006/relationships/hyperlink" Target="https://podminky.urs.cz/item/CS_URS_2021_02/181951112" TargetMode="External" /><Relationship Id="rId17" Type="http://schemas.openxmlformats.org/officeDocument/2006/relationships/hyperlink" Target="https://podminky.urs.cz/item/CS_URS_2021_02/273321411" TargetMode="External" /><Relationship Id="rId18" Type="http://schemas.openxmlformats.org/officeDocument/2006/relationships/hyperlink" Target="https://podminky.urs.cz/item/CS_URS_2021_02/273351121" TargetMode="External" /><Relationship Id="rId19" Type="http://schemas.openxmlformats.org/officeDocument/2006/relationships/hyperlink" Target="https://podminky.urs.cz/item/CS_URS_2021_02/273351122" TargetMode="External" /><Relationship Id="rId20" Type="http://schemas.openxmlformats.org/officeDocument/2006/relationships/hyperlink" Target="https://podminky.urs.cz/item/CS_URS_2021_02/274321511" TargetMode="External" /><Relationship Id="rId21" Type="http://schemas.openxmlformats.org/officeDocument/2006/relationships/hyperlink" Target="https://podminky.urs.cz/item/CS_URS_2021_02/274351121" TargetMode="External" /><Relationship Id="rId22" Type="http://schemas.openxmlformats.org/officeDocument/2006/relationships/hyperlink" Target="https://podminky.urs.cz/item/CS_URS_2021_02/274351122" TargetMode="External" /><Relationship Id="rId23" Type="http://schemas.openxmlformats.org/officeDocument/2006/relationships/hyperlink" Target="https://podminky.urs.cz/item/CS_URS_2021_02/274352221" TargetMode="External" /><Relationship Id="rId24" Type="http://schemas.openxmlformats.org/officeDocument/2006/relationships/hyperlink" Target="https://podminky.urs.cz/item/CS_URS_2021_02/274352222" TargetMode="External" /><Relationship Id="rId25" Type="http://schemas.openxmlformats.org/officeDocument/2006/relationships/hyperlink" Target="https://podminky.urs.cz/item/CS_URS_2021_02/275313711" TargetMode="External" /><Relationship Id="rId26" Type="http://schemas.openxmlformats.org/officeDocument/2006/relationships/hyperlink" Target="https://podminky.urs.cz/item/CS_URS_2021_02/279311961" TargetMode="External" /><Relationship Id="rId27" Type="http://schemas.openxmlformats.org/officeDocument/2006/relationships/hyperlink" Target="https://podminky.urs.cz/item/CS_URS_2021_02/279351311" TargetMode="External" /><Relationship Id="rId28" Type="http://schemas.openxmlformats.org/officeDocument/2006/relationships/hyperlink" Target="https://podminky.urs.cz/item/CS_URS_2021_02/279351312" TargetMode="External" /><Relationship Id="rId29" Type="http://schemas.openxmlformats.org/officeDocument/2006/relationships/hyperlink" Target="https://podminky.urs.cz/item/CS_URS_2021_02/310235241" TargetMode="External" /><Relationship Id="rId30" Type="http://schemas.openxmlformats.org/officeDocument/2006/relationships/hyperlink" Target="https://podminky.urs.cz/item/CS_URS_2021_02/430321414" TargetMode="External" /><Relationship Id="rId31" Type="http://schemas.openxmlformats.org/officeDocument/2006/relationships/hyperlink" Target="https://podminky.urs.cz/item/CS_URS_2021_02/434121425" TargetMode="External" /><Relationship Id="rId32" Type="http://schemas.openxmlformats.org/officeDocument/2006/relationships/hyperlink" Target="https://podminky.urs.cz/item/CS_URS_2021_02/434351141" TargetMode="External" /><Relationship Id="rId33" Type="http://schemas.openxmlformats.org/officeDocument/2006/relationships/hyperlink" Target="https://podminky.urs.cz/item/CS_URS_2021_02/434351142" TargetMode="External" /><Relationship Id="rId34" Type="http://schemas.openxmlformats.org/officeDocument/2006/relationships/hyperlink" Target="https://podminky.urs.cz/item/CS_URS_2021_02/451572111" TargetMode="External" /><Relationship Id="rId35" Type="http://schemas.openxmlformats.org/officeDocument/2006/relationships/hyperlink" Target="https://podminky.urs.cz/item/CS_URS_2021_02/451577777" TargetMode="External" /><Relationship Id="rId36" Type="http://schemas.openxmlformats.org/officeDocument/2006/relationships/hyperlink" Target="https://podminky.urs.cz/item/CS_URS_2021_02/564851111" TargetMode="External" /><Relationship Id="rId37" Type="http://schemas.openxmlformats.org/officeDocument/2006/relationships/hyperlink" Target="https://podminky.urs.cz/item/CS_URS_2021_02/564861111" TargetMode="External" /><Relationship Id="rId38" Type="http://schemas.openxmlformats.org/officeDocument/2006/relationships/hyperlink" Target="https://podminky.urs.cz/item/CS_URS_2021_02/566401111" TargetMode="External" /><Relationship Id="rId39" Type="http://schemas.openxmlformats.org/officeDocument/2006/relationships/hyperlink" Target="https://podminky.urs.cz/item/CS_URS_2021_02/567142113" TargetMode="External" /><Relationship Id="rId40" Type="http://schemas.openxmlformats.org/officeDocument/2006/relationships/hyperlink" Target="https://podminky.urs.cz/item/CS_URS_2021_02/596211212" TargetMode="External" /><Relationship Id="rId41" Type="http://schemas.openxmlformats.org/officeDocument/2006/relationships/hyperlink" Target="https://podminky.urs.cz/item/CS_URS_2021_02/59245213" TargetMode="External" /><Relationship Id="rId42" Type="http://schemas.openxmlformats.org/officeDocument/2006/relationships/hyperlink" Target="https://podminky.urs.cz/item/CS_URS_2021_02/596811123" TargetMode="External" /><Relationship Id="rId43" Type="http://schemas.openxmlformats.org/officeDocument/2006/relationships/hyperlink" Target="https://podminky.urs.cz/item/CS_URS_2021_02/612315221" TargetMode="External" /><Relationship Id="rId44" Type="http://schemas.openxmlformats.org/officeDocument/2006/relationships/hyperlink" Target="https://podminky.urs.cz/item/CS_URS_2021_02/916131113" TargetMode="External" /><Relationship Id="rId45" Type="http://schemas.openxmlformats.org/officeDocument/2006/relationships/hyperlink" Target="https://podminky.urs.cz/item/CS_URS_2021_02/59217031" TargetMode="External" /><Relationship Id="rId46" Type="http://schemas.openxmlformats.org/officeDocument/2006/relationships/hyperlink" Target="https://podminky.urs.cz/item/CS_URS_2021_02/916131213" TargetMode="External" /><Relationship Id="rId47" Type="http://schemas.openxmlformats.org/officeDocument/2006/relationships/hyperlink" Target="https://podminky.urs.cz/item/CS_URS_2021_02/59217031" TargetMode="External" /><Relationship Id="rId48" Type="http://schemas.openxmlformats.org/officeDocument/2006/relationships/hyperlink" Target="https://podminky.urs.cz/item/CS_URS_2021_02/916991121" TargetMode="External" /><Relationship Id="rId49" Type="http://schemas.openxmlformats.org/officeDocument/2006/relationships/hyperlink" Target="https://podminky.urs.cz/item/CS_URS_2021_02/936104211" TargetMode="External" /><Relationship Id="rId50" Type="http://schemas.openxmlformats.org/officeDocument/2006/relationships/hyperlink" Target="https://podminky.urs.cz/item/CS_URS_2021_02/936124113" TargetMode="External" /><Relationship Id="rId51" Type="http://schemas.openxmlformats.org/officeDocument/2006/relationships/hyperlink" Target="https://podminky.urs.cz/item/CS_URS_2021_02/936174311" TargetMode="External" /><Relationship Id="rId52" Type="http://schemas.openxmlformats.org/officeDocument/2006/relationships/hyperlink" Target="https://podminky.urs.cz/item/CS_URS_2021_02/74910151" TargetMode="External" /><Relationship Id="rId53" Type="http://schemas.openxmlformats.org/officeDocument/2006/relationships/hyperlink" Target="https://podminky.urs.cz/item/CS_URS_2021_02/971033241" TargetMode="External" /><Relationship Id="rId54" Type="http://schemas.openxmlformats.org/officeDocument/2006/relationships/hyperlink" Target="https://podminky.urs.cz/item/CS_URS_2021_02/979054451" TargetMode="External" /><Relationship Id="rId55" Type="http://schemas.openxmlformats.org/officeDocument/2006/relationships/hyperlink" Target="https://podminky.urs.cz/item/CS_URS_2021_02/997013111" TargetMode="External" /><Relationship Id="rId56" Type="http://schemas.openxmlformats.org/officeDocument/2006/relationships/hyperlink" Target="https://podminky.urs.cz/item/CS_URS_2021_02/997013501" TargetMode="External" /><Relationship Id="rId57" Type="http://schemas.openxmlformats.org/officeDocument/2006/relationships/hyperlink" Target="https://podminky.urs.cz/item/CS_URS_2021_02/997013509" TargetMode="External" /><Relationship Id="rId58" Type="http://schemas.openxmlformats.org/officeDocument/2006/relationships/hyperlink" Target="https://podminky.urs.cz/item/CS_URS_2021_02/997013631" TargetMode="External" /><Relationship Id="rId59" Type="http://schemas.openxmlformats.org/officeDocument/2006/relationships/hyperlink" Target="https://podminky.urs.cz/item/CS_URS_2021_02/998223011" TargetMode="External" /><Relationship Id="rId60" Type="http://schemas.openxmlformats.org/officeDocument/2006/relationships/hyperlink" Target="https://podminky.urs.cz/item/CS_URS_2021_02/721174005" TargetMode="External" /><Relationship Id="rId61" Type="http://schemas.openxmlformats.org/officeDocument/2006/relationships/hyperlink" Target="https://podminky.urs.cz/item/CS_URS_2021_02/721290111" TargetMode="External" /><Relationship Id="rId62" Type="http://schemas.openxmlformats.org/officeDocument/2006/relationships/hyperlink" Target="https://podminky.urs.cz/item/CS_URS_2021_02/998721101" TargetMode="External" /><Relationship Id="rId63" Type="http://schemas.openxmlformats.org/officeDocument/2006/relationships/hyperlink" Target="https://podminky.urs.cz/item/CS_URS_2021_02/722174002" TargetMode="External" /><Relationship Id="rId64" Type="http://schemas.openxmlformats.org/officeDocument/2006/relationships/hyperlink" Target="https://podminky.urs.cz/item/CS_URS_2021_02/722174003" TargetMode="External" /><Relationship Id="rId65" Type="http://schemas.openxmlformats.org/officeDocument/2006/relationships/hyperlink" Target="https://podminky.urs.cz/item/CS_URS_2021_02/722229102" TargetMode="External" /><Relationship Id="rId66" Type="http://schemas.openxmlformats.org/officeDocument/2006/relationships/hyperlink" Target="https://podminky.urs.cz/item/CS_URS_2021_02/722290226" TargetMode="External" /><Relationship Id="rId67" Type="http://schemas.openxmlformats.org/officeDocument/2006/relationships/hyperlink" Target="https://podminky.urs.cz/item/CS_URS_2021_02/722290234" TargetMode="External" /><Relationship Id="rId68" Type="http://schemas.openxmlformats.org/officeDocument/2006/relationships/hyperlink" Target="https://podminky.urs.cz/item/CS_URS_2021_02/998722101" TargetMode="External" /><Relationship Id="rId69" Type="http://schemas.openxmlformats.org/officeDocument/2006/relationships/hyperlink" Target="https://podminky.urs.cz/item/CS_URS_2021_02/723150312" TargetMode="External" /><Relationship Id="rId70" Type="http://schemas.openxmlformats.org/officeDocument/2006/relationships/hyperlink" Target="https://podminky.urs.cz/item/CS_URS_2021_02/723150369" TargetMode="External" /><Relationship Id="rId71" Type="http://schemas.openxmlformats.org/officeDocument/2006/relationships/hyperlink" Target="https://podminky.urs.cz/item/CS_URS_2021_02/723170117" TargetMode="External" /><Relationship Id="rId72" Type="http://schemas.openxmlformats.org/officeDocument/2006/relationships/hyperlink" Target="https://podminky.urs.cz/item/CS_URS_2021_02/723229103" TargetMode="External" /><Relationship Id="rId73" Type="http://schemas.openxmlformats.org/officeDocument/2006/relationships/hyperlink" Target="https://podminky.urs.cz/item/CS_URS_2021_02/723231167" TargetMode="External" /><Relationship Id="rId74" Type="http://schemas.openxmlformats.org/officeDocument/2006/relationships/hyperlink" Target="https://podminky.urs.cz/item/CS_URS_2021_02/723239102" TargetMode="External" /><Relationship Id="rId75" Type="http://schemas.openxmlformats.org/officeDocument/2006/relationships/hyperlink" Target="https://podminky.urs.cz/item/CS_URS_2021_02/998723101" TargetMode="External" /><Relationship Id="rId76" Type="http://schemas.openxmlformats.org/officeDocument/2006/relationships/hyperlink" Target="https://podminky.urs.cz/item/CS_URS_2021_02/HZS4212" TargetMode="External" /><Relationship Id="rId77" Type="http://schemas.openxmlformats.org/officeDocument/2006/relationships/hyperlink" Target="https://podminky.urs.cz/item/CS_URS_2021_02/767163221" TargetMode="External" /><Relationship Id="rId78" Type="http://schemas.openxmlformats.org/officeDocument/2006/relationships/hyperlink" Target="https://podminky.urs.cz/item/CS_URS_2021_02/767995111" TargetMode="External" /><Relationship Id="rId79" Type="http://schemas.openxmlformats.org/officeDocument/2006/relationships/hyperlink" Target="https://podminky.urs.cz/item/CS_URS_2021_02/998767101" TargetMode="External" /><Relationship Id="rId80" Type="http://schemas.openxmlformats.org/officeDocument/2006/relationships/hyperlink" Target="https://podminky.urs.cz/item/CS_URS_2021_02/783314201" TargetMode="External" /><Relationship Id="rId81" Type="http://schemas.openxmlformats.org/officeDocument/2006/relationships/hyperlink" Target="https://podminky.urs.cz/item/CS_URS_2021_02/783315101" TargetMode="External" /><Relationship Id="rId82" Type="http://schemas.openxmlformats.org/officeDocument/2006/relationships/hyperlink" Target="https://podminky.urs.cz/item/CS_URS_2021_02/783317101" TargetMode="External" /><Relationship Id="rId83" Type="http://schemas.openxmlformats.org/officeDocument/2006/relationships/hyperlink" Target="https://podminky.urs.cz/item/CS_URS_2021_02/783614561" TargetMode="External" /><Relationship Id="rId84" Type="http://schemas.openxmlformats.org/officeDocument/2006/relationships/hyperlink" Target="https://podminky.urs.cz/item/CS_URS_2021_02/783615561" TargetMode="External" /><Relationship Id="rId85" Type="http://schemas.openxmlformats.org/officeDocument/2006/relationships/hyperlink" Target="https://podminky.urs.cz/item/CS_URS_2021_02/783617511" TargetMode="External" /><Relationship Id="rId8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5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3212011" TargetMode="External" /><Relationship Id="rId4" Type="http://schemas.openxmlformats.org/officeDocument/2006/relationships/hyperlink" Target="https://podminky.urs.cz/item/CS_URS_2021_02/162751116" TargetMode="External" /><Relationship Id="rId5" Type="http://schemas.openxmlformats.org/officeDocument/2006/relationships/hyperlink" Target="https://podminky.urs.cz/item/CS_URS_2021_02/171201231" TargetMode="External" /><Relationship Id="rId6" Type="http://schemas.openxmlformats.org/officeDocument/2006/relationships/hyperlink" Target="https://podminky.urs.cz/item/CS_URS_2021_02/171251201" TargetMode="External" /><Relationship Id="rId7" Type="http://schemas.openxmlformats.org/officeDocument/2006/relationships/hyperlink" Target="https://podminky.urs.cz/item/CS_URS_2021_02/181951112" TargetMode="External" /><Relationship Id="rId8" Type="http://schemas.openxmlformats.org/officeDocument/2006/relationships/hyperlink" Target="https://podminky.urs.cz/item/CS_URS_2021_02/211561111" TargetMode="External" /><Relationship Id="rId9" Type="http://schemas.openxmlformats.org/officeDocument/2006/relationships/hyperlink" Target="https://podminky.urs.cz/item/CS_URS_2021_02/211971110" TargetMode="External" /><Relationship Id="rId10" Type="http://schemas.openxmlformats.org/officeDocument/2006/relationships/hyperlink" Target="https://podminky.urs.cz/item/CS_URS_2021_02/69311081" TargetMode="External" /><Relationship Id="rId11" Type="http://schemas.openxmlformats.org/officeDocument/2006/relationships/hyperlink" Target="https://podminky.urs.cz/item/CS_URS_2021_02/212752101" TargetMode="External" /><Relationship Id="rId12" Type="http://schemas.openxmlformats.org/officeDocument/2006/relationships/hyperlink" Target="https://podminky.urs.cz/item/CS_URS_2021_02/275313811" TargetMode="External" /><Relationship Id="rId13" Type="http://schemas.openxmlformats.org/officeDocument/2006/relationships/hyperlink" Target="https://podminky.urs.cz/item/CS_URS_2021_02/564801111" TargetMode="External" /><Relationship Id="rId14" Type="http://schemas.openxmlformats.org/officeDocument/2006/relationships/hyperlink" Target="https://podminky.urs.cz/item/CS_URS_2021_02/564861111" TargetMode="External" /><Relationship Id="rId15" Type="http://schemas.openxmlformats.org/officeDocument/2006/relationships/hyperlink" Target="https://podminky.urs.cz/item/CS_URS_2021_02/567142113" TargetMode="External" /><Relationship Id="rId16" Type="http://schemas.openxmlformats.org/officeDocument/2006/relationships/hyperlink" Target="https://podminky.urs.cz/item/CS_URS_2021_02/576136311" TargetMode="External" /><Relationship Id="rId17" Type="http://schemas.openxmlformats.org/officeDocument/2006/relationships/hyperlink" Target="https://podminky.urs.cz/item/CS_URS_2021_02/577134111" TargetMode="External" /><Relationship Id="rId18" Type="http://schemas.openxmlformats.org/officeDocument/2006/relationships/hyperlink" Target="https://podminky.urs.cz/item/CS_URS_2021_02/579211120" TargetMode="External" /><Relationship Id="rId19" Type="http://schemas.openxmlformats.org/officeDocument/2006/relationships/hyperlink" Target="https://podminky.urs.cz/item/CS_URS_2021_02/579291111" TargetMode="External" /><Relationship Id="rId20" Type="http://schemas.openxmlformats.org/officeDocument/2006/relationships/hyperlink" Target="https://podminky.urs.cz/item/CS_URS_2021_02/596811120" TargetMode="External" /><Relationship Id="rId21" Type="http://schemas.openxmlformats.org/officeDocument/2006/relationships/hyperlink" Target="https://podminky.urs.cz/item/CS_URS_2021_02/59248005" TargetMode="External" /><Relationship Id="rId22" Type="http://schemas.openxmlformats.org/officeDocument/2006/relationships/hyperlink" Target="https://podminky.urs.cz/item/CS_URS_2021_02/635111421" TargetMode="External" /><Relationship Id="rId23" Type="http://schemas.openxmlformats.org/officeDocument/2006/relationships/hyperlink" Target="https://podminky.urs.cz/item/CS_URS_2021_02/916231213" TargetMode="External" /><Relationship Id="rId24" Type="http://schemas.openxmlformats.org/officeDocument/2006/relationships/hyperlink" Target="https://podminky.urs.cz/item/CS_URS_2021_02/59217031" TargetMode="External" /><Relationship Id="rId25" Type="http://schemas.openxmlformats.org/officeDocument/2006/relationships/hyperlink" Target="https://podminky.urs.cz/item/CS_URS_2021_02/916991121" TargetMode="External" /><Relationship Id="rId26" Type="http://schemas.openxmlformats.org/officeDocument/2006/relationships/hyperlink" Target="https://podminky.urs.cz/item/CS_URS_2021_02/936124113" TargetMode="External" /><Relationship Id="rId27" Type="http://schemas.openxmlformats.org/officeDocument/2006/relationships/hyperlink" Target="https://podminky.urs.cz/item/CS_URS_2021_02/953961213" TargetMode="External" /><Relationship Id="rId28" Type="http://schemas.openxmlformats.org/officeDocument/2006/relationships/hyperlink" Target="https://podminky.urs.cz/item/CS_URS_2021_02/953965121" TargetMode="External" /><Relationship Id="rId29" Type="http://schemas.openxmlformats.org/officeDocument/2006/relationships/hyperlink" Target="https://podminky.urs.cz/item/CS_URS_2021_02/965081333" TargetMode="External" /><Relationship Id="rId30" Type="http://schemas.openxmlformats.org/officeDocument/2006/relationships/hyperlink" Target="https://podminky.urs.cz/item/CS_URS_2021_02/965082923" TargetMode="External" /><Relationship Id="rId31" Type="http://schemas.openxmlformats.org/officeDocument/2006/relationships/hyperlink" Target="https://podminky.urs.cz/item/CS_URS_2021_02/997013111" TargetMode="External" /><Relationship Id="rId32" Type="http://schemas.openxmlformats.org/officeDocument/2006/relationships/hyperlink" Target="https://podminky.urs.cz/item/CS_URS_2021_02/997013501" TargetMode="External" /><Relationship Id="rId33" Type="http://schemas.openxmlformats.org/officeDocument/2006/relationships/hyperlink" Target="https://podminky.urs.cz/item/CS_URS_2021_02/997013509" TargetMode="External" /><Relationship Id="rId34" Type="http://schemas.openxmlformats.org/officeDocument/2006/relationships/hyperlink" Target="https://podminky.urs.cz/item/CS_URS_2021_02/997013631" TargetMode="External" /><Relationship Id="rId35" Type="http://schemas.openxmlformats.org/officeDocument/2006/relationships/hyperlink" Target="https://podminky.urs.cz/item/CS_URS_2021_02/998222012" TargetMode="External" /><Relationship Id="rId3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5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3212011" TargetMode="External" /><Relationship Id="rId4" Type="http://schemas.openxmlformats.org/officeDocument/2006/relationships/hyperlink" Target="https://podminky.urs.cz/item/CS_URS_2021_02/162751116" TargetMode="External" /><Relationship Id="rId5" Type="http://schemas.openxmlformats.org/officeDocument/2006/relationships/hyperlink" Target="https://podminky.urs.cz/item/CS_URS_2021_02/171201231" TargetMode="External" /><Relationship Id="rId6" Type="http://schemas.openxmlformats.org/officeDocument/2006/relationships/hyperlink" Target="https://podminky.urs.cz/item/CS_URS_2021_02/171251201" TargetMode="External" /><Relationship Id="rId7" Type="http://schemas.openxmlformats.org/officeDocument/2006/relationships/hyperlink" Target="https://podminky.urs.cz/item/CS_URS_2021_02/181951112" TargetMode="External" /><Relationship Id="rId8" Type="http://schemas.openxmlformats.org/officeDocument/2006/relationships/hyperlink" Target="https://podminky.urs.cz/item/CS_URS_2021_02/211561111" TargetMode="External" /><Relationship Id="rId9" Type="http://schemas.openxmlformats.org/officeDocument/2006/relationships/hyperlink" Target="https://podminky.urs.cz/item/CS_URS_2021_02/211971110" TargetMode="External" /><Relationship Id="rId10" Type="http://schemas.openxmlformats.org/officeDocument/2006/relationships/hyperlink" Target="https://podminky.urs.cz/item/CS_URS_2021_02/69311081" TargetMode="External" /><Relationship Id="rId11" Type="http://schemas.openxmlformats.org/officeDocument/2006/relationships/hyperlink" Target="https://podminky.urs.cz/item/CS_URS_2021_02/212752101" TargetMode="External" /><Relationship Id="rId12" Type="http://schemas.openxmlformats.org/officeDocument/2006/relationships/hyperlink" Target="https://podminky.urs.cz/item/CS_URS_2021_02/275313811" TargetMode="External" /><Relationship Id="rId13" Type="http://schemas.openxmlformats.org/officeDocument/2006/relationships/hyperlink" Target="https://podminky.urs.cz/item/CS_URS_2021_02/564801111" TargetMode="External" /><Relationship Id="rId14" Type="http://schemas.openxmlformats.org/officeDocument/2006/relationships/hyperlink" Target="https://podminky.urs.cz/item/CS_URS_2021_02/564861111" TargetMode="External" /><Relationship Id="rId15" Type="http://schemas.openxmlformats.org/officeDocument/2006/relationships/hyperlink" Target="https://podminky.urs.cz/item/CS_URS_2021_02/576136311" TargetMode="External" /><Relationship Id="rId16" Type="http://schemas.openxmlformats.org/officeDocument/2006/relationships/hyperlink" Target="https://podminky.urs.cz/item/CS_URS_2021_02/577134111" TargetMode="External" /><Relationship Id="rId17" Type="http://schemas.openxmlformats.org/officeDocument/2006/relationships/hyperlink" Target="https://podminky.urs.cz/item/CS_URS_2021_02/579211120" TargetMode="External" /><Relationship Id="rId18" Type="http://schemas.openxmlformats.org/officeDocument/2006/relationships/hyperlink" Target="https://podminky.urs.cz/item/CS_URS_2021_02/579291111" TargetMode="External" /><Relationship Id="rId19" Type="http://schemas.openxmlformats.org/officeDocument/2006/relationships/hyperlink" Target="https://podminky.urs.cz/item/CS_URS_2021_02/596811120" TargetMode="External" /><Relationship Id="rId20" Type="http://schemas.openxmlformats.org/officeDocument/2006/relationships/hyperlink" Target="https://podminky.urs.cz/item/CS_URS_2021_02/59248005" TargetMode="External" /><Relationship Id="rId21" Type="http://schemas.openxmlformats.org/officeDocument/2006/relationships/hyperlink" Target="https://podminky.urs.cz/item/CS_URS_2021_02/635111421" TargetMode="External" /><Relationship Id="rId22" Type="http://schemas.openxmlformats.org/officeDocument/2006/relationships/hyperlink" Target="https://podminky.urs.cz/item/CS_URS_2021_02/637121111" TargetMode="External" /><Relationship Id="rId23" Type="http://schemas.openxmlformats.org/officeDocument/2006/relationships/hyperlink" Target="https://podminky.urs.cz/item/CS_URS_2021_02/916231213" TargetMode="External" /><Relationship Id="rId24" Type="http://schemas.openxmlformats.org/officeDocument/2006/relationships/hyperlink" Target="https://podminky.urs.cz/item/CS_URS_2021_02/59217031" TargetMode="External" /><Relationship Id="rId25" Type="http://schemas.openxmlformats.org/officeDocument/2006/relationships/hyperlink" Target="https://podminky.urs.cz/item/CS_URS_2021_02/916991121" TargetMode="External" /><Relationship Id="rId26" Type="http://schemas.openxmlformats.org/officeDocument/2006/relationships/hyperlink" Target="https://podminky.urs.cz/item/CS_URS_2021_02/941111121" TargetMode="External" /><Relationship Id="rId27" Type="http://schemas.openxmlformats.org/officeDocument/2006/relationships/hyperlink" Target="https://podminky.urs.cz/item/CS_URS_2021_02/941111221" TargetMode="External" /><Relationship Id="rId28" Type="http://schemas.openxmlformats.org/officeDocument/2006/relationships/hyperlink" Target="https://podminky.urs.cz/item/CS_URS_2021_02/941111821" TargetMode="External" /><Relationship Id="rId29" Type="http://schemas.openxmlformats.org/officeDocument/2006/relationships/hyperlink" Target="https://podminky.urs.cz/item/CS_URS_2021_02/965081333" TargetMode="External" /><Relationship Id="rId30" Type="http://schemas.openxmlformats.org/officeDocument/2006/relationships/hyperlink" Target="https://podminky.urs.cz/item/CS_URS_2021_02/965082923" TargetMode="External" /><Relationship Id="rId31" Type="http://schemas.openxmlformats.org/officeDocument/2006/relationships/hyperlink" Target="https://podminky.urs.cz/item/CS_URS_2021_02/997013111" TargetMode="External" /><Relationship Id="rId32" Type="http://schemas.openxmlformats.org/officeDocument/2006/relationships/hyperlink" Target="https://podminky.urs.cz/item/CS_URS_2021_02/997013501" TargetMode="External" /><Relationship Id="rId33" Type="http://schemas.openxmlformats.org/officeDocument/2006/relationships/hyperlink" Target="https://podminky.urs.cz/item/CS_URS_2021_02/997013509" TargetMode="External" /><Relationship Id="rId34" Type="http://schemas.openxmlformats.org/officeDocument/2006/relationships/hyperlink" Target="https://podminky.urs.cz/item/CS_URS_2021_02/997013631" TargetMode="External" /><Relationship Id="rId35" Type="http://schemas.openxmlformats.org/officeDocument/2006/relationships/hyperlink" Target="https://podminky.urs.cz/item/CS_URS_2021_02/998222012" TargetMode="External" /><Relationship Id="rId36" Type="http://schemas.openxmlformats.org/officeDocument/2006/relationships/hyperlink" Target="https://podminky.urs.cz/item/CS_URS_2021_02/998767102" TargetMode="External" /><Relationship Id="rId3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4104" TargetMode="External" /><Relationship Id="rId2" Type="http://schemas.openxmlformats.org/officeDocument/2006/relationships/hyperlink" Target="https://podminky.urs.cz/item/CS_URS_2021_02/133251104" TargetMode="External" /><Relationship Id="rId3" Type="http://schemas.openxmlformats.org/officeDocument/2006/relationships/hyperlink" Target="https://podminky.urs.cz/item/CS_URS_2021_02/151101101" TargetMode="External" /><Relationship Id="rId4" Type="http://schemas.openxmlformats.org/officeDocument/2006/relationships/hyperlink" Target="https://podminky.urs.cz/item/CS_URS_2021_02/151101111" TargetMode="External" /><Relationship Id="rId5" Type="http://schemas.openxmlformats.org/officeDocument/2006/relationships/hyperlink" Target="https://podminky.urs.cz/item/CS_URS_2021_02/162351103" TargetMode="External" /><Relationship Id="rId6" Type="http://schemas.openxmlformats.org/officeDocument/2006/relationships/hyperlink" Target="https://podminky.urs.cz/item/CS_URS_2021_02/162751116" TargetMode="External" /><Relationship Id="rId7" Type="http://schemas.openxmlformats.org/officeDocument/2006/relationships/hyperlink" Target="https://podminky.urs.cz/item/CS_URS_2021_02/167151111" TargetMode="External" /><Relationship Id="rId8" Type="http://schemas.openxmlformats.org/officeDocument/2006/relationships/hyperlink" Target="https://podminky.urs.cz/item/CS_URS_2021_02/171201231" TargetMode="External" /><Relationship Id="rId9" Type="http://schemas.openxmlformats.org/officeDocument/2006/relationships/hyperlink" Target="https://podminky.urs.cz/item/CS_URS_2021_02/171251201" TargetMode="External" /><Relationship Id="rId10" Type="http://schemas.openxmlformats.org/officeDocument/2006/relationships/hyperlink" Target="https://podminky.urs.cz/item/CS_URS_2021_02/175112101" TargetMode="External" /><Relationship Id="rId11" Type="http://schemas.openxmlformats.org/officeDocument/2006/relationships/hyperlink" Target="https://podminky.urs.cz/item/CS_URS_2021_02/58341341" TargetMode="External" /><Relationship Id="rId12" Type="http://schemas.openxmlformats.org/officeDocument/2006/relationships/hyperlink" Target="https://podminky.urs.cz/item/CS_URS_2021_02/175151201" TargetMode="External" /><Relationship Id="rId13" Type="http://schemas.openxmlformats.org/officeDocument/2006/relationships/hyperlink" Target="https://podminky.urs.cz/item/CS_URS_2021_02/181912112" TargetMode="External" /><Relationship Id="rId14" Type="http://schemas.openxmlformats.org/officeDocument/2006/relationships/hyperlink" Target="https://podminky.urs.cz/item/CS_URS_2021_02/271532211" TargetMode="External" /><Relationship Id="rId15" Type="http://schemas.openxmlformats.org/officeDocument/2006/relationships/hyperlink" Target="https://podminky.urs.cz/item/CS_URS_2021_02/273313511" TargetMode="External" /><Relationship Id="rId16" Type="http://schemas.openxmlformats.org/officeDocument/2006/relationships/hyperlink" Target="https://podminky.urs.cz/item/CS_URS_2021_02/273351121" TargetMode="External" /><Relationship Id="rId17" Type="http://schemas.openxmlformats.org/officeDocument/2006/relationships/hyperlink" Target="https://podminky.urs.cz/item/CS_URS_2021_02/273351122" TargetMode="External" /><Relationship Id="rId18" Type="http://schemas.openxmlformats.org/officeDocument/2006/relationships/hyperlink" Target="https://podminky.urs.cz/item/CS_URS_2021_02/451572111" TargetMode="External" /><Relationship Id="rId19" Type="http://schemas.openxmlformats.org/officeDocument/2006/relationships/hyperlink" Target="https://podminky.urs.cz/item/CS_URS_2021_02/452386111" TargetMode="External" /><Relationship Id="rId20" Type="http://schemas.openxmlformats.org/officeDocument/2006/relationships/hyperlink" Target="https://podminky.urs.cz/item/CS_URS_2021_02/631311113" TargetMode="External" /><Relationship Id="rId21" Type="http://schemas.openxmlformats.org/officeDocument/2006/relationships/hyperlink" Target="https://podminky.urs.cz/item/CS_URS_2021_02/871260310" TargetMode="External" /><Relationship Id="rId22" Type="http://schemas.openxmlformats.org/officeDocument/2006/relationships/hyperlink" Target="https://podminky.urs.cz/item/CS_URS_2021_02/28617001" TargetMode="External" /><Relationship Id="rId23" Type="http://schemas.openxmlformats.org/officeDocument/2006/relationships/hyperlink" Target="https://podminky.urs.cz/item/CS_URS_2021_02/871310310" TargetMode="External" /><Relationship Id="rId24" Type="http://schemas.openxmlformats.org/officeDocument/2006/relationships/hyperlink" Target="https://podminky.urs.cz/item/CS_URS_2021_02/28617003" TargetMode="External" /><Relationship Id="rId25" Type="http://schemas.openxmlformats.org/officeDocument/2006/relationships/hyperlink" Target="https://podminky.urs.cz/item/CS_URS_2021_02/877260320" TargetMode="External" /><Relationship Id="rId26" Type="http://schemas.openxmlformats.org/officeDocument/2006/relationships/hyperlink" Target="https://podminky.urs.cz/item/CS_URS_2021_02/28617200" TargetMode="External" /><Relationship Id="rId27" Type="http://schemas.openxmlformats.org/officeDocument/2006/relationships/hyperlink" Target="https://podminky.urs.cz/item/CS_URS_2021_02/890411851" TargetMode="External" /><Relationship Id="rId28" Type="http://schemas.openxmlformats.org/officeDocument/2006/relationships/hyperlink" Target="https://podminky.urs.cz/item/CS_URS_2021_02/894411111" TargetMode="External" /><Relationship Id="rId29" Type="http://schemas.openxmlformats.org/officeDocument/2006/relationships/hyperlink" Target="https://podminky.urs.cz/item/CS_URS_2021_02/59224339" TargetMode="External" /><Relationship Id="rId30" Type="http://schemas.openxmlformats.org/officeDocument/2006/relationships/hyperlink" Target="https://podminky.urs.cz/item/CS_URS_2021_02/59224167" TargetMode="External" /><Relationship Id="rId31" Type="http://schemas.openxmlformats.org/officeDocument/2006/relationships/hyperlink" Target="https://podminky.urs.cz/item/CS_URS_2021_02/56241681.R" TargetMode="External" /><Relationship Id="rId32" Type="http://schemas.openxmlformats.org/officeDocument/2006/relationships/hyperlink" Target="https://podminky.urs.cz/item/CS_URS_2021_02/895270401" TargetMode="External" /><Relationship Id="rId33" Type="http://schemas.openxmlformats.org/officeDocument/2006/relationships/hyperlink" Target="https://podminky.urs.cz/item/CS_URS_2021_02/895270431" TargetMode="External" /><Relationship Id="rId34" Type="http://schemas.openxmlformats.org/officeDocument/2006/relationships/hyperlink" Target="https://podminky.urs.cz/item/CS_URS_2021_02/895270432" TargetMode="External" /><Relationship Id="rId35" Type="http://schemas.openxmlformats.org/officeDocument/2006/relationships/hyperlink" Target="https://podminky.urs.cz/item/CS_URS_2021_02/895270436" TargetMode="External" /><Relationship Id="rId36" Type="http://schemas.openxmlformats.org/officeDocument/2006/relationships/hyperlink" Target="https://podminky.urs.cz/item/CS_URS_2021_02/895270451" TargetMode="External" /><Relationship Id="rId37" Type="http://schemas.openxmlformats.org/officeDocument/2006/relationships/hyperlink" Target="https://podminky.urs.cz/item/CS_URS_2021_02/895270504" TargetMode="External" /><Relationship Id="rId38" Type="http://schemas.openxmlformats.org/officeDocument/2006/relationships/hyperlink" Target="https://podminky.urs.cz/item/CS_URS_2021_02/899102211" TargetMode="External" /><Relationship Id="rId39" Type="http://schemas.openxmlformats.org/officeDocument/2006/relationships/hyperlink" Target="https://podminky.urs.cz/item/CS_URS_2021_02/899104112" TargetMode="External" /><Relationship Id="rId40" Type="http://schemas.openxmlformats.org/officeDocument/2006/relationships/hyperlink" Target="https://podminky.urs.cz/item/CS_URS_2021_02/63126038" TargetMode="External" /><Relationship Id="rId41" Type="http://schemas.openxmlformats.org/officeDocument/2006/relationships/hyperlink" Target="https://podminky.urs.cz/item/CS_URS_2021_02/997013111" TargetMode="External" /><Relationship Id="rId42" Type="http://schemas.openxmlformats.org/officeDocument/2006/relationships/hyperlink" Target="https://podminky.urs.cz/item/CS_URS_2021_02/997013501" TargetMode="External" /><Relationship Id="rId43" Type="http://schemas.openxmlformats.org/officeDocument/2006/relationships/hyperlink" Target="https://podminky.urs.cz/item/CS_URS_2021_02/997013509" TargetMode="External" /><Relationship Id="rId44" Type="http://schemas.openxmlformats.org/officeDocument/2006/relationships/hyperlink" Target="https://podminky.urs.cz/item/CS_URS_2021_02/997013631" TargetMode="External" /><Relationship Id="rId45" Type="http://schemas.openxmlformats.org/officeDocument/2006/relationships/hyperlink" Target="https://podminky.urs.cz/item/CS_URS_2021_02/998276101" TargetMode="External" /><Relationship Id="rId46" Type="http://schemas.openxmlformats.org/officeDocument/2006/relationships/hyperlink" Target="https://podminky.urs.cz/item/CS_URS_2021_02/722173115" TargetMode="External" /><Relationship Id="rId47" Type="http://schemas.openxmlformats.org/officeDocument/2006/relationships/hyperlink" Target="https://podminky.urs.cz/item/CS_URS_2021_02/724149102" TargetMode="External" /><Relationship Id="rId4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5081333" TargetMode="External" /><Relationship Id="rId2" Type="http://schemas.openxmlformats.org/officeDocument/2006/relationships/hyperlink" Target="https://podminky.urs.cz/item/CS_URS_2021_02/965082941" TargetMode="External" /><Relationship Id="rId3" Type="http://schemas.openxmlformats.org/officeDocument/2006/relationships/hyperlink" Target="https://podminky.urs.cz/item/CS_URS_2021_02/981011415" TargetMode="External" /><Relationship Id="rId4" Type="http://schemas.openxmlformats.org/officeDocument/2006/relationships/hyperlink" Target="https://podminky.urs.cz/item/CS_URS_2021_02/997013111" TargetMode="External" /><Relationship Id="rId5" Type="http://schemas.openxmlformats.org/officeDocument/2006/relationships/hyperlink" Target="https://podminky.urs.cz/item/CS_URS_2021_02/997013501" TargetMode="External" /><Relationship Id="rId6" Type="http://schemas.openxmlformats.org/officeDocument/2006/relationships/hyperlink" Target="https://podminky.urs.cz/item/CS_URS_2021_02/997013509" TargetMode="External" /><Relationship Id="rId7" Type="http://schemas.openxmlformats.org/officeDocument/2006/relationships/hyperlink" Target="https://podminky.urs.cz/item/CS_URS_2021_02/997013631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GJ_VZ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Jihlava - gymnazium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19. 12. 2021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ROUND(AG55+SUM(AG56:AG62)+AG65+AG66,2)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ROUND(AS55+SUM(AS56:AS62)+AS65+AS66,2)</f>
        <v>0</v>
      </c>
      <c r="AT54" s="107">
        <f>ROUND(SUM(AV54:AW54),2)</f>
        <v>0</v>
      </c>
      <c r="AU54" s="108">
        <f>ROUND(AU55+SUM(AU56:AU62)+AU65+AU66,5)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ROUND(AZ55+SUM(AZ56:AZ62)+AZ65+AZ66,2)</f>
        <v>0</v>
      </c>
      <c r="BA54" s="107">
        <f>ROUND(BA55+SUM(BA56:BA62)+BA65+BA66,2)</f>
        <v>0</v>
      </c>
      <c r="BB54" s="107">
        <f>ROUND(BB55+SUM(BB56:BB62)+BB65+BB66,2)</f>
        <v>0</v>
      </c>
      <c r="BC54" s="107">
        <f>ROUND(BC55+SUM(BC56:BC62)+BC65+BC66,2)</f>
        <v>0</v>
      </c>
      <c r="BD54" s="109">
        <f>ROUND(BD55+SUM(BD56:BD62)+BD65+BD66,2)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'GJ-01 - SO 01 - Sportovní...'!J30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'GJ-01 - SO 01 - Sportovní...'!P93</f>
        <v>0</v>
      </c>
      <c r="AV55" s="121">
        <f>'GJ-01 - SO 01 - Sportovní...'!J33</f>
        <v>0</v>
      </c>
      <c r="AW55" s="121">
        <f>'GJ-01 - SO 01 - Sportovní...'!J34</f>
        <v>0</v>
      </c>
      <c r="AX55" s="121">
        <f>'GJ-01 - SO 01 - Sportovní...'!J35</f>
        <v>0</v>
      </c>
      <c r="AY55" s="121">
        <f>'GJ-01 - SO 01 - Sportovní...'!J36</f>
        <v>0</v>
      </c>
      <c r="AZ55" s="121">
        <f>'GJ-01 - SO 01 - Sportovní...'!F33</f>
        <v>0</v>
      </c>
      <c r="BA55" s="121">
        <f>'GJ-01 - SO 01 - Sportovní...'!F34</f>
        <v>0</v>
      </c>
      <c r="BB55" s="121">
        <f>'GJ-01 - SO 01 - Sportovní...'!F35</f>
        <v>0</v>
      </c>
      <c r="BC55" s="121">
        <f>'GJ-01 - SO 01 - Sportovní...'!F36</f>
        <v>0</v>
      </c>
      <c r="BD55" s="123">
        <f>'GJ-01 - SO 01 - Sportovní...'!F37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'GJ-02 - SO 02 - Budova sk...'!J30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'GJ-02 - SO 02 - Budova sk...'!P98</f>
        <v>0</v>
      </c>
      <c r="AV56" s="121">
        <f>'GJ-02 - SO 02 - Budova sk...'!J33</f>
        <v>0</v>
      </c>
      <c r="AW56" s="121">
        <f>'GJ-02 - SO 02 - Budova sk...'!J34</f>
        <v>0</v>
      </c>
      <c r="AX56" s="121">
        <f>'GJ-02 - SO 02 - Budova sk...'!J35</f>
        <v>0</v>
      </c>
      <c r="AY56" s="121">
        <f>'GJ-02 - SO 02 - Budova sk...'!J36</f>
        <v>0</v>
      </c>
      <c r="AZ56" s="121">
        <f>'GJ-02 - SO 02 - Budova sk...'!F33</f>
        <v>0</v>
      </c>
      <c r="BA56" s="121">
        <f>'GJ-02 - SO 02 - Budova sk...'!F34</f>
        <v>0</v>
      </c>
      <c r="BB56" s="121">
        <f>'GJ-02 - SO 02 - Budova sk...'!F35</f>
        <v>0</v>
      </c>
      <c r="BC56" s="121">
        <f>'GJ-02 - SO 02 - Budova sk...'!F36</f>
        <v>0</v>
      </c>
      <c r="BD56" s="123">
        <f>'GJ-02 - SO 02 - Budova sk...'!F37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'GJ-03 - SO 03 - Komunikace'!J30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'GJ-03 - SO 03 - Komunikace'!P95</f>
        <v>0</v>
      </c>
      <c r="AV57" s="121">
        <f>'GJ-03 - SO 03 - Komunikace'!J33</f>
        <v>0</v>
      </c>
      <c r="AW57" s="121">
        <f>'GJ-03 - SO 03 - Komunikace'!J34</f>
        <v>0</v>
      </c>
      <c r="AX57" s="121">
        <f>'GJ-03 - SO 03 - Komunikace'!J35</f>
        <v>0</v>
      </c>
      <c r="AY57" s="121">
        <f>'GJ-03 - SO 03 - Komunikace'!J36</f>
        <v>0</v>
      </c>
      <c r="AZ57" s="121">
        <f>'GJ-03 - SO 03 - Komunikace'!F33</f>
        <v>0</v>
      </c>
      <c r="BA57" s="121">
        <f>'GJ-03 - SO 03 - Komunikace'!F34</f>
        <v>0</v>
      </c>
      <c r="BB57" s="121">
        <f>'GJ-03 - SO 03 - Komunikace'!F35</f>
        <v>0</v>
      </c>
      <c r="BC57" s="121">
        <f>'GJ-03 - SO 03 - Komunikace'!F36</f>
        <v>0</v>
      </c>
      <c r="BD57" s="123">
        <f>'GJ-03 - SO 03 - Komunikace'!F37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73</v>
      </c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'GJ-04 - SO 04 - Úprava st...'!J30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0">
        <v>0</v>
      </c>
      <c r="AT58" s="121">
        <f>ROUND(SUM(AV58:AW58),2)</f>
        <v>0</v>
      </c>
      <c r="AU58" s="122">
        <f>'GJ-04 - SO 04 - Úprava st...'!P95</f>
        <v>0</v>
      </c>
      <c r="AV58" s="121">
        <f>'GJ-04 - SO 04 - Úprava st...'!J33</f>
        <v>0</v>
      </c>
      <c r="AW58" s="121">
        <f>'GJ-04 - SO 04 - Úprava st...'!J34</f>
        <v>0</v>
      </c>
      <c r="AX58" s="121">
        <f>'GJ-04 - SO 04 - Úprava st...'!J35</f>
        <v>0</v>
      </c>
      <c r="AY58" s="121">
        <f>'GJ-04 - SO 04 - Úprava st...'!J36</f>
        <v>0</v>
      </c>
      <c r="AZ58" s="121">
        <f>'GJ-04 - SO 04 - Úprava st...'!F33</f>
        <v>0</v>
      </c>
      <c r="BA58" s="121">
        <f>'GJ-04 - SO 04 - Úprava st...'!F34</f>
        <v>0</v>
      </c>
      <c r="BB58" s="121">
        <f>'GJ-04 - SO 04 - Úprava st...'!F35</f>
        <v>0</v>
      </c>
      <c r="BC58" s="121">
        <f>'GJ-04 - SO 04 - Úprava st...'!F36</f>
        <v>0</v>
      </c>
      <c r="BD58" s="123">
        <f>'GJ-04 - SO 04 - Úprava st...'!F37</f>
        <v>0</v>
      </c>
      <c r="BE58" s="7"/>
      <c r="BT58" s="124" t="s">
        <v>77</v>
      </c>
      <c r="BV58" s="124" t="s">
        <v>71</v>
      </c>
      <c r="BW58" s="124" t="s">
        <v>88</v>
      </c>
      <c r="BX58" s="124" t="s">
        <v>5</v>
      </c>
      <c r="CL58" s="124" t="s">
        <v>19</v>
      </c>
      <c r="CM58" s="124" t="s">
        <v>79</v>
      </c>
    </row>
    <row r="59" s="7" customFormat="1" ht="24.75" customHeight="1">
      <c r="A59" s="112" t="s">
        <v>73</v>
      </c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'GJ-05 - SO 05 - Multifunk...'!J30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0">
        <v>0</v>
      </c>
      <c r="AT59" s="121">
        <f>ROUND(SUM(AV59:AW59),2)</f>
        <v>0</v>
      </c>
      <c r="AU59" s="122">
        <f>'GJ-05 - SO 05 - Multifunk...'!P87</f>
        <v>0</v>
      </c>
      <c r="AV59" s="121">
        <f>'GJ-05 - SO 05 - Multifunk...'!J33</f>
        <v>0</v>
      </c>
      <c r="AW59" s="121">
        <f>'GJ-05 - SO 05 - Multifunk...'!J34</f>
        <v>0</v>
      </c>
      <c r="AX59" s="121">
        <f>'GJ-05 - SO 05 - Multifunk...'!J35</f>
        <v>0</v>
      </c>
      <c r="AY59" s="121">
        <f>'GJ-05 - SO 05 - Multifunk...'!J36</f>
        <v>0</v>
      </c>
      <c r="AZ59" s="121">
        <f>'GJ-05 - SO 05 - Multifunk...'!F33</f>
        <v>0</v>
      </c>
      <c r="BA59" s="121">
        <f>'GJ-05 - SO 05 - Multifunk...'!F34</f>
        <v>0</v>
      </c>
      <c r="BB59" s="121">
        <f>'GJ-05 - SO 05 - Multifunk...'!F35</f>
        <v>0</v>
      </c>
      <c r="BC59" s="121">
        <f>'GJ-05 - SO 05 - Multifunk...'!F36</f>
        <v>0</v>
      </c>
      <c r="BD59" s="123">
        <f>'GJ-05 - SO 05 - Multifunk...'!F37</f>
        <v>0</v>
      </c>
      <c r="BE59" s="7"/>
      <c r="BT59" s="124" t="s">
        <v>77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79</v>
      </c>
    </row>
    <row r="60" s="7" customFormat="1" ht="24.75" customHeight="1">
      <c r="A60" s="112" t="s">
        <v>73</v>
      </c>
      <c r="B60" s="113"/>
      <c r="C60" s="114"/>
      <c r="D60" s="115" t="s">
        <v>92</v>
      </c>
      <c r="E60" s="115"/>
      <c r="F60" s="115"/>
      <c r="G60" s="115"/>
      <c r="H60" s="115"/>
      <c r="I60" s="116"/>
      <c r="J60" s="115" t="s">
        <v>93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'GJ-06 - SO 06 - Multifunk...'!J30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76</v>
      </c>
      <c r="AR60" s="119"/>
      <c r="AS60" s="120">
        <v>0</v>
      </c>
      <c r="AT60" s="121">
        <f>ROUND(SUM(AV60:AW60),2)</f>
        <v>0</v>
      </c>
      <c r="AU60" s="122">
        <f>'GJ-06 - SO 06 - Multifunk...'!P89</f>
        <v>0</v>
      </c>
      <c r="AV60" s="121">
        <f>'GJ-06 - SO 06 - Multifunk...'!J33</f>
        <v>0</v>
      </c>
      <c r="AW60" s="121">
        <f>'GJ-06 - SO 06 - Multifunk...'!J34</f>
        <v>0</v>
      </c>
      <c r="AX60" s="121">
        <f>'GJ-06 - SO 06 - Multifunk...'!J35</f>
        <v>0</v>
      </c>
      <c r="AY60" s="121">
        <f>'GJ-06 - SO 06 - Multifunk...'!J36</f>
        <v>0</v>
      </c>
      <c r="AZ60" s="121">
        <f>'GJ-06 - SO 06 - Multifunk...'!F33</f>
        <v>0</v>
      </c>
      <c r="BA60" s="121">
        <f>'GJ-06 - SO 06 - Multifunk...'!F34</f>
        <v>0</v>
      </c>
      <c r="BB60" s="121">
        <f>'GJ-06 - SO 06 - Multifunk...'!F35</f>
        <v>0</v>
      </c>
      <c r="BC60" s="121">
        <f>'GJ-06 - SO 06 - Multifunk...'!F36</f>
        <v>0</v>
      </c>
      <c r="BD60" s="123">
        <f>'GJ-06 - SO 06 - Multifunk...'!F37</f>
        <v>0</v>
      </c>
      <c r="BE60" s="7"/>
      <c r="BT60" s="124" t="s">
        <v>77</v>
      </c>
      <c r="BV60" s="124" t="s">
        <v>71</v>
      </c>
      <c r="BW60" s="124" t="s">
        <v>94</v>
      </c>
      <c r="BX60" s="124" t="s">
        <v>5</v>
      </c>
      <c r="CL60" s="124" t="s">
        <v>19</v>
      </c>
      <c r="CM60" s="124" t="s">
        <v>79</v>
      </c>
    </row>
    <row r="61" s="7" customFormat="1" ht="16.5" customHeight="1">
      <c r="A61" s="112" t="s">
        <v>73</v>
      </c>
      <c r="B61" s="113"/>
      <c r="C61" s="114"/>
      <c r="D61" s="115" t="s">
        <v>95</v>
      </c>
      <c r="E61" s="115"/>
      <c r="F61" s="115"/>
      <c r="G61" s="115"/>
      <c r="H61" s="115"/>
      <c r="I61" s="116"/>
      <c r="J61" s="115" t="s">
        <v>96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'GJ-07 - SO 07 - Retenční 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76</v>
      </c>
      <c r="AR61" s="119"/>
      <c r="AS61" s="120">
        <v>0</v>
      </c>
      <c r="AT61" s="121">
        <f>ROUND(SUM(AV61:AW61),2)</f>
        <v>0</v>
      </c>
      <c r="AU61" s="122">
        <f>'GJ-07 - SO 07 - Retenční ...'!P90</f>
        <v>0</v>
      </c>
      <c r="AV61" s="121">
        <f>'GJ-07 - SO 07 - Retenční ...'!J33</f>
        <v>0</v>
      </c>
      <c r="AW61" s="121">
        <f>'GJ-07 - SO 07 - Retenční ...'!J34</f>
        <v>0</v>
      </c>
      <c r="AX61" s="121">
        <f>'GJ-07 - SO 07 - Retenční ...'!J35</f>
        <v>0</v>
      </c>
      <c r="AY61" s="121">
        <f>'GJ-07 - SO 07 - Retenční ...'!J36</f>
        <v>0</v>
      </c>
      <c r="AZ61" s="121">
        <f>'GJ-07 - SO 07 - Retenční ...'!F33</f>
        <v>0</v>
      </c>
      <c r="BA61" s="121">
        <f>'GJ-07 - SO 07 - Retenční ...'!F34</f>
        <v>0</v>
      </c>
      <c r="BB61" s="121">
        <f>'GJ-07 - SO 07 - Retenční ...'!F35</f>
        <v>0</v>
      </c>
      <c r="BC61" s="121">
        <f>'GJ-07 - SO 07 - Retenční ...'!F36</f>
        <v>0</v>
      </c>
      <c r="BD61" s="123">
        <f>'GJ-07 - SO 07 - Retenční ...'!F37</f>
        <v>0</v>
      </c>
      <c r="BE61" s="7"/>
      <c r="BT61" s="124" t="s">
        <v>77</v>
      </c>
      <c r="BV61" s="124" t="s">
        <v>71</v>
      </c>
      <c r="BW61" s="124" t="s">
        <v>97</v>
      </c>
      <c r="BX61" s="124" t="s">
        <v>5</v>
      </c>
      <c r="CL61" s="124" t="s">
        <v>19</v>
      </c>
      <c r="CM61" s="124" t="s">
        <v>79</v>
      </c>
    </row>
    <row r="62" s="7" customFormat="1" ht="16.5" customHeight="1">
      <c r="A62" s="7"/>
      <c r="B62" s="113"/>
      <c r="C62" s="114"/>
      <c r="D62" s="115" t="s">
        <v>98</v>
      </c>
      <c r="E62" s="115"/>
      <c r="F62" s="115"/>
      <c r="G62" s="115"/>
      <c r="H62" s="115"/>
      <c r="I62" s="116"/>
      <c r="J62" s="115" t="s">
        <v>99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25">
        <f>ROUND(SUM(AG63:AG64),2)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76</v>
      </c>
      <c r="AR62" s="119"/>
      <c r="AS62" s="120">
        <f>ROUND(SUM(AS63:AS64),2)</f>
        <v>0</v>
      </c>
      <c r="AT62" s="121">
        <f>ROUND(SUM(AV62:AW62),2)</f>
        <v>0</v>
      </c>
      <c r="AU62" s="122">
        <f>ROUND(SUM(AU63:AU64),5)</f>
        <v>0</v>
      </c>
      <c r="AV62" s="121">
        <f>ROUND(AZ62*L29,2)</f>
        <v>0</v>
      </c>
      <c r="AW62" s="121">
        <f>ROUND(BA62*L30,2)</f>
        <v>0</v>
      </c>
      <c r="AX62" s="121">
        <f>ROUND(BB62*L29,2)</f>
        <v>0</v>
      </c>
      <c r="AY62" s="121">
        <f>ROUND(BC62*L30,2)</f>
        <v>0</v>
      </c>
      <c r="AZ62" s="121">
        <f>ROUND(SUM(AZ63:AZ64),2)</f>
        <v>0</v>
      </c>
      <c r="BA62" s="121">
        <f>ROUND(SUM(BA63:BA64),2)</f>
        <v>0</v>
      </c>
      <c r="BB62" s="121">
        <f>ROUND(SUM(BB63:BB64),2)</f>
        <v>0</v>
      </c>
      <c r="BC62" s="121">
        <f>ROUND(SUM(BC63:BC64),2)</f>
        <v>0</v>
      </c>
      <c r="BD62" s="123">
        <f>ROUND(SUM(BD63:BD64),2)</f>
        <v>0</v>
      </c>
      <c r="BE62" s="7"/>
      <c r="BS62" s="124" t="s">
        <v>68</v>
      </c>
      <c r="BT62" s="124" t="s">
        <v>77</v>
      </c>
      <c r="BU62" s="124" t="s">
        <v>70</v>
      </c>
      <c r="BV62" s="124" t="s">
        <v>71</v>
      </c>
      <c r="BW62" s="124" t="s">
        <v>100</v>
      </c>
      <c r="BX62" s="124" t="s">
        <v>5</v>
      </c>
      <c r="CL62" s="124" t="s">
        <v>19</v>
      </c>
      <c r="CM62" s="124" t="s">
        <v>79</v>
      </c>
    </row>
    <row r="63" s="4" customFormat="1" ht="16.5" customHeight="1">
      <c r="A63" s="112" t="s">
        <v>73</v>
      </c>
      <c r="B63" s="64"/>
      <c r="C63" s="126"/>
      <c r="D63" s="126"/>
      <c r="E63" s="127" t="s">
        <v>101</v>
      </c>
      <c r="F63" s="127"/>
      <c r="G63" s="127"/>
      <c r="H63" s="127"/>
      <c r="I63" s="127"/>
      <c r="J63" s="126"/>
      <c r="K63" s="127" t="s">
        <v>102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'GJ-08-1 - Bourání stáv.sk...'!J32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103</v>
      </c>
      <c r="AR63" s="66"/>
      <c r="AS63" s="130">
        <v>0</v>
      </c>
      <c r="AT63" s="131">
        <f>ROUND(SUM(AV63:AW63),2)</f>
        <v>0</v>
      </c>
      <c r="AU63" s="132">
        <f>'GJ-08-1 - Bourání stáv.sk...'!P88</f>
        <v>0</v>
      </c>
      <c r="AV63" s="131">
        <f>'GJ-08-1 - Bourání stáv.sk...'!J35</f>
        <v>0</v>
      </c>
      <c r="AW63" s="131">
        <f>'GJ-08-1 - Bourání stáv.sk...'!J36</f>
        <v>0</v>
      </c>
      <c r="AX63" s="131">
        <f>'GJ-08-1 - Bourání stáv.sk...'!J37</f>
        <v>0</v>
      </c>
      <c r="AY63" s="131">
        <f>'GJ-08-1 - Bourání stáv.sk...'!J38</f>
        <v>0</v>
      </c>
      <c r="AZ63" s="131">
        <f>'GJ-08-1 - Bourání stáv.sk...'!F35</f>
        <v>0</v>
      </c>
      <c r="BA63" s="131">
        <f>'GJ-08-1 - Bourání stáv.sk...'!F36</f>
        <v>0</v>
      </c>
      <c r="BB63" s="131">
        <f>'GJ-08-1 - Bourání stáv.sk...'!F37</f>
        <v>0</v>
      </c>
      <c r="BC63" s="131">
        <f>'GJ-08-1 - Bourání stáv.sk...'!F38</f>
        <v>0</v>
      </c>
      <c r="BD63" s="133">
        <f>'GJ-08-1 - Bourání stáv.sk...'!F39</f>
        <v>0</v>
      </c>
      <c r="BE63" s="4"/>
      <c r="BT63" s="134" t="s">
        <v>79</v>
      </c>
      <c r="BV63" s="134" t="s">
        <v>71</v>
      </c>
      <c r="BW63" s="134" t="s">
        <v>104</v>
      </c>
      <c r="BX63" s="134" t="s">
        <v>100</v>
      </c>
      <c r="CL63" s="134" t="s">
        <v>19</v>
      </c>
    </row>
    <row r="64" s="4" customFormat="1" ht="16.5" customHeight="1">
      <c r="A64" s="112" t="s">
        <v>73</v>
      </c>
      <c r="B64" s="64"/>
      <c r="C64" s="126"/>
      <c r="D64" s="126"/>
      <c r="E64" s="127" t="s">
        <v>105</v>
      </c>
      <c r="F64" s="127"/>
      <c r="G64" s="127"/>
      <c r="H64" s="127"/>
      <c r="I64" s="127"/>
      <c r="J64" s="126"/>
      <c r="K64" s="127" t="s">
        <v>106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'GJ-08-2 - Bourání sportov...'!J32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103</v>
      </c>
      <c r="AR64" s="66"/>
      <c r="AS64" s="130">
        <v>0</v>
      </c>
      <c r="AT64" s="131">
        <f>ROUND(SUM(AV64:AW64),2)</f>
        <v>0</v>
      </c>
      <c r="AU64" s="132">
        <f>'GJ-08-2 - Bourání sportov...'!P91</f>
        <v>0</v>
      </c>
      <c r="AV64" s="131">
        <f>'GJ-08-2 - Bourání sportov...'!J35</f>
        <v>0</v>
      </c>
      <c r="AW64" s="131">
        <f>'GJ-08-2 - Bourání sportov...'!J36</f>
        <v>0</v>
      </c>
      <c r="AX64" s="131">
        <f>'GJ-08-2 - Bourání sportov...'!J37</f>
        <v>0</v>
      </c>
      <c r="AY64" s="131">
        <f>'GJ-08-2 - Bourání sportov...'!J38</f>
        <v>0</v>
      </c>
      <c r="AZ64" s="131">
        <f>'GJ-08-2 - Bourání sportov...'!F35</f>
        <v>0</v>
      </c>
      <c r="BA64" s="131">
        <f>'GJ-08-2 - Bourání sportov...'!F36</f>
        <v>0</v>
      </c>
      <c r="BB64" s="131">
        <f>'GJ-08-2 - Bourání sportov...'!F37</f>
        <v>0</v>
      </c>
      <c r="BC64" s="131">
        <f>'GJ-08-2 - Bourání sportov...'!F38</f>
        <v>0</v>
      </c>
      <c r="BD64" s="133">
        <f>'GJ-08-2 - Bourání sportov...'!F39</f>
        <v>0</v>
      </c>
      <c r="BE64" s="4"/>
      <c r="BT64" s="134" t="s">
        <v>79</v>
      </c>
      <c r="BV64" s="134" t="s">
        <v>71</v>
      </c>
      <c r="BW64" s="134" t="s">
        <v>107</v>
      </c>
      <c r="BX64" s="134" t="s">
        <v>100</v>
      </c>
      <c r="CL64" s="134" t="s">
        <v>19</v>
      </c>
    </row>
    <row r="65" s="7" customFormat="1" ht="16.5" customHeight="1">
      <c r="A65" s="112" t="s">
        <v>73</v>
      </c>
      <c r="B65" s="113"/>
      <c r="C65" s="114"/>
      <c r="D65" s="115" t="s">
        <v>108</v>
      </c>
      <c r="E65" s="115"/>
      <c r="F65" s="115"/>
      <c r="G65" s="115"/>
      <c r="H65" s="115"/>
      <c r="I65" s="116"/>
      <c r="J65" s="115" t="s">
        <v>109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'GJ-09 - Elektroinstalace'!J30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76</v>
      </c>
      <c r="AR65" s="119"/>
      <c r="AS65" s="120">
        <v>0</v>
      </c>
      <c r="AT65" s="121">
        <f>ROUND(SUM(AV65:AW65),2)</f>
        <v>0</v>
      </c>
      <c r="AU65" s="122">
        <f>'GJ-09 - Elektroinstalace'!P105</f>
        <v>0</v>
      </c>
      <c r="AV65" s="121">
        <f>'GJ-09 - Elektroinstalace'!J33</f>
        <v>0</v>
      </c>
      <c r="AW65" s="121">
        <f>'GJ-09 - Elektroinstalace'!J34</f>
        <v>0</v>
      </c>
      <c r="AX65" s="121">
        <f>'GJ-09 - Elektroinstalace'!J35</f>
        <v>0</v>
      </c>
      <c r="AY65" s="121">
        <f>'GJ-09 - Elektroinstalace'!J36</f>
        <v>0</v>
      </c>
      <c r="AZ65" s="121">
        <f>'GJ-09 - Elektroinstalace'!F33</f>
        <v>0</v>
      </c>
      <c r="BA65" s="121">
        <f>'GJ-09 - Elektroinstalace'!F34</f>
        <v>0</v>
      </c>
      <c r="BB65" s="121">
        <f>'GJ-09 - Elektroinstalace'!F35</f>
        <v>0</v>
      </c>
      <c r="BC65" s="121">
        <f>'GJ-09 - Elektroinstalace'!F36</f>
        <v>0</v>
      </c>
      <c r="BD65" s="123">
        <f>'GJ-09 - Elektroinstalace'!F37</f>
        <v>0</v>
      </c>
      <c r="BE65" s="7"/>
      <c r="BT65" s="124" t="s">
        <v>77</v>
      </c>
      <c r="BV65" s="124" t="s">
        <v>71</v>
      </c>
      <c r="BW65" s="124" t="s">
        <v>110</v>
      </c>
      <c r="BX65" s="124" t="s">
        <v>5</v>
      </c>
      <c r="CL65" s="124" t="s">
        <v>19</v>
      </c>
      <c r="CM65" s="124" t="s">
        <v>79</v>
      </c>
    </row>
    <row r="66" s="7" customFormat="1" ht="16.5" customHeight="1">
      <c r="A66" s="112" t="s">
        <v>73</v>
      </c>
      <c r="B66" s="113"/>
      <c r="C66" s="114"/>
      <c r="D66" s="115" t="s">
        <v>111</v>
      </c>
      <c r="E66" s="115"/>
      <c r="F66" s="115"/>
      <c r="G66" s="115"/>
      <c r="H66" s="115"/>
      <c r="I66" s="116"/>
      <c r="J66" s="115" t="s">
        <v>112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'GJ-VRN - Vedlejší a ostat...'!J30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113</v>
      </c>
      <c r="AR66" s="119"/>
      <c r="AS66" s="135">
        <v>0</v>
      </c>
      <c r="AT66" s="136">
        <f>ROUND(SUM(AV66:AW66),2)</f>
        <v>0</v>
      </c>
      <c r="AU66" s="137">
        <f>'GJ-VRN - Vedlejší a ostat...'!P82</f>
        <v>0</v>
      </c>
      <c r="AV66" s="136">
        <f>'GJ-VRN - Vedlejší a ostat...'!J33</f>
        <v>0</v>
      </c>
      <c r="AW66" s="136">
        <f>'GJ-VRN - Vedlejší a ostat...'!J34</f>
        <v>0</v>
      </c>
      <c r="AX66" s="136">
        <f>'GJ-VRN - Vedlejší a ostat...'!J35</f>
        <v>0</v>
      </c>
      <c r="AY66" s="136">
        <f>'GJ-VRN - Vedlejší a ostat...'!J36</f>
        <v>0</v>
      </c>
      <c r="AZ66" s="136">
        <f>'GJ-VRN - Vedlejší a ostat...'!F33</f>
        <v>0</v>
      </c>
      <c r="BA66" s="136">
        <f>'GJ-VRN - Vedlejší a ostat...'!F34</f>
        <v>0</v>
      </c>
      <c r="BB66" s="136">
        <f>'GJ-VRN - Vedlejší a ostat...'!F35</f>
        <v>0</v>
      </c>
      <c r="BC66" s="136">
        <f>'GJ-VRN - Vedlejší a ostat...'!F36</f>
        <v>0</v>
      </c>
      <c r="BD66" s="138">
        <f>'GJ-VRN - Vedlejší a ostat...'!F37</f>
        <v>0</v>
      </c>
      <c r="BE66" s="7"/>
      <c r="BT66" s="124" t="s">
        <v>77</v>
      </c>
      <c r="BV66" s="124" t="s">
        <v>71</v>
      </c>
      <c r="BW66" s="124" t="s">
        <v>114</v>
      </c>
      <c r="BX66" s="124" t="s">
        <v>5</v>
      </c>
      <c r="CL66" s="124" t="s">
        <v>19</v>
      </c>
      <c r="CM66" s="124" t="s">
        <v>79</v>
      </c>
    </row>
    <row r="67" s="2" customFormat="1" ht="30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</sheetData>
  <sheetProtection sheet="1" formatColumns="0" formatRows="0" objects="1" scenarios="1" spinCount="100000" saltValue="YWYGQkvLOKlJ0tWY+2D148M1eVQN5kA5mqIBQHoxZCMEUoW5C3y+KyQghfFLmMiTYW6VuS8duNeeuDf3ocoHBQ==" hashValue="PxP2sYNGOY9LGUQ0TOJXWg9AutI09jSIL2Dcu+uZq9JZ5dfXfkX+yp0xcWYl79sfm0YlGHAEwKjQJ5VjRUKkLA==" algorithmName="SHA-512" password="CC35"/>
  <mergeCells count="86">
    <mergeCell ref="C52:G52"/>
    <mergeCell ref="D57:H57"/>
    <mergeCell ref="D58:H58"/>
    <mergeCell ref="D56:H56"/>
    <mergeCell ref="D62:H62"/>
    <mergeCell ref="D55:H55"/>
    <mergeCell ref="D59:H59"/>
    <mergeCell ref="D61:H61"/>
    <mergeCell ref="D60:H60"/>
    <mergeCell ref="E64:I64"/>
    <mergeCell ref="E63:I63"/>
    <mergeCell ref="I52:AF52"/>
    <mergeCell ref="J57:AF57"/>
    <mergeCell ref="J59:AF59"/>
    <mergeCell ref="J61:AF61"/>
    <mergeCell ref="J62:AF62"/>
    <mergeCell ref="J55:AF55"/>
    <mergeCell ref="J56:AF56"/>
    <mergeCell ref="J58:AF58"/>
    <mergeCell ref="J60:AF60"/>
    <mergeCell ref="K63:AF63"/>
    <mergeCell ref="K64:AF64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1:AM61"/>
    <mergeCell ref="AG57:AM57"/>
    <mergeCell ref="AG52:AM52"/>
    <mergeCell ref="AG63:AM63"/>
    <mergeCell ref="AG60:AM60"/>
    <mergeCell ref="AG59:AM59"/>
    <mergeCell ref="AG62:AM62"/>
    <mergeCell ref="AG58:AM58"/>
    <mergeCell ref="AG56:AM56"/>
    <mergeCell ref="AG64:AM64"/>
    <mergeCell ref="AG55:AM55"/>
    <mergeCell ref="AM50:AP50"/>
    <mergeCell ref="AM47:AN47"/>
    <mergeCell ref="AM49:AP49"/>
    <mergeCell ref="AN63:AP63"/>
    <mergeCell ref="AN64:AP64"/>
    <mergeCell ref="AN57:AP57"/>
    <mergeCell ref="AN61:AP61"/>
    <mergeCell ref="AN52:AP52"/>
    <mergeCell ref="AN60:AP60"/>
    <mergeCell ref="AN55:AP55"/>
    <mergeCell ref="AN59:AP59"/>
    <mergeCell ref="AN56:AP56"/>
    <mergeCell ref="AN62:AP62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5" location="'GJ-01 - SO 01 - Sportovní...'!C2" display="/"/>
    <hyperlink ref="A56" location="'GJ-02 - SO 02 - Budova sk...'!C2" display="/"/>
    <hyperlink ref="A57" location="'GJ-03 - SO 03 - Komunikace'!C2" display="/"/>
    <hyperlink ref="A58" location="'GJ-04 - SO 04 - Úprava st...'!C2" display="/"/>
    <hyperlink ref="A59" location="'GJ-05 - SO 05 - Multifunk...'!C2" display="/"/>
    <hyperlink ref="A60" location="'GJ-06 - SO 06 - Multifunk...'!C2" display="/"/>
    <hyperlink ref="A61" location="'GJ-07 - SO 07 - Retenční ...'!C2" display="/"/>
    <hyperlink ref="A63" location="'GJ-08-1 - Bourání stáv.sk...'!C2" display="/"/>
    <hyperlink ref="A64" location="'GJ-08-2 - Bourání sportov...'!C2" display="/"/>
    <hyperlink ref="A65" location="'GJ-09 - Elektroinstalace'!C2" display="/"/>
    <hyperlink ref="A66" location="'GJ-VRN - Vedlejší a osta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2554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2555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2574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19. 12. 2021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ROUND((SUM(BE91:BE171)),  2)</f>
        <v>0</v>
      </c>
      <c r="G35" s="39"/>
      <c r="H35" s="39"/>
      <c r="I35" s="158">
        <v>0.20999999999999999</v>
      </c>
      <c r="J35" s="157">
        <f>ROUND(((SUM(BE91:BE171))*I35),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ROUND((SUM(BF91:BF171)),  2)</f>
        <v>0</v>
      </c>
      <c r="G36" s="39"/>
      <c r="H36" s="39"/>
      <c r="I36" s="158">
        <v>0.14999999999999999</v>
      </c>
      <c r="J36" s="157">
        <f>ROUND(((SUM(BF91:BF171))*I36),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Jihlava - gymnazium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2554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2555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GJ-08-2 - Bourání sportovních ploch a oplocení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19. 12. 2021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119</v>
      </c>
      <c r="D61" s="172"/>
      <c r="E61" s="172"/>
      <c r="F61" s="172"/>
      <c r="G61" s="172"/>
      <c r="H61" s="172"/>
      <c r="I61" s="172"/>
      <c r="J61" s="173" t="s">
        <v>120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121</v>
      </c>
    </row>
    <row r="64" s="9" customFormat="1" ht="24.96" customHeight="1">
      <c r="A64" s="9"/>
      <c r="B64" s="175"/>
      <c r="C64" s="176"/>
      <c r="D64" s="177" t="s">
        <v>122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123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J117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1432</v>
      </c>
      <c r="E67" s="183"/>
      <c r="F67" s="183"/>
      <c r="G67" s="183"/>
      <c r="H67" s="183"/>
      <c r="I67" s="183"/>
      <c r="J67" s="184">
        <f>J150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131</v>
      </c>
      <c r="E68" s="178"/>
      <c r="F68" s="178"/>
      <c r="G68" s="178"/>
      <c r="H68" s="178"/>
      <c r="I68" s="178"/>
      <c r="J68" s="179">
        <f>J166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134</v>
      </c>
      <c r="E69" s="183"/>
      <c r="F69" s="183"/>
      <c r="G69" s="183"/>
      <c r="H69" s="183"/>
      <c r="I69" s="183"/>
      <c r="J69" s="184">
        <f>J167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Jihlava - gymnazium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116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2554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2555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GJ-08-2 - Bourání sportovních ploch a oplocení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19. 12. 2021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137</v>
      </c>
      <c r="D90" s="189" t="s">
        <v>54</v>
      </c>
      <c r="E90" s="189" t="s">
        <v>50</v>
      </c>
      <c r="F90" s="189" t="s">
        <v>51</v>
      </c>
      <c r="G90" s="189" t="s">
        <v>138</v>
      </c>
      <c r="H90" s="189" t="s">
        <v>139</v>
      </c>
      <c r="I90" s="189" t="s">
        <v>140</v>
      </c>
      <c r="J90" s="189" t="s">
        <v>120</v>
      </c>
      <c r="K90" s="190" t="s">
        <v>141</v>
      </c>
      <c r="L90" s="191"/>
      <c r="M90" s="93" t="s">
        <v>19</v>
      </c>
      <c r="N90" s="94" t="s">
        <v>39</v>
      </c>
      <c r="O90" s="94" t="s">
        <v>142</v>
      </c>
      <c r="P90" s="94" t="s">
        <v>143</v>
      </c>
      <c r="Q90" s="94" t="s">
        <v>144</v>
      </c>
      <c r="R90" s="94" t="s">
        <v>145</v>
      </c>
      <c r="S90" s="94" t="s">
        <v>146</v>
      </c>
      <c r="T90" s="95" t="s">
        <v>147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148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P92+P166</f>
        <v>0</v>
      </c>
      <c r="Q91" s="97"/>
      <c r="R91" s="194">
        <f>R92+R166</f>
        <v>0</v>
      </c>
      <c r="S91" s="97"/>
      <c r="T91" s="195">
        <f>T92+T166</f>
        <v>1482.7902239999999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121</v>
      </c>
      <c r="BK91" s="196">
        <f>BK92+BK166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149</v>
      </c>
      <c r="F92" s="200" t="s">
        <v>150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P93+P117+P150</f>
        <v>0</v>
      </c>
      <c r="Q92" s="205"/>
      <c r="R92" s="206">
        <f>R93+R117+R150</f>
        <v>0</v>
      </c>
      <c r="S92" s="205"/>
      <c r="T92" s="207">
        <f>T93+T117+T150</f>
        <v>1482.290814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69</v>
      </c>
      <c r="AY92" s="208" t="s">
        <v>151</v>
      </c>
      <c r="BK92" s="210">
        <f>BK93+BK117+BK150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77</v>
      </c>
      <c r="F93" s="211" t="s">
        <v>152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SUM(P94:P116)</f>
        <v>0</v>
      </c>
      <c r="Q93" s="205"/>
      <c r="R93" s="206">
        <f>SUM(R94:R116)</f>
        <v>0</v>
      </c>
      <c r="S93" s="205"/>
      <c r="T93" s="207">
        <f>SUM(T94:T116)</f>
        <v>1351.7511500000001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77</v>
      </c>
      <c r="AT93" s="209" t="s">
        <v>68</v>
      </c>
      <c r="AU93" s="209" t="s">
        <v>77</v>
      </c>
      <c r="AY93" s="208" t="s">
        <v>151</v>
      </c>
      <c r="BK93" s="210">
        <f>SUM(BK94:BK116)</f>
        <v>0</v>
      </c>
    </row>
    <row r="94" s="2" customFormat="1" ht="21.75" customHeight="1">
      <c r="A94" s="39"/>
      <c r="B94" s="40"/>
      <c r="C94" s="213" t="s">
        <v>77</v>
      </c>
      <c r="D94" s="213" t="s">
        <v>153</v>
      </c>
      <c r="E94" s="214" t="s">
        <v>2575</v>
      </c>
      <c r="F94" s="215" t="s">
        <v>2576</v>
      </c>
      <c r="G94" s="216" t="s">
        <v>290</v>
      </c>
      <c r="H94" s="217">
        <v>295.44</v>
      </c>
      <c r="I94" s="218"/>
      <c r="J94" s="219">
        <f>ROUND(I94*H94,2)</f>
        <v>0</v>
      </c>
      <c r="K94" s="215" t="s">
        <v>157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158</v>
      </c>
      <c r="AT94" s="224" t="s">
        <v>153</v>
      </c>
      <c r="AU94" s="224" t="s">
        <v>79</v>
      </c>
      <c r="AY94" s="18" t="s">
        <v>151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77</v>
      </c>
      <c r="BK94" s="225">
        <f>ROUND(I94*H94,2)</f>
        <v>0</v>
      </c>
      <c r="BL94" s="18" t="s">
        <v>158</v>
      </c>
      <c r="BM94" s="224" t="s">
        <v>2577</v>
      </c>
    </row>
    <row r="95" s="2" customFormat="1">
      <c r="A95" s="39"/>
      <c r="B95" s="40"/>
      <c r="C95" s="41"/>
      <c r="D95" s="226" t="s">
        <v>160</v>
      </c>
      <c r="E95" s="41"/>
      <c r="F95" s="227" t="s">
        <v>2578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160</v>
      </c>
      <c r="AU95" s="18" t="s">
        <v>79</v>
      </c>
    </row>
    <row r="96" s="2" customFormat="1" ht="16.5" customHeight="1">
      <c r="A96" s="39"/>
      <c r="B96" s="40"/>
      <c r="C96" s="213" t="s">
        <v>79</v>
      </c>
      <c r="D96" s="213" t="s">
        <v>153</v>
      </c>
      <c r="E96" s="214" t="s">
        <v>2579</v>
      </c>
      <c r="F96" s="215" t="s">
        <v>2580</v>
      </c>
      <c r="G96" s="216" t="s">
        <v>290</v>
      </c>
      <c r="H96" s="217">
        <v>972.60000000000002</v>
      </c>
      <c r="I96" s="218"/>
      <c r="J96" s="219">
        <f>ROUND(I96*H96,2)</f>
        <v>0</v>
      </c>
      <c r="K96" s="215" t="s">
        <v>157</v>
      </c>
      <c r="L96" s="45"/>
      <c r="M96" s="220" t="s">
        <v>19</v>
      </c>
      <c r="N96" s="221" t="s">
        <v>40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0.029999999999999999</v>
      </c>
      <c r="T96" s="223">
        <f>S96*H96</f>
        <v>29.178000000000001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158</v>
      </c>
      <c r="AT96" s="224" t="s">
        <v>153</v>
      </c>
      <c r="AU96" s="224" t="s">
        <v>79</v>
      </c>
      <c r="AY96" s="18" t="s">
        <v>151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77</v>
      </c>
      <c r="BK96" s="225">
        <f>ROUND(I96*H96,2)</f>
        <v>0</v>
      </c>
      <c r="BL96" s="18" t="s">
        <v>158</v>
      </c>
      <c r="BM96" s="224" t="s">
        <v>2581</v>
      </c>
    </row>
    <row r="97" s="2" customFormat="1">
      <c r="A97" s="39"/>
      <c r="B97" s="40"/>
      <c r="C97" s="41"/>
      <c r="D97" s="226" t="s">
        <v>160</v>
      </c>
      <c r="E97" s="41"/>
      <c r="F97" s="227" t="s">
        <v>2582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79</v>
      </c>
    </row>
    <row r="98" s="2" customFormat="1" ht="16.5" customHeight="1">
      <c r="A98" s="39"/>
      <c r="B98" s="40"/>
      <c r="C98" s="213" t="s">
        <v>165</v>
      </c>
      <c r="D98" s="213" t="s">
        <v>153</v>
      </c>
      <c r="E98" s="214" t="s">
        <v>2583</v>
      </c>
      <c r="F98" s="215" t="s">
        <v>2584</v>
      </c>
      <c r="G98" s="216" t="s">
        <v>290</v>
      </c>
      <c r="H98" s="217">
        <v>20.5</v>
      </c>
      <c r="I98" s="218"/>
      <c r="J98" s="219">
        <f>ROUND(I98*H98,2)</f>
        <v>0</v>
      </c>
      <c r="K98" s="215" t="s">
        <v>157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0.29999999999999999</v>
      </c>
      <c r="T98" s="223">
        <f>S98*H98</f>
        <v>6.1499999999999995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158</v>
      </c>
      <c r="AT98" s="224" t="s">
        <v>153</v>
      </c>
      <c r="AU98" s="224" t="s">
        <v>79</v>
      </c>
      <c r="AY98" s="18" t="s">
        <v>151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77</v>
      </c>
      <c r="BK98" s="225">
        <f>ROUND(I98*H98,2)</f>
        <v>0</v>
      </c>
      <c r="BL98" s="18" t="s">
        <v>158</v>
      </c>
      <c r="BM98" s="224" t="s">
        <v>2585</v>
      </c>
    </row>
    <row r="99" s="2" customFormat="1">
      <c r="A99" s="39"/>
      <c r="B99" s="40"/>
      <c r="C99" s="41"/>
      <c r="D99" s="226" t="s">
        <v>160</v>
      </c>
      <c r="E99" s="41"/>
      <c r="F99" s="227" t="s">
        <v>2586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160</v>
      </c>
      <c r="AU99" s="18" t="s">
        <v>79</v>
      </c>
    </row>
    <row r="100" s="2" customFormat="1" ht="16.5" customHeight="1">
      <c r="A100" s="39"/>
      <c r="B100" s="40"/>
      <c r="C100" s="213" t="s">
        <v>158</v>
      </c>
      <c r="D100" s="213" t="s">
        <v>153</v>
      </c>
      <c r="E100" s="214" t="s">
        <v>2587</v>
      </c>
      <c r="F100" s="215" t="s">
        <v>2588</v>
      </c>
      <c r="G100" s="216" t="s">
        <v>290</v>
      </c>
      <c r="H100" s="217">
        <v>32.600000000000001</v>
      </c>
      <c r="I100" s="218"/>
      <c r="J100" s="219">
        <f>ROUND(I100*H100,2)</f>
        <v>0</v>
      </c>
      <c r="K100" s="215" t="s">
        <v>157</v>
      </c>
      <c r="L100" s="45"/>
      <c r="M100" s="220" t="s">
        <v>19</v>
      </c>
      <c r="N100" s="221" t="s">
        <v>40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0.28999999999999998</v>
      </c>
      <c r="T100" s="223">
        <f>S100*H100</f>
        <v>9.4540000000000006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158</v>
      </c>
      <c r="AT100" s="224" t="s">
        <v>153</v>
      </c>
      <c r="AU100" s="224" t="s">
        <v>79</v>
      </c>
      <c r="AY100" s="18" t="s">
        <v>151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77</v>
      </c>
      <c r="BK100" s="225">
        <f>ROUND(I100*H100,2)</f>
        <v>0</v>
      </c>
      <c r="BL100" s="18" t="s">
        <v>158</v>
      </c>
      <c r="BM100" s="224" t="s">
        <v>2589</v>
      </c>
    </row>
    <row r="101" s="2" customFormat="1">
      <c r="A101" s="39"/>
      <c r="B101" s="40"/>
      <c r="C101" s="41"/>
      <c r="D101" s="226" t="s">
        <v>160</v>
      </c>
      <c r="E101" s="41"/>
      <c r="F101" s="227" t="s">
        <v>2590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79</v>
      </c>
    </row>
    <row r="102" s="2" customFormat="1" ht="16.5" customHeight="1">
      <c r="A102" s="39"/>
      <c r="B102" s="40"/>
      <c r="C102" s="213" t="s">
        <v>207</v>
      </c>
      <c r="D102" s="213" t="s">
        <v>153</v>
      </c>
      <c r="E102" s="214" t="s">
        <v>2591</v>
      </c>
      <c r="F102" s="215" t="s">
        <v>2592</v>
      </c>
      <c r="G102" s="216" t="s">
        <v>290</v>
      </c>
      <c r="H102" s="217">
        <v>1039.1600000000001</v>
      </c>
      <c r="I102" s="218"/>
      <c r="J102" s="219">
        <f>ROUND(I102*H102,2)</f>
        <v>0</v>
      </c>
      <c r="K102" s="215" t="s">
        <v>157</v>
      </c>
      <c r="L102" s="45"/>
      <c r="M102" s="220" t="s">
        <v>19</v>
      </c>
      <c r="N102" s="221" t="s">
        <v>40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0.44</v>
      </c>
      <c r="T102" s="223">
        <f>S102*H102</f>
        <v>457.23040000000003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158</v>
      </c>
      <c r="AT102" s="224" t="s">
        <v>153</v>
      </c>
      <c r="AU102" s="224" t="s">
        <v>79</v>
      </c>
      <c r="AY102" s="18" t="s">
        <v>151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77</v>
      </c>
      <c r="BK102" s="225">
        <f>ROUND(I102*H102,2)</f>
        <v>0</v>
      </c>
      <c r="BL102" s="18" t="s">
        <v>158</v>
      </c>
      <c r="BM102" s="224" t="s">
        <v>2593</v>
      </c>
    </row>
    <row r="103" s="2" customFormat="1">
      <c r="A103" s="39"/>
      <c r="B103" s="40"/>
      <c r="C103" s="41"/>
      <c r="D103" s="226" t="s">
        <v>160</v>
      </c>
      <c r="E103" s="41"/>
      <c r="F103" s="227" t="s">
        <v>2594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160</v>
      </c>
      <c r="AU103" s="18" t="s">
        <v>79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2595</v>
      </c>
      <c r="G104" s="232"/>
      <c r="H104" s="236">
        <v>1039.1600000000001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77</v>
      </c>
      <c r="AY104" s="242" t="s">
        <v>151</v>
      </c>
    </row>
    <row r="105" s="2" customFormat="1" ht="16.5" customHeight="1">
      <c r="A105" s="39"/>
      <c r="B105" s="40"/>
      <c r="C105" s="213" t="s">
        <v>218</v>
      </c>
      <c r="D105" s="213" t="s">
        <v>153</v>
      </c>
      <c r="E105" s="214" t="s">
        <v>2596</v>
      </c>
      <c r="F105" s="215" t="s">
        <v>2597</v>
      </c>
      <c r="G105" s="216" t="s">
        <v>290</v>
      </c>
      <c r="H105" s="217">
        <v>1006.6</v>
      </c>
      <c r="I105" s="218"/>
      <c r="J105" s="219">
        <f>ROUND(I105*H105,2)</f>
        <v>0</v>
      </c>
      <c r="K105" s="215" t="s">
        <v>157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0.57999999999999996</v>
      </c>
      <c r="T105" s="223">
        <f>S105*H105</f>
        <v>583.82799999999997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158</v>
      </c>
      <c r="AT105" s="224" t="s">
        <v>153</v>
      </c>
      <c r="AU105" s="224" t="s">
        <v>79</v>
      </c>
      <c r="AY105" s="18" t="s">
        <v>151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77</v>
      </c>
      <c r="BK105" s="225">
        <f>ROUND(I105*H105,2)</f>
        <v>0</v>
      </c>
      <c r="BL105" s="18" t="s">
        <v>158</v>
      </c>
      <c r="BM105" s="224" t="s">
        <v>2598</v>
      </c>
    </row>
    <row r="106" s="2" customFormat="1">
      <c r="A106" s="39"/>
      <c r="B106" s="40"/>
      <c r="C106" s="41"/>
      <c r="D106" s="226" t="s">
        <v>160</v>
      </c>
      <c r="E106" s="41"/>
      <c r="F106" s="227" t="s">
        <v>2599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160</v>
      </c>
      <c r="AU106" s="18" t="s">
        <v>79</v>
      </c>
    </row>
    <row r="107" s="13" customFormat="1">
      <c r="A107" s="13"/>
      <c r="B107" s="231"/>
      <c r="C107" s="232"/>
      <c r="D107" s="233" t="s">
        <v>162</v>
      </c>
      <c r="E107" s="234" t="s">
        <v>19</v>
      </c>
      <c r="F107" s="235" t="s">
        <v>2600</v>
      </c>
      <c r="G107" s="232"/>
      <c r="H107" s="236">
        <v>1006.6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162</v>
      </c>
      <c r="AU107" s="242" t="s">
        <v>79</v>
      </c>
      <c r="AV107" s="13" t="s">
        <v>79</v>
      </c>
      <c r="AW107" s="13" t="s">
        <v>31</v>
      </c>
      <c r="AX107" s="13" t="s">
        <v>77</v>
      </c>
      <c r="AY107" s="242" t="s">
        <v>151</v>
      </c>
    </row>
    <row r="108" s="2" customFormat="1" ht="16.5" customHeight="1">
      <c r="A108" s="39"/>
      <c r="B108" s="40"/>
      <c r="C108" s="213" t="s">
        <v>224</v>
      </c>
      <c r="D108" s="213" t="s">
        <v>153</v>
      </c>
      <c r="E108" s="214" t="s">
        <v>2601</v>
      </c>
      <c r="F108" s="215" t="s">
        <v>2602</v>
      </c>
      <c r="G108" s="216" t="s">
        <v>290</v>
      </c>
      <c r="H108" s="217">
        <v>1006.6</v>
      </c>
      <c r="I108" s="218"/>
      <c r="J108" s="219">
        <f>ROUND(I108*H108,2)</f>
        <v>0</v>
      </c>
      <c r="K108" s="215" t="s">
        <v>157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0.22</v>
      </c>
      <c r="T108" s="223">
        <f>S108*H108</f>
        <v>221.452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158</v>
      </c>
      <c r="AT108" s="224" t="s">
        <v>153</v>
      </c>
      <c r="AU108" s="224" t="s">
        <v>79</v>
      </c>
      <c r="AY108" s="18" t="s">
        <v>151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77</v>
      </c>
      <c r="BK108" s="225">
        <f>ROUND(I108*H108,2)</f>
        <v>0</v>
      </c>
      <c r="BL108" s="18" t="s">
        <v>158</v>
      </c>
      <c r="BM108" s="224" t="s">
        <v>2603</v>
      </c>
    </row>
    <row r="109" s="2" customFormat="1">
      <c r="A109" s="39"/>
      <c r="B109" s="40"/>
      <c r="C109" s="41"/>
      <c r="D109" s="226" t="s">
        <v>160</v>
      </c>
      <c r="E109" s="41"/>
      <c r="F109" s="227" t="s">
        <v>2604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79</v>
      </c>
    </row>
    <row r="110" s="13" customFormat="1">
      <c r="A110" s="13"/>
      <c r="B110" s="231"/>
      <c r="C110" s="232"/>
      <c r="D110" s="233" t="s">
        <v>162</v>
      </c>
      <c r="E110" s="234" t="s">
        <v>19</v>
      </c>
      <c r="F110" s="235" t="s">
        <v>2605</v>
      </c>
      <c r="G110" s="232"/>
      <c r="H110" s="236">
        <v>1006.6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162</v>
      </c>
      <c r="AU110" s="242" t="s">
        <v>79</v>
      </c>
      <c r="AV110" s="13" t="s">
        <v>79</v>
      </c>
      <c r="AW110" s="13" t="s">
        <v>31</v>
      </c>
      <c r="AX110" s="13" t="s">
        <v>77</v>
      </c>
      <c r="AY110" s="242" t="s">
        <v>151</v>
      </c>
    </row>
    <row r="111" s="2" customFormat="1" ht="16.5" customHeight="1">
      <c r="A111" s="39"/>
      <c r="B111" s="40"/>
      <c r="C111" s="213" t="s">
        <v>230</v>
      </c>
      <c r="D111" s="213" t="s">
        <v>153</v>
      </c>
      <c r="E111" s="214" t="s">
        <v>2606</v>
      </c>
      <c r="F111" s="215" t="s">
        <v>2607</v>
      </c>
      <c r="G111" s="216" t="s">
        <v>329</v>
      </c>
      <c r="H111" s="217">
        <v>103.34999999999999</v>
      </c>
      <c r="I111" s="218"/>
      <c r="J111" s="219">
        <f>ROUND(I111*H111,2)</f>
        <v>0</v>
      </c>
      <c r="K111" s="215" t="s">
        <v>157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0.20499999999999999</v>
      </c>
      <c r="T111" s="223">
        <f>S111*H111</f>
        <v>21.186749999999996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158</v>
      </c>
      <c r="AT111" s="224" t="s">
        <v>153</v>
      </c>
      <c r="AU111" s="224" t="s">
        <v>79</v>
      </c>
      <c r="AY111" s="18" t="s">
        <v>151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77</v>
      </c>
      <c r="BK111" s="225">
        <f>ROUND(I111*H111,2)</f>
        <v>0</v>
      </c>
      <c r="BL111" s="18" t="s">
        <v>158</v>
      </c>
      <c r="BM111" s="224" t="s">
        <v>2608</v>
      </c>
    </row>
    <row r="112" s="2" customFormat="1">
      <c r="A112" s="39"/>
      <c r="B112" s="40"/>
      <c r="C112" s="41"/>
      <c r="D112" s="226" t="s">
        <v>160</v>
      </c>
      <c r="E112" s="41"/>
      <c r="F112" s="227" t="s">
        <v>2609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79</v>
      </c>
    </row>
    <row r="113" s="13" customFormat="1">
      <c r="A113" s="13"/>
      <c r="B113" s="231"/>
      <c r="C113" s="232"/>
      <c r="D113" s="233" t="s">
        <v>162</v>
      </c>
      <c r="E113" s="234" t="s">
        <v>19</v>
      </c>
      <c r="F113" s="235" t="s">
        <v>2610</v>
      </c>
      <c r="G113" s="232"/>
      <c r="H113" s="236">
        <v>103.34999999999999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162</v>
      </c>
      <c r="AU113" s="242" t="s">
        <v>79</v>
      </c>
      <c r="AV113" s="13" t="s">
        <v>79</v>
      </c>
      <c r="AW113" s="13" t="s">
        <v>31</v>
      </c>
      <c r="AX113" s="13" t="s">
        <v>77</v>
      </c>
      <c r="AY113" s="242" t="s">
        <v>151</v>
      </c>
    </row>
    <row r="114" s="2" customFormat="1" ht="16.5" customHeight="1">
      <c r="A114" s="39"/>
      <c r="B114" s="40"/>
      <c r="C114" s="213" t="s">
        <v>236</v>
      </c>
      <c r="D114" s="213" t="s">
        <v>153</v>
      </c>
      <c r="E114" s="214" t="s">
        <v>2611</v>
      </c>
      <c r="F114" s="215" t="s">
        <v>2612</v>
      </c>
      <c r="G114" s="216" t="s">
        <v>329</v>
      </c>
      <c r="H114" s="217">
        <v>581.79999999999995</v>
      </c>
      <c r="I114" s="218"/>
      <c r="J114" s="219">
        <f>ROUND(I114*H114,2)</f>
        <v>0</v>
      </c>
      <c r="K114" s="215" t="s">
        <v>157</v>
      </c>
      <c r="L114" s="45"/>
      <c r="M114" s="220" t="s">
        <v>19</v>
      </c>
      <c r="N114" s="221" t="s">
        <v>40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0.040000000000000001</v>
      </c>
      <c r="T114" s="223">
        <f>S114*H114</f>
        <v>23.271999999999998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158</v>
      </c>
      <c r="AT114" s="224" t="s">
        <v>153</v>
      </c>
      <c r="AU114" s="224" t="s">
        <v>79</v>
      </c>
      <c r="AY114" s="18" t="s">
        <v>151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77</v>
      </c>
      <c r="BK114" s="225">
        <f>ROUND(I114*H114,2)</f>
        <v>0</v>
      </c>
      <c r="BL114" s="18" t="s">
        <v>158</v>
      </c>
      <c r="BM114" s="224" t="s">
        <v>2613</v>
      </c>
    </row>
    <row r="115" s="2" customFormat="1">
      <c r="A115" s="39"/>
      <c r="B115" s="40"/>
      <c r="C115" s="41"/>
      <c r="D115" s="226" t="s">
        <v>160</v>
      </c>
      <c r="E115" s="41"/>
      <c r="F115" s="227" t="s">
        <v>2614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160</v>
      </c>
      <c r="AU115" s="18" t="s">
        <v>79</v>
      </c>
    </row>
    <row r="116" s="13" customFormat="1">
      <c r="A116" s="13"/>
      <c r="B116" s="231"/>
      <c r="C116" s="232"/>
      <c r="D116" s="233" t="s">
        <v>162</v>
      </c>
      <c r="E116" s="234" t="s">
        <v>19</v>
      </c>
      <c r="F116" s="235" t="s">
        <v>2615</v>
      </c>
      <c r="G116" s="232"/>
      <c r="H116" s="236">
        <v>581.79999999999995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162</v>
      </c>
      <c r="AU116" s="242" t="s">
        <v>79</v>
      </c>
      <c r="AV116" s="13" t="s">
        <v>79</v>
      </c>
      <c r="AW116" s="13" t="s">
        <v>31</v>
      </c>
      <c r="AX116" s="13" t="s">
        <v>77</v>
      </c>
      <c r="AY116" s="242" t="s">
        <v>151</v>
      </c>
    </row>
    <row r="117" s="12" customFormat="1" ht="22.8" customHeight="1">
      <c r="A117" s="12"/>
      <c r="B117" s="197"/>
      <c r="C117" s="198"/>
      <c r="D117" s="199" t="s">
        <v>68</v>
      </c>
      <c r="E117" s="211" t="s">
        <v>236</v>
      </c>
      <c r="F117" s="211" t="s">
        <v>618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SUM(P118:P149)</f>
        <v>0</v>
      </c>
      <c r="Q117" s="205"/>
      <c r="R117" s="206">
        <f>SUM(R118:R149)</f>
        <v>0</v>
      </c>
      <c r="S117" s="205"/>
      <c r="T117" s="207">
        <f>SUM(T118:T149)</f>
        <v>130.53966399999999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77</v>
      </c>
      <c r="AT117" s="209" t="s">
        <v>68</v>
      </c>
      <c r="AU117" s="209" t="s">
        <v>77</v>
      </c>
      <c r="AY117" s="208" t="s">
        <v>151</v>
      </c>
      <c r="BK117" s="210">
        <f>SUM(BK118:BK149)</f>
        <v>0</v>
      </c>
    </row>
    <row r="118" s="2" customFormat="1" ht="16.5" customHeight="1">
      <c r="A118" s="39"/>
      <c r="B118" s="40"/>
      <c r="C118" s="213" t="s">
        <v>242</v>
      </c>
      <c r="D118" s="213" t="s">
        <v>153</v>
      </c>
      <c r="E118" s="214" t="s">
        <v>2616</v>
      </c>
      <c r="F118" s="215" t="s">
        <v>2617</v>
      </c>
      <c r="G118" s="216" t="s">
        <v>329</v>
      </c>
      <c r="H118" s="217">
        <v>5</v>
      </c>
      <c r="I118" s="218"/>
      <c r="J118" s="219">
        <f>ROUND(I118*H118,2)</f>
        <v>0</v>
      </c>
      <c r="K118" s="215" t="s">
        <v>157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158</v>
      </c>
      <c r="AT118" s="224" t="s">
        <v>153</v>
      </c>
      <c r="AU118" s="224" t="s">
        <v>79</v>
      </c>
      <c r="AY118" s="18" t="s">
        <v>151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77</v>
      </c>
      <c r="BK118" s="225">
        <f>ROUND(I118*H118,2)</f>
        <v>0</v>
      </c>
      <c r="BL118" s="18" t="s">
        <v>158</v>
      </c>
      <c r="BM118" s="224" t="s">
        <v>2618</v>
      </c>
    </row>
    <row r="119" s="2" customFormat="1">
      <c r="A119" s="39"/>
      <c r="B119" s="40"/>
      <c r="C119" s="41"/>
      <c r="D119" s="226" t="s">
        <v>160</v>
      </c>
      <c r="E119" s="41"/>
      <c r="F119" s="227" t="s">
        <v>2619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160</v>
      </c>
      <c r="AU119" s="18" t="s">
        <v>79</v>
      </c>
    </row>
    <row r="120" s="2" customFormat="1" ht="16.5" customHeight="1">
      <c r="A120" s="39"/>
      <c r="B120" s="40"/>
      <c r="C120" s="213" t="s">
        <v>249</v>
      </c>
      <c r="D120" s="213" t="s">
        <v>153</v>
      </c>
      <c r="E120" s="214" t="s">
        <v>2620</v>
      </c>
      <c r="F120" s="215" t="s">
        <v>2621</v>
      </c>
      <c r="G120" s="216" t="s">
        <v>156</v>
      </c>
      <c r="H120" s="217">
        <v>21.995999999999999</v>
      </c>
      <c r="I120" s="218"/>
      <c r="J120" s="219">
        <f>ROUND(I120*H120,2)</f>
        <v>0</v>
      </c>
      <c r="K120" s="215" t="s">
        <v>157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2</v>
      </c>
      <c r="T120" s="223">
        <f>S120*H120</f>
        <v>43.991999999999997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158</v>
      </c>
      <c r="AT120" s="224" t="s">
        <v>153</v>
      </c>
      <c r="AU120" s="224" t="s">
        <v>79</v>
      </c>
      <c r="AY120" s="18" t="s">
        <v>151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77</v>
      </c>
      <c r="BK120" s="225">
        <f>ROUND(I120*H120,2)</f>
        <v>0</v>
      </c>
      <c r="BL120" s="18" t="s">
        <v>158</v>
      </c>
      <c r="BM120" s="224" t="s">
        <v>2622</v>
      </c>
    </row>
    <row r="121" s="2" customFormat="1">
      <c r="A121" s="39"/>
      <c r="B121" s="40"/>
      <c r="C121" s="41"/>
      <c r="D121" s="226" t="s">
        <v>160</v>
      </c>
      <c r="E121" s="41"/>
      <c r="F121" s="227" t="s">
        <v>2623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160</v>
      </c>
      <c r="AU121" s="18" t="s">
        <v>79</v>
      </c>
    </row>
    <row r="122" s="13" customFormat="1">
      <c r="A122" s="13"/>
      <c r="B122" s="231"/>
      <c r="C122" s="232"/>
      <c r="D122" s="233" t="s">
        <v>162</v>
      </c>
      <c r="E122" s="234" t="s">
        <v>19</v>
      </c>
      <c r="F122" s="235" t="s">
        <v>2624</v>
      </c>
      <c r="G122" s="232"/>
      <c r="H122" s="236">
        <v>21.995999999999999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162</v>
      </c>
      <c r="AU122" s="242" t="s">
        <v>79</v>
      </c>
      <c r="AV122" s="13" t="s">
        <v>79</v>
      </c>
      <c r="AW122" s="13" t="s">
        <v>31</v>
      </c>
      <c r="AX122" s="13" t="s">
        <v>77</v>
      </c>
      <c r="AY122" s="242" t="s">
        <v>151</v>
      </c>
    </row>
    <row r="123" s="2" customFormat="1" ht="16.5" customHeight="1">
      <c r="A123" s="39"/>
      <c r="B123" s="40"/>
      <c r="C123" s="213" t="s">
        <v>254</v>
      </c>
      <c r="D123" s="213" t="s">
        <v>153</v>
      </c>
      <c r="E123" s="214" t="s">
        <v>2625</v>
      </c>
      <c r="F123" s="215" t="s">
        <v>2626</v>
      </c>
      <c r="G123" s="216" t="s">
        <v>156</v>
      </c>
      <c r="H123" s="217">
        <v>9.1649999999999991</v>
      </c>
      <c r="I123" s="218"/>
      <c r="J123" s="219">
        <f>ROUND(I123*H123,2)</f>
        <v>0</v>
      </c>
      <c r="K123" s="215" t="s">
        <v>157</v>
      </c>
      <c r="L123" s="45"/>
      <c r="M123" s="220" t="s">
        <v>19</v>
      </c>
      <c r="N123" s="221" t="s">
        <v>40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2.2000000000000002</v>
      </c>
      <c r="T123" s="223">
        <f>S123*H123</f>
        <v>20.163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158</v>
      </c>
      <c r="AT123" s="224" t="s">
        <v>153</v>
      </c>
      <c r="AU123" s="224" t="s">
        <v>79</v>
      </c>
      <c r="AY123" s="18" t="s">
        <v>151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77</v>
      </c>
      <c r="BK123" s="225">
        <f>ROUND(I123*H123,2)</f>
        <v>0</v>
      </c>
      <c r="BL123" s="18" t="s">
        <v>158</v>
      </c>
      <c r="BM123" s="224" t="s">
        <v>2627</v>
      </c>
    </row>
    <row r="124" s="2" customFormat="1">
      <c r="A124" s="39"/>
      <c r="B124" s="40"/>
      <c r="C124" s="41"/>
      <c r="D124" s="226" t="s">
        <v>160</v>
      </c>
      <c r="E124" s="41"/>
      <c r="F124" s="227" t="s">
        <v>2628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160</v>
      </c>
      <c r="AU124" s="18" t="s">
        <v>79</v>
      </c>
    </row>
    <row r="125" s="13" customFormat="1">
      <c r="A125" s="13"/>
      <c r="B125" s="231"/>
      <c r="C125" s="232"/>
      <c r="D125" s="233" t="s">
        <v>162</v>
      </c>
      <c r="E125" s="234" t="s">
        <v>19</v>
      </c>
      <c r="F125" s="235" t="s">
        <v>2629</v>
      </c>
      <c r="G125" s="232"/>
      <c r="H125" s="236">
        <v>9.1649999999999991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162</v>
      </c>
      <c r="AU125" s="242" t="s">
        <v>79</v>
      </c>
      <c r="AV125" s="13" t="s">
        <v>79</v>
      </c>
      <c r="AW125" s="13" t="s">
        <v>31</v>
      </c>
      <c r="AX125" s="13" t="s">
        <v>77</v>
      </c>
      <c r="AY125" s="242" t="s">
        <v>151</v>
      </c>
    </row>
    <row r="126" s="2" customFormat="1" ht="21.75" customHeight="1">
      <c r="A126" s="39"/>
      <c r="B126" s="40"/>
      <c r="C126" s="213" t="s">
        <v>261</v>
      </c>
      <c r="D126" s="213" t="s">
        <v>153</v>
      </c>
      <c r="E126" s="214" t="s">
        <v>2630</v>
      </c>
      <c r="F126" s="215" t="s">
        <v>2631</v>
      </c>
      <c r="G126" s="216" t="s">
        <v>156</v>
      </c>
      <c r="H126" s="217">
        <v>5.7450000000000001</v>
      </c>
      <c r="I126" s="218"/>
      <c r="J126" s="219">
        <f>ROUND(I126*H126,2)</f>
        <v>0</v>
      </c>
      <c r="K126" s="215" t="s">
        <v>157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2.2000000000000002</v>
      </c>
      <c r="T126" s="223">
        <f>S126*H126</f>
        <v>12.639000000000001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158</v>
      </c>
      <c r="AT126" s="224" t="s">
        <v>153</v>
      </c>
      <c r="AU126" s="224" t="s">
        <v>79</v>
      </c>
      <c r="AY126" s="18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77</v>
      </c>
      <c r="BK126" s="225">
        <f>ROUND(I126*H126,2)</f>
        <v>0</v>
      </c>
      <c r="BL126" s="18" t="s">
        <v>158</v>
      </c>
      <c r="BM126" s="224" t="s">
        <v>2632</v>
      </c>
    </row>
    <row r="127" s="2" customFormat="1">
      <c r="A127" s="39"/>
      <c r="B127" s="40"/>
      <c r="C127" s="41"/>
      <c r="D127" s="226" t="s">
        <v>160</v>
      </c>
      <c r="E127" s="41"/>
      <c r="F127" s="227" t="s">
        <v>2633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79</v>
      </c>
    </row>
    <row r="128" s="13" customFormat="1">
      <c r="A128" s="13"/>
      <c r="B128" s="231"/>
      <c r="C128" s="232"/>
      <c r="D128" s="233" t="s">
        <v>162</v>
      </c>
      <c r="E128" s="234" t="s">
        <v>19</v>
      </c>
      <c r="F128" s="235" t="s">
        <v>2634</v>
      </c>
      <c r="G128" s="232"/>
      <c r="H128" s="236">
        <v>5.7450000000000001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162</v>
      </c>
      <c r="AU128" s="242" t="s">
        <v>79</v>
      </c>
      <c r="AV128" s="13" t="s">
        <v>79</v>
      </c>
      <c r="AW128" s="13" t="s">
        <v>31</v>
      </c>
      <c r="AX128" s="13" t="s">
        <v>77</v>
      </c>
      <c r="AY128" s="242" t="s">
        <v>151</v>
      </c>
    </row>
    <row r="129" s="2" customFormat="1" ht="21.75" customHeight="1">
      <c r="A129" s="39"/>
      <c r="B129" s="40"/>
      <c r="C129" s="213" t="s">
        <v>267</v>
      </c>
      <c r="D129" s="213" t="s">
        <v>153</v>
      </c>
      <c r="E129" s="214" t="s">
        <v>2207</v>
      </c>
      <c r="F129" s="215" t="s">
        <v>2208</v>
      </c>
      <c r="G129" s="216" t="s">
        <v>290</v>
      </c>
      <c r="H129" s="217">
        <v>105.86</v>
      </c>
      <c r="I129" s="218"/>
      <c r="J129" s="219">
        <f>ROUND(I129*H129,2)</f>
        <v>0</v>
      </c>
      <c r="K129" s="215" t="s">
        <v>157</v>
      </c>
      <c r="L129" s="45"/>
      <c r="M129" s="220" t="s">
        <v>19</v>
      </c>
      <c r="N129" s="221" t="s">
        <v>40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0.089999999999999997</v>
      </c>
      <c r="T129" s="223">
        <f>S129*H129</f>
        <v>9.5274000000000001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158</v>
      </c>
      <c r="AT129" s="224" t="s">
        <v>153</v>
      </c>
      <c r="AU129" s="224" t="s">
        <v>79</v>
      </c>
      <c r="AY129" s="18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77</v>
      </c>
      <c r="BK129" s="225">
        <f>ROUND(I129*H129,2)</f>
        <v>0</v>
      </c>
      <c r="BL129" s="18" t="s">
        <v>158</v>
      </c>
      <c r="BM129" s="224" t="s">
        <v>2635</v>
      </c>
    </row>
    <row r="130" s="2" customFormat="1">
      <c r="A130" s="39"/>
      <c r="B130" s="40"/>
      <c r="C130" s="41"/>
      <c r="D130" s="226" t="s">
        <v>160</v>
      </c>
      <c r="E130" s="41"/>
      <c r="F130" s="227" t="s">
        <v>2210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79</v>
      </c>
    </row>
    <row r="131" s="13" customFormat="1">
      <c r="A131" s="13"/>
      <c r="B131" s="231"/>
      <c r="C131" s="232"/>
      <c r="D131" s="233" t="s">
        <v>162</v>
      </c>
      <c r="E131" s="234" t="s">
        <v>19</v>
      </c>
      <c r="F131" s="235" t="s">
        <v>2636</v>
      </c>
      <c r="G131" s="232"/>
      <c r="H131" s="236">
        <v>84.400000000000006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162</v>
      </c>
      <c r="AU131" s="242" t="s">
        <v>79</v>
      </c>
      <c r="AV131" s="13" t="s">
        <v>79</v>
      </c>
      <c r="AW131" s="13" t="s">
        <v>31</v>
      </c>
      <c r="AX131" s="13" t="s">
        <v>69</v>
      </c>
      <c r="AY131" s="242" t="s">
        <v>151</v>
      </c>
    </row>
    <row r="132" s="14" customFormat="1">
      <c r="A132" s="14"/>
      <c r="B132" s="243"/>
      <c r="C132" s="244"/>
      <c r="D132" s="233" t="s">
        <v>162</v>
      </c>
      <c r="E132" s="245" t="s">
        <v>19</v>
      </c>
      <c r="F132" s="246" t="s">
        <v>2637</v>
      </c>
      <c r="G132" s="244"/>
      <c r="H132" s="247">
        <v>84.400000000000006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162</v>
      </c>
      <c r="AU132" s="253" t="s">
        <v>79</v>
      </c>
      <c r="AV132" s="14" t="s">
        <v>165</v>
      </c>
      <c r="AW132" s="14" t="s">
        <v>31</v>
      </c>
      <c r="AX132" s="14" t="s">
        <v>69</v>
      </c>
      <c r="AY132" s="253" t="s">
        <v>151</v>
      </c>
    </row>
    <row r="133" s="13" customFormat="1">
      <c r="A133" s="13"/>
      <c r="B133" s="231"/>
      <c r="C133" s="232"/>
      <c r="D133" s="233" t="s">
        <v>162</v>
      </c>
      <c r="E133" s="234" t="s">
        <v>19</v>
      </c>
      <c r="F133" s="235" t="s">
        <v>2638</v>
      </c>
      <c r="G133" s="232"/>
      <c r="H133" s="236">
        <v>21.460000000000001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162</v>
      </c>
      <c r="AU133" s="242" t="s">
        <v>79</v>
      </c>
      <c r="AV133" s="13" t="s">
        <v>79</v>
      </c>
      <c r="AW133" s="13" t="s">
        <v>31</v>
      </c>
      <c r="AX133" s="13" t="s">
        <v>69</v>
      </c>
      <c r="AY133" s="242" t="s">
        <v>151</v>
      </c>
    </row>
    <row r="134" s="14" customFormat="1">
      <c r="A134" s="14"/>
      <c r="B134" s="243"/>
      <c r="C134" s="244"/>
      <c r="D134" s="233" t="s">
        <v>162</v>
      </c>
      <c r="E134" s="245" t="s">
        <v>19</v>
      </c>
      <c r="F134" s="246" t="s">
        <v>2639</v>
      </c>
      <c r="G134" s="244"/>
      <c r="H134" s="247">
        <v>21.460000000000001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162</v>
      </c>
      <c r="AU134" s="253" t="s">
        <v>79</v>
      </c>
      <c r="AV134" s="14" t="s">
        <v>165</v>
      </c>
      <c r="AW134" s="14" t="s">
        <v>31</v>
      </c>
      <c r="AX134" s="14" t="s">
        <v>69</v>
      </c>
      <c r="AY134" s="253" t="s">
        <v>151</v>
      </c>
    </row>
    <row r="135" s="15" customFormat="1">
      <c r="A135" s="15"/>
      <c r="B135" s="254"/>
      <c r="C135" s="255"/>
      <c r="D135" s="233" t="s">
        <v>162</v>
      </c>
      <c r="E135" s="256" t="s">
        <v>19</v>
      </c>
      <c r="F135" s="257" t="s">
        <v>174</v>
      </c>
      <c r="G135" s="255"/>
      <c r="H135" s="258">
        <v>105.86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162</v>
      </c>
      <c r="AU135" s="264" t="s">
        <v>79</v>
      </c>
      <c r="AV135" s="15" t="s">
        <v>158</v>
      </c>
      <c r="AW135" s="15" t="s">
        <v>31</v>
      </c>
      <c r="AX135" s="15" t="s">
        <v>77</v>
      </c>
      <c r="AY135" s="264" t="s">
        <v>151</v>
      </c>
    </row>
    <row r="136" s="2" customFormat="1" ht="16.5" customHeight="1">
      <c r="A136" s="39"/>
      <c r="B136" s="40"/>
      <c r="C136" s="213" t="s">
        <v>8</v>
      </c>
      <c r="D136" s="213" t="s">
        <v>153</v>
      </c>
      <c r="E136" s="214" t="s">
        <v>2640</v>
      </c>
      <c r="F136" s="215" t="s">
        <v>2641</v>
      </c>
      <c r="G136" s="216" t="s">
        <v>290</v>
      </c>
      <c r="H136" s="217">
        <v>32.600000000000001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40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0.028000000000000001</v>
      </c>
      <c r="T136" s="223">
        <f>S136*H136</f>
        <v>0.91280000000000006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158</v>
      </c>
      <c r="AT136" s="224" t="s">
        <v>153</v>
      </c>
      <c r="AU136" s="224" t="s">
        <v>79</v>
      </c>
      <c r="AY136" s="18" t="s">
        <v>151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77</v>
      </c>
      <c r="BK136" s="225">
        <f>ROUND(I136*H136,2)</f>
        <v>0</v>
      </c>
      <c r="BL136" s="18" t="s">
        <v>158</v>
      </c>
      <c r="BM136" s="224" t="s">
        <v>2642</v>
      </c>
    </row>
    <row r="137" s="2" customFormat="1" ht="16.5" customHeight="1">
      <c r="A137" s="39"/>
      <c r="B137" s="40"/>
      <c r="C137" s="213" t="s">
        <v>287</v>
      </c>
      <c r="D137" s="213" t="s">
        <v>153</v>
      </c>
      <c r="E137" s="214" t="s">
        <v>2643</v>
      </c>
      <c r="F137" s="215" t="s">
        <v>2644</v>
      </c>
      <c r="G137" s="216" t="s">
        <v>329</v>
      </c>
      <c r="H137" s="217">
        <v>90</v>
      </c>
      <c r="I137" s="218"/>
      <c r="J137" s="219">
        <f>ROUND(I137*H137,2)</f>
        <v>0</v>
      </c>
      <c r="K137" s="215" t="s">
        <v>157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0.34999999999999998</v>
      </c>
      <c r="T137" s="223">
        <f>S137*H137</f>
        <v>31.499999999999996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158</v>
      </c>
      <c r="AT137" s="224" t="s">
        <v>153</v>
      </c>
      <c r="AU137" s="224" t="s">
        <v>79</v>
      </c>
      <c r="AY137" s="18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77</v>
      </c>
      <c r="BK137" s="225">
        <f>ROUND(I137*H137,2)</f>
        <v>0</v>
      </c>
      <c r="BL137" s="18" t="s">
        <v>158</v>
      </c>
      <c r="BM137" s="224" t="s">
        <v>2645</v>
      </c>
    </row>
    <row r="138" s="2" customFormat="1">
      <c r="A138" s="39"/>
      <c r="B138" s="40"/>
      <c r="C138" s="41"/>
      <c r="D138" s="226" t="s">
        <v>160</v>
      </c>
      <c r="E138" s="41"/>
      <c r="F138" s="227" t="s">
        <v>2646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79</v>
      </c>
    </row>
    <row r="139" s="13" customFormat="1">
      <c r="A139" s="13"/>
      <c r="B139" s="231"/>
      <c r="C139" s="232"/>
      <c r="D139" s="233" t="s">
        <v>162</v>
      </c>
      <c r="E139" s="234" t="s">
        <v>19</v>
      </c>
      <c r="F139" s="235" t="s">
        <v>2647</v>
      </c>
      <c r="G139" s="232"/>
      <c r="H139" s="236">
        <v>90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162</v>
      </c>
      <c r="AU139" s="242" t="s">
        <v>79</v>
      </c>
      <c r="AV139" s="13" t="s">
        <v>79</v>
      </c>
      <c r="AW139" s="13" t="s">
        <v>31</v>
      </c>
      <c r="AX139" s="13" t="s">
        <v>77</v>
      </c>
      <c r="AY139" s="242" t="s">
        <v>151</v>
      </c>
    </row>
    <row r="140" s="2" customFormat="1" ht="16.5" customHeight="1">
      <c r="A140" s="39"/>
      <c r="B140" s="40"/>
      <c r="C140" s="213" t="s">
        <v>305</v>
      </c>
      <c r="D140" s="213" t="s">
        <v>153</v>
      </c>
      <c r="E140" s="214" t="s">
        <v>2648</v>
      </c>
      <c r="F140" s="215" t="s">
        <v>2649</v>
      </c>
      <c r="G140" s="216" t="s">
        <v>433</v>
      </c>
      <c r="H140" s="217">
        <v>66</v>
      </c>
      <c r="I140" s="218"/>
      <c r="J140" s="219">
        <f>ROUND(I140*H140,2)</f>
        <v>0</v>
      </c>
      <c r="K140" s="215" t="s">
        <v>157</v>
      </c>
      <c r="L140" s="45"/>
      <c r="M140" s="220" t="s">
        <v>19</v>
      </c>
      <c r="N140" s="221" t="s">
        <v>40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0.16500000000000001</v>
      </c>
      <c r="T140" s="223">
        <f>S140*H140</f>
        <v>10.890000000000001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158</v>
      </c>
      <c r="AT140" s="224" t="s">
        <v>153</v>
      </c>
      <c r="AU140" s="224" t="s">
        <v>79</v>
      </c>
      <c r="AY140" s="18" t="s">
        <v>151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77</v>
      </c>
      <c r="BK140" s="225">
        <f>ROUND(I140*H140,2)</f>
        <v>0</v>
      </c>
      <c r="BL140" s="18" t="s">
        <v>158</v>
      </c>
      <c r="BM140" s="224" t="s">
        <v>2650</v>
      </c>
    </row>
    <row r="141" s="2" customFormat="1">
      <c r="A141" s="39"/>
      <c r="B141" s="40"/>
      <c r="C141" s="41"/>
      <c r="D141" s="226" t="s">
        <v>160</v>
      </c>
      <c r="E141" s="41"/>
      <c r="F141" s="227" t="s">
        <v>2651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160</v>
      </c>
      <c r="AU141" s="18" t="s">
        <v>79</v>
      </c>
    </row>
    <row r="142" s="13" customFormat="1">
      <c r="A142" s="13"/>
      <c r="B142" s="231"/>
      <c r="C142" s="232"/>
      <c r="D142" s="233" t="s">
        <v>162</v>
      </c>
      <c r="E142" s="234" t="s">
        <v>19</v>
      </c>
      <c r="F142" s="235" t="s">
        <v>2652</v>
      </c>
      <c r="G142" s="232"/>
      <c r="H142" s="236">
        <v>66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162</v>
      </c>
      <c r="AU142" s="242" t="s">
        <v>79</v>
      </c>
      <c r="AV142" s="13" t="s">
        <v>79</v>
      </c>
      <c r="AW142" s="13" t="s">
        <v>31</v>
      </c>
      <c r="AX142" s="13" t="s">
        <v>77</v>
      </c>
      <c r="AY142" s="242" t="s">
        <v>151</v>
      </c>
    </row>
    <row r="143" s="2" customFormat="1" ht="16.5" customHeight="1">
      <c r="A143" s="39"/>
      <c r="B143" s="40"/>
      <c r="C143" s="213" t="s">
        <v>312</v>
      </c>
      <c r="D143" s="213" t="s">
        <v>153</v>
      </c>
      <c r="E143" s="214" t="s">
        <v>2653</v>
      </c>
      <c r="F143" s="215" t="s">
        <v>2654</v>
      </c>
      <c r="G143" s="216" t="s">
        <v>329</v>
      </c>
      <c r="H143" s="217">
        <v>176.80000000000001</v>
      </c>
      <c r="I143" s="218"/>
      <c r="J143" s="219">
        <f>ROUND(I143*H143,2)</f>
        <v>0</v>
      </c>
      <c r="K143" s="215" t="s">
        <v>157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0.00248</v>
      </c>
      <c r="T143" s="223">
        <f>S143*H143</f>
        <v>0.43846400000000002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158</v>
      </c>
      <c r="AT143" s="224" t="s">
        <v>153</v>
      </c>
      <c r="AU143" s="224" t="s">
        <v>79</v>
      </c>
      <c r="AY143" s="18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77</v>
      </c>
      <c r="BK143" s="225">
        <f>ROUND(I143*H143,2)</f>
        <v>0</v>
      </c>
      <c r="BL143" s="18" t="s">
        <v>158</v>
      </c>
      <c r="BM143" s="224" t="s">
        <v>2655</v>
      </c>
    </row>
    <row r="144" s="2" customFormat="1">
      <c r="A144" s="39"/>
      <c r="B144" s="40"/>
      <c r="C144" s="41"/>
      <c r="D144" s="226" t="s">
        <v>160</v>
      </c>
      <c r="E144" s="41"/>
      <c r="F144" s="227" t="s">
        <v>2656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79</v>
      </c>
    </row>
    <row r="145" s="13" customFormat="1">
      <c r="A145" s="13"/>
      <c r="B145" s="231"/>
      <c r="C145" s="232"/>
      <c r="D145" s="233" t="s">
        <v>162</v>
      </c>
      <c r="E145" s="234" t="s">
        <v>19</v>
      </c>
      <c r="F145" s="235" t="s">
        <v>2657</v>
      </c>
      <c r="G145" s="232"/>
      <c r="H145" s="236">
        <v>176.80000000000001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162</v>
      </c>
      <c r="AU145" s="242" t="s">
        <v>79</v>
      </c>
      <c r="AV145" s="13" t="s">
        <v>79</v>
      </c>
      <c r="AW145" s="13" t="s">
        <v>31</v>
      </c>
      <c r="AX145" s="13" t="s">
        <v>77</v>
      </c>
      <c r="AY145" s="242" t="s">
        <v>151</v>
      </c>
    </row>
    <row r="146" s="2" customFormat="1" ht="16.5" customHeight="1">
      <c r="A146" s="39"/>
      <c r="B146" s="40"/>
      <c r="C146" s="213" t="s">
        <v>320</v>
      </c>
      <c r="D146" s="213" t="s">
        <v>153</v>
      </c>
      <c r="E146" s="214" t="s">
        <v>2658</v>
      </c>
      <c r="F146" s="215" t="s">
        <v>2659</v>
      </c>
      <c r="G146" s="216" t="s">
        <v>433</v>
      </c>
      <c r="H146" s="217">
        <v>1</v>
      </c>
      <c r="I146" s="218"/>
      <c r="J146" s="219">
        <f>ROUND(I146*H146,2)</f>
        <v>0</v>
      </c>
      <c r="K146" s="215" t="s">
        <v>157</v>
      </c>
      <c r="L146" s="45"/>
      <c r="M146" s="220" t="s">
        <v>19</v>
      </c>
      <c r="N146" s="221" t="s">
        <v>40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0.192</v>
      </c>
      <c r="T146" s="223">
        <f>S146*H146</f>
        <v>0.192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158</v>
      </c>
      <c r="AT146" s="224" t="s">
        <v>153</v>
      </c>
      <c r="AU146" s="224" t="s">
        <v>79</v>
      </c>
      <c r="AY146" s="18" t="s">
        <v>151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77</v>
      </c>
      <c r="BK146" s="225">
        <f>ROUND(I146*H146,2)</f>
        <v>0</v>
      </c>
      <c r="BL146" s="18" t="s">
        <v>158</v>
      </c>
      <c r="BM146" s="224" t="s">
        <v>2660</v>
      </c>
    </row>
    <row r="147" s="2" customFormat="1">
      <c r="A147" s="39"/>
      <c r="B147" s="40"/>
      <c r="C147" s="41"/>
      <c r="D147" s="226" t="s">
        <v>160</v>
      </c>
      <c r="E147" s="41"/>
      <c r="F147" s="227" t="s">
        <v>2661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160</v>
      </c>
      <c r="AU147" s="18" t="s">
        <v>79</v>
      </c>
    </row>
    <row r="148" s="2" customFormat="1" ht="16.5" customHeight="1">
      <c r="A148" s="39"/>
      <c r="B148" s="40"/>
      <c r="C148" s="213" t="s">
        <v>326</v>
      </c>
      <c r="D148" s="213" t="s">
        <v>153</v>
      </c>
      <c r="E148" s="214" t="s">
        <v>2662</v>
      </c>
      <c r="F148" s="215" t="s">
        <v>2663</v>
      </c>
      <c r="G148" s="216" t="s">
        <v>433</v>
      </c>
      <c r="H148" s="217">
        <v>1</v>
      </c>
      <c r="I148" s="218"/>
      <c r="J148" s="219">
        <f>ROUND(I148*H148,2)</f>
        <v>0</v>
      </c>
      <c r="K148" s="215" t="s">
        <v>157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0.28499999999999998</v>
      </c>
      <c r="T148" s="223">
        <f>S148*H148</f>
        <v>0.28499999999999998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158</v>
      </c>
      <c r="AT148" s="224" t="s">
        <v>153</v>
      </c>
      <c r="AU148" s="224" t="s">
        <v>79</v>
      </c>
      <c r="AY148" s="18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77</v>
      </c>
      <c r="BK148" s="225">
        <f>ROUND(I148*H148,2)</f>
        <v>0</v>
      </c>
      <c r="BL148" s="18" t="s">
        <v>158</v>
      </c>
      <c r="BM148" s="224" t="s">
        <v>2664</v>
      </c>
    </row>
    <row r="149" s="2" customFormat="1">
      <c r="A149" s="39"/>
      <c r="B149" s="40"/>
      <c r="C149" s="41"/>
      <c r="D149" s="226" t="s">
        <v>160</v>
      </c>
      <c r="E149" s="41"/>
      <c r="F149" s="227" t="s">
        <v>2665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79</v>
      </c>
    </row>
    <row r="150" s="12" customFormat="1" ht="22.8" customHeight="1">
      <c r="A150" s="12"/>
      <c r="B150" s="197"/>
      <c r="C150" s="198"/>
      <c r="D150" s="199" t="s">
        <v>68</v>
      </c>
      <c r="E150" s="211" t="s">
        <v>1669</v>
      </c>
      <c r="F150" s="211" t="s">
        <v>1670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SUM(P151:P165)</f>
        <v>0</v>
      </c>
      <c r="Q150" s="205"/>
      <c r="R150" s="206">
        <f>SUM(R151:R165)</f>
        <v>0</v>
      </c>
      <c r="S150" s="205"/>
      <c r="T150" s="207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77</v>
      </c>
      <c r="AT150" s="209" t="s">
        <v>68</v>
      </c>
      <c r="AU150" s="209" t="s">
        <v>77</v>
      </c>
      <c r="AY150" s="208" t="s">
        <v>151</v>
      </c>
      <c r="BK150" s="210">
        <f>SUM(BK151:BK165)</f>
        <v>0</v>
      </c>
    </row>
    <row r="151" s="2" customFormat="1" ht="16.5" customHeight="1">
      <c r="A151" s="39"/>
      <c r="B151" s="40"/>
      <c r="C151" s="213" t="s">
        <v>7</v>
      </c>
      <c r="D151" s="213" t="s">
        <v>153</v>
      </c>
      <c r="E151" s="214" t="s">
        <v>1671</v>
      </c>
      <c r="F151" s="215" t="s">
        <v>1672</v>
      </c>
      <c r="G151" s="216" t="s">
        <v>245</v>
      </c>
      <c r="H151" s="217">
        <v>1482.79</v>
      </c>
      <c r="I151" s="218"/>
      <c r="J151" s="219">
        <f>ROUND(I151*H151,2)</f>
        <v>0</v>
      </c>
      <c r="K151" s="215" t="s">
        <v>157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158</v>
      </c>
      <c r="AT151" s="224" t="s">
        <v>153</v>
      </c>
      <c r="AU151" s="224" t="s">
        <v>79</v>
      </c>
      <c r="AY151" s="18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77</v>
      </c>
      <c r="BK151" s="225">
        <f>ROUND(I151*H151,2)</f>
        <v>0</v>
      </c>
      <c r="BL151" s="18" t="s">
        <v>158</v>
      </c>
      <c r="BM151" s="224" t="s">
        <v>2569</v>
      </c>
    </row>
    <row r="152" s="2" customFormat="1">
      <c r="A152" s="39"/>
      <c r="B152" s="40"/>
      <c r="C152" s="41"/>
      <c r="D152" s="226" t="s">
        <v>160</v>
      </c>
      <c r="E152" s="41"/>
      <c r="F152" s="227" t="s">
        <v>1674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160</v>
      </c>
      <c r="AU152" s="18" t="s">
        <v>79</v>
      </c>
    </row>
    <row r="153" s="2" customFormat="1" ht="16.5" customHeight="1">
      <c r="A153" s="39"/>
      <c r="B153" s="40"/>
      <c r="C153" s="213" t="s">
        <v>340</v>
      </c>
      <c r="D153" s="213" t="s">
        <v>153</v>
      </c>
      <c r="E153" s="214" t="s">
        <v>1675</v>
      </c>
      <c r="F153" s="215" t="s">
        <v>1676</v>
      </c>
      <c r="G153" s="216" t="s">
        <v>245</v>
      </c>
      <c r="H153" s="217">
        <v>1482.79</v>
      </c>
      <c r="I153" s="218"/>
      <c r="J153" s="219">
        <f>ROUND(I153*H153,2)</f>
        <v>0</v>
      </c>
      <c r="K153" s="215" t="s">
        <v>157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158</v>
      </c>
      <c r="AT153" s="224" t="s">
        <v>153</v>
      </c>
      <c r="AU153" s="224" t="s">
        <v>79</v>
      </c>
      <c r="AY153" s="18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77</v>
      </c>
      <c r="BK153" s="225">
        <f>ROUND(I153*H153,2)</f>
        <v>0</v>
      </c>
      <c r="BL153" s="18" t="s">
        <v>158</v>
      </c>
      <c r="BM153" s="224" t="s">
        <v>2570</v>
      </c>
    </row>
    <row r="154" s="2" customFormat="1">
      <c r="A154" s="39"/>
      <c r="B154" s="40"/>
      <c r="C154" s="41"/>
      <c r="D154" s="226" t="s">
        <v>160</v>
      </c>
      <c r="E154" s="41"/>
      <c r="F154" s="227" t="s">
        <v>1678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79</v>
      </c>
    </row>
    <row r="155" s="2" customFormat="1" ht="16.5" customHeight="1">
      <c r="A155" s="39"/>
      <c r="B155" s="40"/>
      <c r="C155" s="213" t="s">
        <v>347</v>
      </c>
      <c r="D155" s="213" t="s">
        <v>153</v>
      </c>
      <c r="E155" s="214" t="s">
        <v>1679</v>
      </c>
      <c r="F155" s="215" t="s">
        <v>1680</v>
      </c>
      <c r="G155" s="216" t="s">
        <v>245</v>
      </c>
      <c r="H155" s="217">
        <v>11862.32</v>
      </c>
      <c r="I155" s="218"/>
      <c r="J155" s="219">
        <f>ROUND(I155*H155,2)</f>
        <v>0</v>
      </c>
      <c r="K155" s="215" t="s">
        <v>157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158</v>
      </c>
      <c r="AT155" s="224" t="s">
        <v>153</v>
      </c>
      <c r="AU155" s="224" t="s">
        <v>79</v>
      </c>
      <c r="AY155" s="18" t="s">
        <v>151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77</v>
      </c>
      <c r="BK155" s="225">
        <f>ROUND(I155*H155,2)</f>
        <v>0</v>
      </c>
      <c r="BL155" s="18" t="s">
        <v>158</v>
      </c>
      <c r="BM155" s="224" t="s">
        <v>2571</v>
      </c>
    </row>
    <row r="156" s="2" customFormat="1">
      <c r="A156" s="39"/>
      <c r="B156" s="40"/>
      <c r="C156" s="41"/>
      <c r="D156" s="226" t="s">
        <v>160</v>
      </c>
      <c r="E156" s="41"/>
      <c r="F156" s="227" t="s">
        <v>1682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160</v>
      </c>
      <c r="AU156" s="18" t="s">
        <v>79</v>
      </c>
    </row>
    <row r="157" s="13" customFormat="1">
      <c r="A157" s="13"/>
      <c r="B157" s="231"/>
      <c r="C157" s="232"/>
      <c r="D157" s="233" t="s">
        <v>162</v>
      </c>
      <c r="E157" s="232"/>
      <c r="F157" s="235" t="s">
        <v>2666</v>
      </c>
      <c r="G157" s="232"/>
      <c r="H157" s="236">
        <v>11862.32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162</v>
      </c>
      <c r="AU157" s="242" t="s">
        <v>79</v>
      </c>
      <c r="AV157" s="13" t="s">
        <v>79</v>
      </c>
      <c r="AW157" s="13" t="s">
        <v>4</v>
      </c>
      <c r="AX157" s="13" t="s">
        <v>77</v>
      </c>
      <c r="AY157" s="242" t="s">
        <v>151</v>
      </c>
    </row>
    <row r="158" s="2" customFormat="1" ht="21.75" customHeight="1">
      <c r="A158" s="39"/>
      <c r="B158" s="40"/>
      <c r="C158" s="213" t="s">
        <v>353</v>
      </c>
      <c r="D158" s="213" t="s">
        <v>153</v>
      </c>
      <c r="E158" s="214" t="s">
        <v>1684</v>
      </c>
      <c r="F158" s="215" t="s">
        <v>1685</v>
      </c>
      <c r="G158" s="216" t="s">
        <v>245</v>
      </c>
      <c r="H158" s="217">
        <v>42.396000000000001</v>
      </c>
      <c r="I158" s="218"/>
      <c r="J158" s="219">
        <f>ROUND(I158*H158,2)</f>
        <v>0</v>
      </c>
      <c r="K158" s="215" t="s">
        <v>157</v>
      </c>
      <c r="L158" s="45"/>
      <c r="M158" s="220" t="s">
        <v>19</v>
      </c>
      <c r="N158" s="221" t="s">
        <v>40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158</v>
      </c>
      <c r="AT158" s="224" t="s">
        <v>153</v>
      </c>
      <c r="AU158" s="224" t="s">
        <v>79</v>
      </c>
      <c r="AY158" s="18" t="s">
        <v>151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77</v>
      </c>
      <c r="BK158" s="225">
        <f>ROUND(I158*H158,2)</f>
        <v>0</v>
      </c>
      <c r="BL158" s="18" t="s">
        <v>158</v>
      </c>
      <c r="BM158" s="224" t="s">
        <v>2573</v>
      </c>
    </row>
    <row r="159" s="2" customFormat="1">
      <c r="A159" s="39"/>
      <c r="B159" s="40"/>
      <c r="C159" s="41"/>
      <c r="D159" s="226" t="s">
        <v>160</v>
      </c>
      <c r="E159" s="41"/>
      <c r="F159" s="227" t="s">
        <v>1687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160</v>
      </c>
      <c r="AU159" s="18" t="s">
        <v>79</v>
      </c>
    </row>
    <row r="160" s="2" customFormat="1" ht="21.75" customHeight="1">
      <c r="A160" s="39"/>
      <c r="B160" s="40"/>
      <c r="C160" s="213" t="s">
        <v>359</v>
      </c>
      <c r="D160" s="213" t="s">
        <v>153</v>
      </c>
      <c r="E160" s="214" t="s">
        <v>2667</v>
      </c>
      <c r="F160" s="215" t="s">
        <v>2668</v>
      </c>
      <c r="G160" s="216" t="s">
        <v>245</v>
      </c>
      <c r="H160" s="217">
        <v>162.28</v>
      </c>
      <c r="I160" s="218"/>
      <c r="J160" s="219">
        <f>ROUND(I160*H160,2)</f>
        <v>0</v>
      </c>
      <c r="K160" s="215" t="s">
        <v>157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158</v>
      </c>
      <c r="AT160" s="224" t="s">
        <v>153</v>
      </c>
      <c r="AU160" s="224" t="s">
        <v>79</v>
      </c>
      <c r="AY160" s="18" t="s">
        <v>151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77</v>
      </c>
      <c r="BK160" s="225">
        <f>ROUND(I160*H160,2)</f>
        <v>0</v>
      </c>
      <c r="BL160" s="18" t="s">
        <v>158</v>
      </c>
      <c r="BM160" s="224" t="s">
        <v>2669</v>
      </c>
    </row>
    <row r="161" s="2" customFormat="1">
      <c r="A161" s="39"/>
      <c r="B161" s="40"/>
      <c r="C161" s="41"/>
      <c r="D161" s="226" t="s">
        <v>160</v>
      </c>
      <c r="E161" s="41"/>
      <c r="F161" s="227" t="s">
        <v>2670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160</v>
      </c>
      <c r="AU161" s="18" t="s">
        <v>79</v>
      </c>
    </row>
    <row r="162" s="2" customFormat="1" ht="16.5" customHeight="1">
      <c r="A162" s="39"/>
      <c r="B162" s="40"/>
      <c r="C162" s="213" t="s">
        <v>365</v>
      </c>
      <c r="D162" s="213" t="s">
        <v>153</v>
      </c>
      <c r="E162" s="214" t="s">
        <v>2671</v>
      </c>
      <c r="F162" s="215" t="s">
        <v>2672</v>
      </c>
      <c r="G162" s="216" t="s">
        <v>245</v>
      </c>
      <c r="H162" s="217">
        <v>1056.662</v>
      </c>
      <c r="I162" s="218"/>
      <c r="J162" s="219">
        <f>ROUND(I162*H162,2)</f>
        <v>0</v>
      </c>
      <c r="K162" s="215" t="s">
        <v>157</v>
      </c>
      <c r="L162" s="45"/>
      <c r="M162" s="220" t="s">
        <v>19</v>
      </c>
      <c r="N162" s="221" t="s">
        <v>40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158</v>
      </c>
      <c r="AT162" s="224" t="s">
        <v>153</v>
      </c>
      <c r="AU162" s="224" t="s">
        <v>79</v>
      </c>
      <c r="AY162" s="18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77</v>
      </c>
      <c r="BK162" s="225">
        <f>ROUND(I162*H162,2)</f>
        <v>0</v>
      </c>
      <c r="BL162" s="18" t="s">
        <v>158</v>
      </c>
      <c r="BM162" s="224" t="s">
        <v>2673</v>
      </c>
    </row>
    <row r="163" s="2" customFormat="1">
      <c r="A163" s="39"/>
      <c r="B163" s="40"/>
      <c r="C163" s="41"/>
      <c r="D163" s="226" t="s">
        <v>160</v>
      </c>
      <c r="E163" s="41"/>
      <c r="F163" s="227" t="s">
        <v>2674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79</v>
      </c>
    </row>
    <row r="164" s="2" customFormat="1" ht="24.15" customHeight="1">
      <c r="A164" s="39"/>
      <c r="B164" s="40"/>
      <c r="C164" s="213" t="s">
        <v>381</v>
      </c>
      <c r="D164" s="213" t="s">
        <v>153</v>
      </c>
      <c r="E164" s="214" t="s">
        <v>2675</v>
      </c>
      <c r="F164" s="215" t="s">
        <v>2676</v>
      </c>
      <c r="G164" s="216" t="s">
        <v>245</v>
      </c>
      <c r="H164" s="217">
        <v>221.452</v>
      </c>
      <c r="I164" s="218"/>
      <c r="J164" s="219">
        <f>ROUND(I164*H164,2)</f>
        <v>0</v>
      </c>
      <c r="K164" s="215" t="s">
        <v>157</v>
      </c>
      <c r="L164" s="45"/>
      <c r="M164" s="220" t="s">
        <v>19</v>
      </c>
      <c r="N164" s="221" t="s">
        <v>40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158</v>
      </c>
      <c r="AT164" s="224" t="s">
        <v>153</v>
      </c>
      <c r="AU164" s="224" t="s">
        <v>79</v>
      </c>
      <c r="AY164" s="18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77</v>
      </c>
      <c r="BK164" s="225">
        <f>ROUND(I164*H164,2)</f>
        <v>0</v>
      </c>
      <c r="BL164" s="18" t="s">
        <v>158</v>
      </c>
      <c r="BM164" s="224" t="s">
        <v>2677</v>
      </c>
    </row>
    <row r="165" s="2" customFormat="1">
      <c r="A165" s="39"/>
      <c r="B165" s="40"/>
      <c r="C165" s="41"/>
      <c r="D165" s="226" t="s">
        <v>160</v>
      </c>
      <c r="E165" s="41"/>
      <c r="F165" s="227" t="s">
        <v>2678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79</v>
      </c>
    </row>
    <row r="166" s="12" customFormat="1" ht="25.92" customHeight="1">
      <c r="A166" s="12"/>
      <c r="B166" s="197"/>
      <c r="C166" s="198"/>
      <c r="D166" s="199" t="s">
        <v>68</v>
      </c>
      <c r="E166" s="200" t="s">
        <v>854</v>
      </c>
      <c r="F166" s="200" t="s">
        <v>855</v>
      </c>
      <c r="G166" s="198"/>
      <c r="H166" s="198"/>
      <c r="I166" s="201"/>
      <c r="J166" s="202">
        <f>BK166</f>
        <v>0</v>
      </c>
      <c r="K166" s="198"/>
      <c r="L166" s="203"/>
      <c r="M166" s="204"/>
      <c r="N166" s="205"/>
      <c r="O166" s="205"/>
      <c r="P166" s="206">
        <f>P167</f>
        <v>0</v>
      </c>
      <c r="Q166" s="205"/>
      <c r="R166" s="206">
        <f>R167</f>
        <v>0</v>
      </c>
      <c r="S166" s="205"/>
      <c r="T166" s="207">
        <f>T167</f>
        <v>0.49941000000000002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79</v>
      </c>
      <c r="AT166" s="209" t="s">
        <v>68</v>
      </c>
      <c r="AU166" s="209" t="s">
        <v>69</v>
      </c>
      <c r="AY166" s="208" t="s">
        <v>151</v>
      </c>
      <c r="BK166" s="210">
        <f>BK167</f>
        <v>0</v>
      </c>
    </row>
    <row r="167" s="12" customFormat="1" ht="22.8" customHeight="1">
      <c r="A167" s="12"/>
      <c r="B167" s="197"/>
      <c r="C167" s="198"/>
      <c r="D167" s="199" t="s">
        <v>68</v>
      </c>
      <c r="E167" s="211" t="s">
        <v>903</v>
      </c>
      <c r="F167" s="211" t="s">
        <v>904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SUM(P168:P171)</f>
        <v>0</v>
      </c>
      <c r="Q167" s="205"/>
      <c r="R167" s="206">
        <f>SUM(R168:R171)</f>
        <v>0</v>
      </c>
      <c r="S167" s="205"/>
      <c r="T167" s="207">
        <f>SUM(T168:T171)</f>
        <v>0.49941000000000002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79</v>
      </c>
      <c r="AT167" s="209" t="s">
        <v>68</v>
      </c>
      <c r="AU167" s="209" t="s">
        <v>77</v>
      </c>
      <c r="AY167" s="208" t="s">
        <v>151</v>
      </c>
      <c r="BK167" s="210">
        <f>SUM(BK168:BK171)</f>
        <v>0</v>
      </c>
    </row>
    <row r="168" s="2" customFormat="1" ht="16.5" customHeight="1">
      <c r="A168" s="39"/>
      <c r="B168" s="40"/>
      <c r="C168" s="213" t="s">
        <v>392</v>
      </c>
      <c r="D168" s="213" t="s">
        <v>153</v>
      </c>
      <c r="E168" s="214" t="s">
        <v>2679</v>
      </c>
      <c r="F168" s="215" t="s">
        <v>2680</v>
      </c>
      <c r="G168" s="216" t="s">
        <v>913</v>
      </c>
      <c r="H168" s="217">
        <v>499.41000000000002</v>
      </c>
      <c r="I168" s="218"/>
      <c r="J168" s="219">
        <f>ROUND(I168*H168,2)</f>
        <v>0</v>
      </c>
      <c r="K168" s="215" t="s">
        <v>157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0.001</v>
      </c>
      <c r="T168" s="223">
        <f>S168*H168</f>
        <v>0.49941000000000002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287</v>
      </c>
      <c r="AT168" s="224" t="s">
        <v>153</v>
      </c>
      <c r="AU168" s="224" t="s">
        <v>79</v>
      </c>
      <c r="AY168" s="18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77</v>
      </c>
      <c r="BK168" s="225">
        <f>ROUND(I168*H168,2)</f>
        <v>0</v>
      </c>
      <c r="BL168" s="18" t="s">
        <v>287</v>
      </c>
      <c r="BM168" s="224" t="s">
        <v>2681</v>
      </c>
    </row>
    <row r="169" s="2" customFormat="1">
      <c r="A169" s="39"/>
      <c r="B169" s="40"/>
      <c r="C169" s="41"/>
      <c r="D169" s="226" t="s">
        <v>160</v>
      </c>
      <c r="E169" s="41"/>
      <c r="F169" s="227" t="s">
        <v>2682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79</v>
      </c>
    </row>
    <row r="170" s="13" customFormat="1">
      <c r="A170" s="13"/>
      <c r="B170" s="231"/>
      <c r="C170" s="232"/>
      <c r="D170" s="233" t="s">
        <v>162</v>
      </c>
      <c r="E170" s="234" t="s">
        <v>19</v>
      </c>
      <c r="F170" s="235" t="s">
        <v>2683</v>
      </c>
      <c r="G170" s="232"/>
      <c r="H170" s="236">
        <v>499.41000000000002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162</v>
      </c>
      <c r="AU170" s="242" t="s">
        <v>79</v>
      </c>
      <c r="AV170" s="13" t="s">
        <v>79</v>
      </c>
      <c r="AW170" s="13" t="s">
        <v>31</v>
      </c>
      <c r="AX170" s="13" t="s">
        <v>69</v>
      </c>
      <c r="AY170" s="242" t="s">
        <v>151</v>
      </c>
    </row>
    <row r="171" s="15" customFormat="1">
      <c r="A171" s="15"/>
      <c r="B171" s="254"/>
      <c r="C171" s="255"/>
      <c r="D171" s="233" t="s">
        <v>162</v>
      </c>
      <c r="E171" s="256" t="s">
        <v>19</v>
      </c>
      <c r="F171" s="257" t="s">
        <v>2684</v>
      </c>
      <c r="G171" s="255"/>
      <c r="H171" s="258">
        <v>499.41000000000002</v>
      </c>
      <c r="I171" s="259"/>
      <c r="J171" s="255"/>
      <c r="K171" s="255"/>
      <c r="L171" s="260"/>
      <c r="M171" s="280"/>
      <c r="N171" s="281"/>
      <c r="O171" s="281"/>
      <c r="P171" s="281"/>
      <c r="Q171" s="281"/>
      <c r="R171" s="281"/>
      <c r="S171" s="281"/>
      <c r="T171" s="28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162</v>
      </c>
      <c r="AU171" s="264" t="s">
        <v>79</v>
      </c>
      <c r="AV171" s="15" t="s">
        <v>158</v>
      </c>
      <c r="AW171" s="15" t="s">
        <v>31</v>
      </c>
      <c r="AX171" s="15" t="s">
        <v>77</v>
      </c>
      <c r="AY171" s="264" t="s">
        <v>151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2euOXhdKQPcWA5l6R/OL07gvucSUaatOS8AFZdNZLXb8pNq53uv06fjkO1UetjrrzXxeYrOXuy52vv8y5PtYkQ==" hashValue="t9gM8Y+YMz2QYV5pEJpQd5+QrSSR+yzmPsVPKns/QWAHwCuEntK0qqarQBHM2lIy4PcjwTC/boiAtb8/NGdRBg==" algorithmName="SHA-512" password="CC35"/>
  <autoFilter ref="C90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1_02/111211101"/>
    <hyperlink ref="F97" r:id="rId2" display="https://podminky.urs.cz/item/CS_URS_2021_02/113102211"/>
    <hyperlink ref="F99" r:id="rId3" display="https://podminky.urs.cz/item/CS_URS_2021_02/113107312"/>
    <hyperlink ref="F101" r:id="rId4" display="https://podminky.urs.cz/item/CS_URS_2021_02/113107322"/>
    <hyperlink ref="F103" r:id="rId5" display="https://podminky.urs.cz/item/CS_URS_2021_02/113107323"/>
    <hyperlink ref="F106" r:id="rId6" display="https://podminky.urs.cz/item/CS_URS_2021_02/113107324"/>
    <hyperlink ref="F109" r:id="rId7" display="https://podminky.urs.cz/item/CS_URS_2021_02/113107342"/>
    <hyperlink ref="F112" r:id="rId8" display="https://podminky.urs.cz/item/CS_URS_2021_02/113202111"/>
    <hyperlink ref="F115" r:id="rId9" display="https://podminky.urs.cz/item/CS_URS_2021_02/113204111"/>
    <hyperlink ref="F119" r:id="rId10" display="https://podminky.urs.cz/item/CS_URS_2021_02/919735113"/>
    <hyperlink ref="F121" r:id="rId11" display="https://podminky.urs.cz/item/CS_URS_2021_02/961044111"/>
    <hyperlink ref="F124" r:id="rId12" display="https://podminky.urs.cz/item/CS_URS_2021_02/962042321"/>
    <hyperlink ref="F127" r:id="rId13" display="https://podminky.urs.cz/item/CS_URS_2021_02/965042241"/>
    <hyperlink ref="F130" r:id="rId14" display="https://podminky.urs.cz/item/CS_URS_2021_02/965081333"/>
    <hyperlink ref="F138" r:id="rId15" display="https://podminky.urs.cz/item/CS_URS_2021_02/966008212"/>
    <hyperlink ref="F141" r:id="rId16" display="https://podminky.urs.cz/item/CS_URS_2021_02/966071711"/>
    <hyperlink ref="F144" r:id="rId17" display="https://podminky.urs.cz/item/CS_URS_2021_02/966071822"/>
    <hyperlink ref="F147" r:id="rId18" display="https://podminky.urs.cz/item/CS_URS_2021_02/966073810"/>
    <hyperlink ref="F149" r:id="rId19" display="https://podminky.urs.cz/item/CS_URS_2021_02/966073812"/>
    <hyperlink ref="F152" r:id="rId20" display="https://podminky.urs.cz/item/CS_URS_2021_02/997013111"/>
    <hyperlink ref="F154" r:id="rId21" display="https://podminky.urs.cz/item/CS_URS_2021_02/997013501"/>
    <hyperlink ref="F156" r:id="rId22" display="https://podminky.urs.cz/item/CS_URS_2021_02/997013509"/>
    <hyperlink ref="F159" r:id="rId23" display="https://podminky.urs.cz/item/CS_URS_2021_02/997013631"/>
    <hyperlink ref="F161" r:id="rId24" display="https://podminky.urs.cz/item/CS_URS_2021_02/997013601"/>
    <hyperlink ref="F163" r:id="rId25" display="https://podminky.urs.cz/item/CS_URS_2021_02/997013655"/>
    <hyperlink ref="F165" r:id="rId26" display="https://podminky.urs.cz/item/CS_URS_2021_02/997013875"/>
    <hyperlink ref="F169" r:id="rId27" display="https://podminky.urs.cz/item/CS_URS_2021_02/7679967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2685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ROUND(J105,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ROUND((SUM(BE105:BE533)),  2)</f>
        <v>0</v>
      </c>
      <c r="G33" s="39"/>
      <c r="H33" s="39"/>
      <c r="I33" s="158">
        <v>0.20999999999999999</v>
      </c>
      <c r="J33" s="157">
        <f>ROUND(((SUM(BE105:BE533))*I33),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ROUND((SUM(BF105:BF533)),  2)</f>
        <v>0</v>
      </c>
      <c r="G34" s="39"/>
      <c r="H34" s="39"/>
      <c r="I34" s="158">
        <v>0.14999999999999999</v>
      </c>
      <c r="J34" s="157">
        <f>ROUND(((SUM(BF105:BF533))*I34),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ROUND((SUM(BG105:BG533)),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ROUND((SUM(BH105:BH533)),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ROUND((SUM(BI105:BI533)),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GJ-09 - Elektroinstalace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J105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J106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125</v>
      </c>
      <c r="E61" s="183"/>
      <c r="F61" s="183"/>
      <c r="G61" s="183"/>
      <c r="H61" s="183"/>
      <c r="I61" s="183"/>
      <c r="J61" s="184">
        <f>J107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128</v>
      </c>
      <c r="E62" s="183"/>
      <c r="F62" s="183"/>
      <c r="G62" s="183"/>
      <c r="H62" s="183"/>
      <c r="I62" s="183"/>
      <c r="J62" s="184">
        <f>J113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129</v>
      </c>
      <c r="E63" s="183"/>
      <c r="F63" s="183"/>
      <c r="G63" s="183"/>
      <c r="H63" s="183"/>
      <c r="I63" s="183"/>
      <c r="J63" s="184">
        <f>J120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130</v>
      </c>
      <c r="E64" s="183"/>
      <c r="F64" s="183"/>
      <c r="G64" s="183"/>
      <c r="H64" s="183"/>
      <c r="I64" s="183"/>
      <c r="J64" s="184">
        <f>J123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131</v>
      </c>
      <c r="E65" s="178"/>
      <c r="F65" s="178"/>
      <c r="G65" s="178"/>
      <c r="H65" s="178"/>
      <c r="I65" s="178"/>
      <c r="J65" s="179">
        <f>J126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2686</v>
      </c>
      <c r="E66" s="183"/>
      <c r="F66" s="183"/>
      <c r="G66" s="183"/>
      <c r="H66" s="183"/>
      <c r="I66" s="183"/>
      <c r="J66" s="184">
        <f>J127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1"/>
      <c r="C67" s="126"/>
      <c r="D67" s="182" t="s">
        <v>2687</v>
      </c>
      <c r="E67" s="183"/>
      <c r="F67" s="183"/>
      <c r="G67" s="183"/>
      <c r="H67" s="183"/>
      <c r="I67" s="183"/>
      <c r="J67" s="184">
        <f>J128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1"/>
      <c r="C68" s="126"/>
      <c r="D68" s="182" t="s">
        <v>2688</v>
      </c>
      <c r="E68" s="183"/>
      <c r="F68" s="183"/>
      <c r="G68" s="183"/>
      <c r="H68" s="183"/>
      <c r="I68" s="183"/>
      <c r="J68" s="184">
        <f>J159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6"/>
      <c r="D69" s="182" t="s">
        <v>2689</v>
      </c>
      <c r="E69" s="183"/>
      <c r="F69" s="183"/>
      <c r="G69" s="183"/>
      <c r="H69" s="183"/>
      <c r="I69" s="183"/>
      <c r="J69" s="184">
        <f>J167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1"/>
      <c r="C70" s="126"/>
      <c r="D70" s="182" t="s">
        <v>2690</v>
      </c>
      <c r="E70" s="183"/>
      <c r="F70" s="183"/>
      <c r="G70" s="183"/>
      <c r="H70" s="183"/>
      <c r="I70" s="183"/>
      <c r="J70" s="184">
        <f>J178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1"/>
      <c r="C71" s="126"/>
      <c r="D71" s="182" t="s">
        <v>2691</v>
      </c>
      <c r="E71" s="183"/>
      <c r="F71" s="183"/>
      <c r="G71" s="183"/>
      <c r="H71" s="183"/>
      <c r="I71" s="183"/>
      <c r="J71" s="184">
        <f>J201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1"/>
      <c r="C72" s="126"/>
      <c r="D72" s="182" t="s">
        <v>2692</v>
      </c>
      <c r="E72" s="183"/>
      <c r="F72" s="183"/>
      <c r="G72" s="183"/>
      <c r="H72" s="183"/>
      <c r="I72" s="183"/>
      <c r="J72" s="184">
        <f>J206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1"/>
      <c r="C73" s="126"/>
      <c r="D73" s="182" t="s">
        <v>2693</v>
      </c>
      <c r="E73" s="183"/>
      <c r="F73" s="183"/>
      <c r="G73" s="183"/>
      <c r="H73" s="183"/>
      <c r="I73" s="183"/>
      <c r="J73" s="184">
        <f>J227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1"/>
      <c r="C74" s="126"/>
      <c r="D74" s="182" t="s">
        <v>2694</v>
      </c>
      <c r="E74" s="183"/>
      <c r="F74" s="183"/>
      <c r="G74" s="183"/>
      <c r="H74" s="183"/>
      <c r="I74" s="183"/>
      <c r="J74" s="184">
        <f>J242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1"/>
      <c r="C75" s="126"/>
      <c r="D75" s="182" t="s">
        <v>2695</v>
      </c>
      <c r="E75" s="183"/>
      <c r="F75" s="183"/>
      <c r="G75" s="183"/>
      <c r="H75" s="183"/>
      <c r="I75" s="183"/>
      <c r="J75" s="184">
        <f>J264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1"/>
      <c r="C76" s="126"/>
      <c r="D76" s="182" t="s">
        <v>2696</v>
      </c>
      <c r="E76" s="183"/>
      <c r="F76" s="183"/>
      <c r="G76" s="183"/>
      <c r="H76" s="183"/>
      <c r="I76" s="183"/>
      <c r="J76" s="184">
        <f>J274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1"/>
      <c r="C77" s="126"/>
      <c r="D77" s="182" t="s">
        <v>2697</v>
      </c>
      <c r="E77" s="183"/>
      <c r="F77" s="183"/>
      <c r="G77" s="183"/>
      <c r="H77" s="183"/>
      <c r="I77" s="183"/>
      <c r="J77" s="184">
        <f>J332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5"/>
      <c r="C78" s="176"/>
      <c r="D78" s="177" t="s">
        <v>2698</v>
      </c>
      <c r="E78" s="178"/>
      <c r="F78" s="178"/>
      <c r="G78" s="178"/>
      <c r="H78" s="178"/>
      <c r="I78" s="178"/>
      <c r="J78" s="179">
        <f>J344</f>
        <v>0</v>
      </c>
      <c r="K78" s="176"/>
      <c r="L78" s="18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1"/>
      <c r="C79" s="126"/>
      <c r="D79" s="182" t="s">
        <v>2699</v>
      </c>
      <c r="E79" s="183"/>
      <c r="F79" s="183"/>
      <c r="G79" s="183"/>
      <c r="H79" s="183"/>
      <c r="I79" s="183"/>
      <c r="J79" s="184">
        <f>J345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1"/>
      <c r="C80" s="126"/>
      <c r="D80" s="182" t="s">
        <v>2700</v>
      </c>
      <c r="E80" s="183"/>
      <c r="F80" s="183"/>
      <c r="G80" s="183"/>
      <c r="H80" s="183"/>
      <c r="I80" s="183"/>
      <c r="J80" s="184">
        <f>J346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81"/>
      <c r="C81" s="126"/>
      <c r="D81" s="182" t="s">
        <v>2701</v>
      </c>
      <c r="E81" s="183"/>
      <c r="F81" s="183"/>
      <c r="G81" s="183"/>
      <c r="H81" s="183"/>
      <c r="I81" s="183"/>
      <c r="J81" s="184">
        <f>J367</f>
        <v>0</v>
      </c>
      <c r="K81" s="126"/>
      <c r="L81" s="18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81"/>
      <c r="C82" s="126"/>
      <c r="D82" s="182" t="s">
        <v>2702</v>
      </c>
      <c r="E82" s="183"/>
      <c r="F82" s="183"/>
      <c r="G82" s="183"/>
      <c r="H82" s="183"/>
      <c r="I82" s="183"/>
      <c r="J82" s="184">
        <f>J372</f>
        <v>0</v>
      </c>
      <c r="K82" s="126"/>
      <c r="L82" s="18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81"/>
      <c r="C83" s="126"/>
      <c r="D83" s="182" t="s">
        <v>2703</v>
      </c>
      <c r="E83" s="183"/>
      <c r="F83" s="183"/>
      <c r="G83" s="183"/>
      <c r="H83" s="183"/>
      <c r="I83" s="183"/>
      <c r="J83" s="184">
        <f>J394</f>
        <v>0</v>
      </c>
      <c r="K83" s="126"/>
      <c r="L83" s="18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81"/>
      <c r="C84" s="126"/>
      <c r="D84" s="182" t="s">
        <v>2704</v>
      </c>
      <c r="E84" s="183"/>
      <c r="F84" s="183"/>
      <c r="G84" s="183"/>
      <c r="H84" s="183"/>
      <c r="I84" s="183"/>
      <c r="J84" s="184">
        <f>J452</f>
        <v>0</v>
      </c>
      <c r="K84" s="126"/>
      <c r="L84" s="18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1"/>
      <c r="C85" s="126"/>
      <c r="D85" s="182" t="s">
        <v>2705</v>
      </c>
      <c r="E85" s="183"/>
      <c r="F85" s="183"/>
      <c r="G85" s="183"/>
      <c r="H85" s="183"/>
      <c r="I85" s="183"/>
      <c r="J85" s="184">
        <f>J473</f>
        <v>0</v>
      </c>
      <c r="K85" s="126"/>
      <c r="L85" s="18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60"/>
      <c r="C87" s="61"/>
      <c r="D87" s="61"/>
      <c r="E87" s="61"/>
      <c r="F87" s="61"/>
      <c r="G87" s="61"/>
      <c r="H87" s="61"/>
      <c r="I87" s="61"/>
      <c r="J87" s="61"/>
      <c r="K87" s="6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91" s="2" customFormat="1" ht="6.96" customHeight="1">
      <c r="A91" s="39"/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4.96" customHeight="1">
      <c r="A92" s="39"/>
      <c r="B92" s="40"/>
      <c r="C92" s="24" t="s">
        <v>136</v>
      </c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16</v>
      </c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170" t="str">
        <f>E7</f>
        <v>Jihlava - gymnazium</v>
      </c>
      <c r="F95" s="33"/>
      <c r="G95" s="33"/>
      <c r="H95" s="33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116</v>
      </c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70" t="str">
        <f>E9</f>
        <v>GJ-09 - Elektroinstalace</v>
      </c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21</v>
      </c>
      <c r="D99" s="41"/>
      <c r="E99" s="41"/>
      <c r="F99" s="28" t="str">
        <f>F12</f>
        <v xml:space="preserve"> </v>
      </c>
      <c r="G99" s="41"/>
      <c r="H99" s="41"/>
      <c r="I99" s="33" t="s">
        <v>23</v>
      </c>
      <c r="J99" s="73" t="str">
        <f>IF(J12="","",J12)</f>
        <v>19. 12. 2021</v>
      </c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25</v>
      </c>
      <c r="D101" s="41"/>
      <c r="E101" s="41"/>
      <c r="F101" s="28" t="str">
        <f>E15</f>
        <v xml:space="preserve"> </v>
      </c>
      <c r="G101" s="41"/>
      <c r="H101" s="41"/>
      <c r="I101" s="33" t="s">
        <v>30</v>
      </c>
      <c r="J101" s="37" t="str">
        <f>E21</f>
        <v xml:space="preserve"> </v>
      </c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28</v>
      </c>
      <c r="D102" s="41"/>
      <c r="E102" s="41"/>
      <c r="F102" s="28" t="str">
        <f>IF(E18="","",E18)</f>
        <v>Vyplň údaj</v>
      </c>
      <c r="G102" s="41"/>
      <c r="H102" s="41"/>
      <c r="I102" s="33" t="s">
        <v>32</v>
      </c>
      <c r="J102" s="37" t="str">
        <f>E24</f>
        <v xml:space="preserve"> </v>
      </c>
      <c r="K102" s="41"/>
      <c r="L102" s="14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0.32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4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11" customFormat="1" ht="29.28" customHeight="1">
      <c r="A104" s="186"/>
      <c r="B104" s="187"/>
      <c r="C104" s="188" t="s">
        <v>137</v>
      </c>
      <c r="D104" s="189" t="s">
        <v>54</v>
      </c>
      <c r="E104" s="189" t="s">
        <v>50</v>
      </c>
      <c r="F104" s="189" t="s">
        <v>51</v>
      </c>
      <c r="G104" s="189" t="s">
        <v>138</v>
      </c>
      <c r="H104" s="189" t="s">
        <v>139</v>
      </c>
      <c r="I104" s="189" t="s">
        <v>140</v>
      </c>
      <c r="J104" s="189" t="s">
        <v>120</v>
      </c>
      <c r="K104" s="190" t="s">
        <v>141</v>
      </c>
      <c r="L104" s="191"/>
      <c r="M104" s="93" t="s">
        <v>19</v>
      </c>
      <c r="N104" s="94" t="s">
        <v>39</v>
      </c>
      <c r="O104" s="94" t="s">
        <v>142</v>
      </c>
      <c r="P104" s="94" t="s">
        <v>143</v>
      </c>
      <c r="Q104" s="94" t="s">
        <v>144</v>
      </c>
      <c r="R104" s="94" t="s">
        <v>145</v>
      </c>
      <c r="S104" s="94" t="s">
        <v>146</v>
      </c>
      <c r="T104" s="95" t="s">
        <v>147</v>
      </c>
      <c r="U104" s="186"/>
      <c r="V104" s="186"/>
      <c r="W104" s="186"/>
      <c r="X104" s="186"/>
      <c r="Y104" s="186"/>
      <c r="Z104" s="186"/>
      <c r="AA104" s="186"/>
      <c r="AB104" s="186"/>
      <c r="AC104" s="186"/>
      <c r="AD104" s="186"/>
      <c r="AE104" s="186"/>
    </row>
    <row r="105" s="2" customFormat="1" ht="22.8" customHeight="1">
      <c r="A105" s="39"/>
      <c r="B105" s="40"/>
      <c r="C105" s="100" t="s">
        <v>148</v>
      </c>
      <c r="D105" s="41"/>
      <c r="E105" s="41"/>
      <c r="F105" s="41"/>
      <c r="G105" s="41"/>
      <c r="H105" s="41"/>
      <c r="I105" s="41"/>
      <c r="J105" s="192">
        <f>BK105</f>
        <v>0</v>
      </c>
      <c r="K105" s="41"/>
      <c r="L105" s="45"/>
      <c r="M105" s="96"/>
      <c r="N105" s="193"/>
      <c r="O105" s="97"/>
      <c r="P105" s="194">
        <f>P106+P126+P344</f>
        <v>0</v>
      </c>
      <c r="Q105" s="97"/>
      <c r="R105" s="194">
        <f>R106+R126+R344</f>
        <v>76.505799539999998</v>
      </c>
      <c r="S105" s="97"/>
      <c r="T105" s="195">
        <f>T106+T126+T344</f>
        <v>0.93500000000000005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68</v>
      </c>
      <c r="AU105" s="18" t="s">
        <v>121</v>
      </c>
      <c r="BK105" s="196">
        <f>BK106+BK126+BK344</f>
        <v>0</v>
      </c>
    </row>
    <row r="106" s="12" customFormat="1" ht="25.92" customHeight="1">
      <c r="A106" s="12"/>
      <c r="B106" s="197"/>
      <c r="C106" s="198"/>
      <c r="D106" s="199" t="s">
        <v>68</v>
      </c>
      <c r="E106" s="200" t="s">
        <v>149</v>
      </c>
      <c r="F106" s="200" t="s">
        <v>150</v>
      </c>
      <c r="G106" s="198"/>
      <c r="H106" s="198"/>
      <c r="I106" s="201"/>
      <c r="J106" s="202">
        <f>BK106</f>
        <v>0</v>
      </c>
      <c r="K106" s="198"/>
      <c r="L106" s="203"/>
      <c r="M106" s="204"/>
      <c r="N106" s="205"/>
      <c r="O106" s="205"/>
      <c r="P106" s="206">
        <f>P107+P113+P120+P123</f>
        <v>0</v>
      </c>
      <c r="Q106" s="205"/>
      <c r="R106" s="206">
        <f>R107+R113+R120+R123</f>
        <v>0.374112</v>
      </c>
      <c r="S106" s="205"/>
      <c r="T106" s="207">
        <f>T107+T113+T120+T123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77</v>
      </c>
      <c r="AT106" s="209" t="s">
        <v>68</v>
      </c>
      <c r="AU106" s="209" t="s">
        <v>69</v>
      </c>
      <c r="AY106" s="208" t="s">
        <v>151</v>
      </c>
      <c r="BK106" s="210">
        <f>BK107+BK113+BK120+BK123</f>
        <v>0</v>
      </c>
    </row>
    <row r="107" s="12" customFormat="1" ht="22.8" customHeight="1">
      <c r="A107" s="12"/>
      <c r="B107" s="197"/>
      <c r="C107" s="198"/>
      <c r="D107" s="199" t="s">
        <v>68</v>
      </c>
      <c r="E107" s="211" t="s">
        <v>165</v>
      </c>
      <c r="F107" s="211" t="s">
        <v>364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SUM(P108:P112)</f>
        <v>0</v>
      </c>
      <c r="Q107" s="205"/>
      <c r="R107" s="206">
        <f>SUM(R108:R112)</f>
        <v>0.17668</v>
      </c>
      <c r="S107" s="205"/>
      <c r="T107" s="207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77</v>
      </c>
      <c r="AT107" s="209" t="s">
        <v>68</v>
      </c>
      <c r="AU107" s="209" t="s">
        <v>77</v>
      </c>
      <c r="AY107" s="208" t="s">
        <v>151</v>
      </c>
      <c r="BK107" s="210">
        <f>SUM(BK108:BK112)</f>
        <v>0</v>
      </c>
    </row>
    <row r="108" s="2" customFormat="1" ht="16.5" customHeight="1">
      <c r="A108" s="39"/>
      <c r="B108" s="40"/>
      <c r="C108" s="213" t="s">
        <v>77</v>
      </c>
      <c r="D108" s="213" t="s">
        <v>153</v>
      </c>
      <c r="E108" s="214" t="s">
        <v>1894</v>
      </c>
      <c r="F108" s="215" t="s">
        <v>1895</v>
      </c>
      <c r="G108" s="216" t="s">
        <v>433</v>
      </c>
      <c r="H108" s="217">
        <v>11</v>
      </c>
      <c r="I108" s="218"/>
      <c r="J108" s="219">
        <f>ROUND(I108*H108,2)</f>
        <v>0</v>
      </c>
      <c r="K108" s="215" t="s">
        <v>157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0.012619999999999999</v>
      </c>
      <c r="R108" s="222">
        <f>Q108*H108</f>
        <v>0.13882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158</v>
      </c>
      <c r="AT108" s="224" t="s">
        <v>153</v>
      </c>
      <c r="AU108" s="224" t="s">
        <v>79</v>
      </c>
      <c r="AY108" s="18" t="s">
        <v>151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77</v>
      </c>
      <c r="BK108" s="225">
        <f>ROUND(I108*H108,2)</f>
        <v>0</v>
      </c>
      <c r="BL108" s="18" t="s">
        <v>158</v>
      </c>
      <c r="BM108" s="224" t="s">
        <v>2706</v>
      </c>
    </row>
    <row r="109" s="2" customFormat="1">
      <c r="A109" s="39"/>
      <c r="B109" s="40"/>
      <c r="C109" s="41"/>
      <c r="D109" s="226" t="s">
        <v>160</v>
      </c>
      <c r="E109" s="41"/>
      <c r="F109" s="227" t="s">
        <v>1897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79</v>
      </c>
    </row>
    <row r="110" s="13" customFormat="1">
      <c r="A110" s="13"/>
      <c r="B110" s="231"/>
      <c r="C110" s="232"/>
      <c r="D110" s="233" t="s">
        <v>162</v>
      </c>
      <c r="E110" s="234" t="s">
        <v>19</v>
      </c>
      <c r="F110" s="235" t="s">
        <v>2707</v>
      </c>
      <c r="G110" s="232"/>
      <c r="H110" s="236">
        <v>11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162</v>
      </c>
      <c r="AU110" s="242" t="s">
        <v>79</v>
      </c>
      <c r="AV110" s="13" t="s">
        <v>79</v>
      </c>
      <c r="AW110" s="13" t="s">
        <v>31</v>
      </c>
      <c r="AX110" s="13" t="s">
        <v>77</v>
      </c>
      <c r="AY110" s="242" t="s">
        <v>151</v>
      </c>
    </row>
    <row r="111" s="2" customFormat="1" ht="21.75" customHeight="1">
      <c r="A111" s="39"/>
      <c r="B111" s="40"/>
      <c r="C111" s="213" t="s">
        <v>79</v>
      </c>
      <c r="D111" s="213" t="s">
        <v>153</v>
      </c>
      <c r="E111" s="214" t="s">
        <v>2708</v>
      </c>
      <c r="F111" s="215" t="s">
        <v>2709</v>
      </c>
      <c r="G111" s="216" t="s">
        <v>433</v>
      </c>
      <c r="H111" s="217">
        <v>2</v>
      </c>
      <c r="I111" s="218"/>
      <c r="J111" s="219">
        <f>ROUND(I111*H111,2)</f>
        <v>0</v>
      </c>
      <c r="K111" s="215" t="s">
        <v>157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0.018929999999999999</v>
      </c>
      <c r="R111" s="222">
        <f>Q111*H111</f>
        <v>0.037859999999999998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158</v>
      </c>
      <c r="AT111" s="224" t="s">
        <v>153</v>
      </c>
      <c r="AU111" s="224" t="s">
        <v>79</v>
      </c>
      <c r="AY111" s="18" t="s">
        <v>151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77</v>
      </c>
      <c r="BK111" s="225">
        <f>ROUND(I111*H111,2)</f>
        <v>0</v>
      </c>
      <c r="BL111" s="18" t="s">
        <v>158</v>
      </c>
      <c r="BM111" s="224" t="s">
        <v>2710</v>
      </c>
    </row>
    <row r="112" s="2" customFormat="1">
      <c r="A112" s="39"/>
      <c r="B112" s="40"/>
      <c r="C112" s="41"/>
      <c r="D112" s="226" t="s">
        <v>160</v>
      </c>
      <c r="E112" s="41"/>
      <c r="F112" s="227" t="s">
        <v>2711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79</v>
      </c>
    </row>
    <row r="113" s="12" customFormat="1" ht="22.8" customHeight="1">
      <c r="A113" s="12"/>
      <c r="B113" s="197"/>
      <c r="C113" s="198"/>
      <c r="D113" s="199" t="s">
        <v>68</v>
      </c>
      <c r="E113" s="211" t="s">
        <v>218</v>
      </c>
      <c r="F113" s="211" t="s">
        <v>548</v>
      </c>
      <c r="G113" s="198"/>
      <c r="H113" s="198"/>
      <c r="I113" s="201"/>
      <c r="J113" s="212">
        <f>BK113</f>
        <v>0</v>
      </c>
      <c r="K113" s="198"/>
      <c r="L113" s="203"/>
      <c r="M113" s="204"/>
      <c r="N113" s="205"/>
      <c r="O113" s="205"/>
      <c r="P113" s="206">
        <f>SUM(P114:P119)</f>
        <v>0</v>
      </c>
      <c r="Q113" s="205"/>
      <c r="R113" s="206">
        <f>SUM(R114:R119)</f>
        <v>0.197432</v>
      </c>
      <c r="S113" s="205"/>
      <c r="T113" s="207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8" t="s">
        <v>77</v>
      </c>
      <c r="AT113" s="209" t="s">
        <v>68</v>
      </c>
      <c r="AU113" s="209" t="s">
        <v>77</v>
      </c>
      <c r="AY113" s="208" t="s">
        <v>151</v>
      </c>
      <c r="BK113" s="210">
        <f>SUM(BK114:BK119)</f>
        <v>0</v>
      </c>
    </row>
    <row r="114" s="2" customFormat="1" ht="16.5" customHeight="1">
      <c r="A114" s="39"/>
      <c r="B114" s="40"/>
      <c r="C114" s="213" t="s">
        <v>165</v>
      </c>
      <c r="D114" s="213" t="s">
        <v>153</v>
      </c>
      <c r="E114" s="214" t="s">
        <v>2712</v>
      </c>
      <c r="F114" s="215" t="s">
        <v>2713</v>
      </c>
      <c r="G114" s="216" t="s">
        <v>290</v>
      </c>
      <c r="H114" s="217">
        <v>2.3999999999999999</v>
      </c>
      <c r="I114" s="218"/>
      <c r="J114" s="219">
        <f>ROUND(I114*H114,2)</f>
        <v>0</v>
      </c>
      <c r="K114" s="215" t="s">
        <v>157</v>
      </c>
      <c r="L114" s="45"/>
      <c r="M114" s="220" t="s">
        <v>19</v>
      </c>
      <c r="N114" s="221" t="s">
        <v>40</v>
      </c>
      <c r="O114" s="85"/>
      <c r="P114" s="222">
        <f>O114*H114</f>
        <v>0</v>
      </c>
      <c r="Q114" s="222">
        <v>0.041529999999999997</v>
      </c>
      <c r="R114" s="222">
        <f>Q114*H114</f>
        <v>0.099671999999999997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158</v>
      </c>
      <c r="AT114" s="224" t="s">
        <v>153</v>
      </c>
      <c r="AU114" s="224" t="s">
        <v>79</v>
      </c>
      <c r="AY114" s="18" t="s">
        <v>151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77</v>
      </c>
      <c r="BK114" s="225">
        <f>ROUND(I114*H114,2)</f>
        <v>0</v>
      </c>
      <c r="BL114" s="18" t="s">
        <v>158</v>
      </c>
      <c r="BM114" s="224" t="s">
        <v>2714</v>
      </c>
    </row>
    <row r="115" s="2" customFormat="1">
      <c r="A115" s="39"/>
      <c r="B115" s="40"/>
      <c r="C115" s="41"/>
      <c r="D115" s="226" t="s">
        <v>160</v>
      </c>
      <c r="E115" s="41"/>
      <c r="F115" s="227" t="s">
        <v>2715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160</v>
      </c>
      <c r="AU115" s="18" t="s">
        <v>79</v>
      </c>
    </row>
    <row r="116" s="13" customFormat="1">
      <c r="A116" s="13"/>
      <c r="B116" s="231"/>
      <c r="C116" s="232"/>
      <c r="D116" s="233" t="s">
        <v>162</v>
      </c>
      <c r="E116" s="234" t="s">
        <v>19</v>
      </c>
      <c r="F116" s="235" t="s">
        <v>2716</v>
      </c>
      <c r="G116" s="232"/>
      <c r="H116" s="236">
        <v>2.3999999999999999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162</v>
      </c>
      <c r="AU116" s="242" t="s">
        <v>79</v>
      </c>
      <c r="AV116" s="13" t="s">
        <v>79</v>
      </c>
      <c r="AW116" s="13" t="s">
        <v>31</v>
      </c>
      <c r="AX116" s="13" t="s">
        <v>77</v>
      </c>
      <c r="AY116" s="242" t="s">
        <v>151</v>
      </c>
    </row>
    <row r="117" s="2" customFormat="1" ht="16.5" customHeight="1">
      <c r="A117" s="39"/>
      <c r="B117" s="40"/>
      <c r="C117" s="213" t="s">
        <v>158</v>
      </c>
      <c r="D117" s="213" t="s">
        <v>153</v>
      </c>
      <c r="E117" s="214" t="s">
        <v>2717</v>
      </c>
      <c r="F117" s="215" t="s">
        <v>2718</v>
      </c>
      <c r="G117" s="216" t="s">
        <v>433</v>
      </c>
      <c r="H117" s="217">
        <v>26</v>
      </c>
      <c r="I117" s="218"/>
      <c r="J117" s="219">
        <f>ROUND(I117*H117,2)</f>
        <v>0</v>
      </c>
      <c r="K117" s="215" t="s">
        <v>157</v>
      </c>
      <c r="L117" s="45"/>
      <c r="M117" s="220" t="s">
        <v>19</v>
      </c>
      <c r="N117" s="221" t="s">
        <v>40</v>
      </c>
      <c r="O117" s="85"/>
      <c r="P117" s="222">
        <f>O117*H117</f>
        <v>0</v>
      </c>
      <c r="Q117" s="222">
        <v>0.0037599999999999999</v>
      </c>
      <c r="R117" s="222">
        <f>Q117*H117</f>
        <v>0.09776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158</v>
      </c>
      <c r="AT117" s="224" t="s">
        <v>153</v>
      </c>
      <c r="AU117" s="224" t="s">
        <v>79</v>
      </c>
      <c r="AY117" s="18" t="s">
        <v>151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77</v>
      </c>
      <c r="BK117" s="225">
        <f>ROUND(I117*H117,2)</f>
        <v>0</v>
      </c>
      <c r="BL117" s="18" t="s">
        <v>158</v>
      </c>
      <c r="BM117" s="224" t="s">
        <v>2719</v>
      </c>
    </row>
    <row r="118" s="2" customFormat="1">
      <c r="A118" s="39"/>
      <c r="B118" s="40"/>
      <c r="C118" s="41"/>
      <c r="D118" s="226" t="s">
        <v>160</v>
      </c>
      <c r="E118" s="41"/>
      <c r="F118" s="227" t="s">
        <v>2720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160</v>
      </c>
      <c r="AU118" s="18" t="s">
        <v>79</v>
      </c>
    </row>
    <row r="119" s="13" customFormat="1">
      <c r="A119" s="13"/>
      <c r="B119" s="231"/>
      <c r="C119" s="232"/>
      <c r="D119" s="233" t="s">
        <v>162</v>
      </c>
      <c r="E119" s="234" t="s">
        <v>19</v>
      </c>
      <c r="F119" s="235" t="s">
        <v>2721</v>
      </c>
      <c r="G119" s="232"/>
      <c r="H119" s="236">
        <v>26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162</v>
      </c>
      <c r="AU119" s="242" t="s">
        <v>79</v>
      </c>
      <c r="AV119" s="13" t="s">
        <v>79</v>
      </c>
      <c r="AW119" s="13" t="s">
        <v>31</v>
      </c>
      <c r="AX119" s="13" t="s">
        <v>77</v>
      </c>
      <c r="AY119" s="242" t="s">
        <v>151</v>
      </c>
    </row>
    <row r="120" s="12" customFormat="1" ht="22.8" customHeight="1">
      <c r="A120" s="12"/>
      <c r="B120" s="197"/>
      <c r="C120" s="198"/>
      <c r="D120" s="199" t="s">
        <v>68</v>
      </c>
      <c r="E120" s="211" t="s">
        <v>236</v>
      </c>
      <c r="F120" s="211" t="s">
        <v>618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SUM(P121:P122)</f>
        <v>0</v>
      </c>
      <c r="Q120" s="205"/>
      <c r="R120" s="206">
        <f>SUM(R121:R122)</f>
        <v>0</v>
      </c>
      <c r="S120" s="205"/>
      <c r="T120" s="207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77</v>
      </c>
      <c r="AT120" s="209" t="s">
        <v>68</v>
      </c>
      <c r="AU120" s="209" t="s">
        <v>77</v>
      </c>
      <c r="AY120" s="208" t="s">
        <v>151</v>
      </c>
      <c r="BK120" s="210">
        <f>SUM(BK121:BK122)</f>
        <v>0</v>
      </c>
    </row>
    <row r="121" s="2" customFormat="1" ht="16.5" customHeight="1">
      <c r="A121" s="39"/>
      <c r="B121" s="40"/>
      <c r="C121" s="213" t="s">
        <v>207</v>
      </c>
      <c r="D121" s="213" t="s">
        <v>153</v>
      </c>
      <c r="E121" s="214" t="s">
        <v>2722</v>
      </c>
      <c r="F121" s="215" t="s">
        <v>2723</v>
      </c>
      <c r="G121" s="216" t="s">
        <v>2724</v>
      </c>
      <c r="H121" s="217">
        <v>3</v>
      </c>
      <c r="I121" s="218"/>
      <c r="J121" s="219">
        <f>ROUND(I121*H121,2)</f>
        <v>0</v>
      </c>
      <c r="K121" s="215" t="s">
        <v>157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158</v>
      </c>
      <c r="AT121" s="224" t="s">
        <v>153</v>
      </c>
      <c r="AU121" s="224" t="s">
        <v>79</v>
      </c>
      <c r="AY121" s="18" t="s">
        <v>151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77</v>
      </c>
      <c r="BK121" s="225">
        <f>ROUND(I121*H121,2)</f>
        <v>0</v>
      </c>
      <c r="BL121" s="18" t="s">
        <v>158</v>
      </c>
      <c r="BM121" s="224" t="s">
        <v>2725</v>
      </c>
    </row>
    <row r="122" s="2" customFormat="1">
      <c r="A122" s="39"/>
      <c r="B122" s="40"/>
      <c r="C122" s="41"/>
      <c r="D122" s="226" t="s">
        <v>160</v>
      </c>
      <c r="E122" s="41"/>
      <c r="F122" s="227" t="s">
        <v>2726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79</v>
      </c>
    </row>
    <row r="123" s="12" customFormat="1" ht="22.8" customHeight="1">
      <c r="A123" s="12"/>
      <c r="B123" s="197"/>
      <c r="C123" s="198"/>
      <c r="D123" s="199" t="s">
        <v>68</v>
      </c>
      <c r="E123" s="211" t="s">
        <v>847</v>
      </c>
      <c r="F123" s="211" t="s">
        <v>848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SUM(P124:P125)</f>
        <v>0</v>
      </c>
      <c r="Q123" s="205"/>
      <c r="R123" s="206">
        <f>SUM(R124:R125)</f>
        <v>0</v>
      </c>
      <c r="S123" s="205"/>
      <c r="T123" s="20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77</v>
      </c>
      <c r="AT123" s="209" t="s">
        <v>68</v>
      </c>
      <c r="AU123" s="209" t="s">
        <v>77</v>
      </c>
      <c r="AY123" s="208" t="s">
        <v>151</v>
      </c>
      <c r="BK123" s="210">
        <f>SUM(BK124:BK125)</f>
        <v>0</v>
      </c>
    </row>
    <row r="124" s="2" customFormat="1" ht="16.5" customHeight="1">
      <c r="A124" s="39"/>
      <c r="B124" s="40"/>
      <c r="C124" s="213" t="s">
        <v>218</v>
      </c>
      <c r="D124" s="213" t="s">
        <v>153</v>
      </c>
      <c r="E124" s="214" t="s">
        <v>1151</v>
      </c>
      <c r="F124" s="215" t="s">
        <v>1152</v>
      </c>
      <c r="G124" s="216" t="s">
        <v>245</v>
      </c>
      <c r="H124" s="217">
        <v>0.374</v>
      </c>
      <c r="I124" s="218"/>
      <c r="J124" s="219">
        <f>ROUND(I124*H124,2)</f>
        <v>0</v>
      </c>
      <c r="K124" s="215" t="s">
        <v>157</v>
      </c>
      <c r="L124" s="45"/>
      <c r="M124" s="220" t="s">
        <v>19</v>
      </c>
      <c r="N124" s="221" t="s">
        <v>40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158</v>
      </c>
      <c r="AT124" s="224" t="s">
        <v>153</v>
      </c>
      <c r="AU124" s="224" t="s">
        <v>79</v>
      </c>
      <c r="AY124" s="18" t="s">
        <v>151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77</v>
      </c>
      <c r="BK124" s="225">
        <f>ROUND(I124*H124,2)</f>
        <v>0</v>
      </c>
      <c r="BL124" s="18" t="s">
        <v>158</v>
      </c>
      <c r="BM124" s="224" t="s">
        <v>2727</v>
      </c>
    </row>
    <row r="125" s="2" customFormat="1">
      <c r="A125" s="39"/>
      <c r="B125" s="40"/>
      <c r="C125" s="41"/>
      <c r="D125" s="226" t="s">
        <v>160</v>
      </c>
      <c r="E125" s="41"/>
      <c r="F125" s="227" t="s">
        <v>1154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160</v>
      </c>
      <c r="AU125" s="18" t="s">
        <v>79</v>
      </c>
    </row>
    <row r="126" s="12" customFormat="1" ht="25.92" customHeight="1">
      <c r="A126" s="12"/>
      <c r="B126" s="197"/>
      <c r="C126" s="198"/>
      <c r="D126" s="199" t="s">
        <v>68</v>
      </c>
      <c r="E126" s="200" t="s">
        <v>854</v>
      </c>
      <c r="F126" s="200" t="s">
        <v>855</v>
      </c>
      <c r="G126" s="198"/>
      <c r="H126" s="198"/>
      <c r="I126" s="201"/>
      <c r="J126" s="202">
        <f>BK126</f>
        <v>0</v>
      </c>
      <c r="K126" s="198"/>
      <c r="L126" s="203"/>
      <c r="M126" s="204"/>
      <c r="N126" s="205"/>
      <c r="O126" s="205"/>
      <c r="P126" s="206">
        <f>P127</f>
        <v>0</v>
      </c>
      <c r="Q126" s="205"/>
      <c r="R126" s="206">
        <f>R127</f>
        <v>0.80373781999999994</v>
      </c>
      <c r="S126" s="205"/>
      <c r="T126" s="20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79</v>
      </c>
      <c r="AT126" s="209" t="s">
        <v>68</v>
      </c>
      <c r="AU126" s="209" t="s">
        <v>69</v>
      </c>
      <c r="AY126" s="208" t="s">
        <v>151</v>
      </c>
      <c r="BK126" s="210">
        <f>BK127</f>
        <v>0</v>
      </c>
    </row>
    <row r="127" s="12" customFormat="1" ht="22.8" customHeight="1">
      <c r="A127" s="12"/>
      <c r="B127" s="197"/>
      <c r="C127" s="198"/>
      <c r="D127" s="199" t="s">
        <v>68</v>
      </c>
      <c r="E127" s="211" t="s">
        <v>2728</v>
      </c>
      <c r="F127" s="211" t="s">
        <v>2729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P128+P159+P167+P178+P201+P206+P227+P242+P264+P274+P332</f>
        <v>0</v>
      </c>
      <c r="Q127" s="205"/>
      <c r="R127" s="206">
        <f>R128+R159+R167+R178+R201+R206+R227+R242+R264+R274+R332</f>
        <v>0.80373781999999994</v>
      </c>
      <c r="S127" s="205"/>
      <c r="T127" s="207">
        <f>T128+T159+T167+T178+T201+T206+T227+T242+T264+T274+T332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79</v>
      </c>
      <c r="AT127" s="209" t="s">
        <v>68</v>
      </c>
      <c r="AU127" s="209" t="s">
        <v>77</v>
      </c>
      <c r="AY127" s="208" t="s">
        <v>151</v>
      </c>
      <c r="BK127" s="210">
        <f>BK128+BK159+BK167+BK178+BK201+BK206+BK227+BK242+BK264+BK274+BK332</f>
        <v>0</v>
      </c>
    </row>
    <row r="128" s="12" customFormat="1" ht="20.88" customHeight="1">
      <c r="A128" s="12"/>
      <c r="B128" s="197"/>
      <c r="C128" s="198"/>
      <c r="D128" s="199" t="s">
        <v>68</v>
      </c>
      <c r="E128" s="211" t="s">
        <v>2730</v>
      </c>
      <c r="F128" s="211" t="s">
        <v>2731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SUM(P129:P158)</f>
        <v>0</v>
      </c>
      <c r="Q128" s="205"/>
      <c r="R128" s="206">
        <f>SUM(R129:R158)</f>
        <v>0</v>
      </c>
      <c r="S128" s="205"/>
      <c r="T128" s="207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79</v>
      </c>
      <c r="AT128" s="209" t="s">
        <v>68</v>
      </c>
      <c r="AU128" s="209" t="s">
        <v>79</v>
      </c>
      <c r="AY128" s="208" t="s">
        <v>151</v>
      </c>
      <c r="BK128" s="210">
        <f>SUM(BK129:BK158)</f>
        <v>0</v>
      </c>
    </row>
    <row r="129" s="2" customFormat="1" ht="16.5" customHeight="1">
      <c r="A129" s="39"/>
      <c r="B129" s="40"/>
      <c r="C129" s="213" t="s">
        <v>224</v>
      </c>
      <c r="D129" s="213" t="s">
        <v>153</v>
      </c>
      <c r="E129" s="214" t="s">
        <v>2732</v>
      </c>
      <c r="F129" s="215" t="s">
        <v>2733</v>
      </c>
      <c r="G129" s="216" t="s">
        <v>433</v>
      </c>
      <c r="H129" s="217">
        <v>1</v>
      </c>
      <c r="I129" s="218"/>
      <c r="J129" s="219">
        <f>ROUND(I129*H129,2)</f>
        <v>0</v>
      </c>
      <c r="K129" s="215" t="s">
        <v>157</v>
      </c>
      <c r="L129" s="45"/>
      <c r="M129" s="220" t="s">
        <v>19</v>
      </c>
      <c r="N129" s="221" t="s">
        <v>40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287</v>
      </c>
      <c r="AT129" s="224" t="s">
        <v>153</v>
      </c>
      <c r="AU129" s="224" t="s">
        <v>165</v>
      </c>
      <c r="AY129" s="18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77</v>
      </c>
      <c r="BK129" s="225">
        <f>ROUND(I129*H129,2)</f>
        <v>0</v>
      </c>
      <c r="BL129" s="18" t="s">
        <v>287</v>
      </c>
      <c r="BM129" s="224" t="s">
        <v>2734</v>
      </c>
    </row>
    <row r="130" s="2" customFormat="1">
      <c r="A130" s="39"/>
      <c r="B130" s="40"/>
      <c r="C130" s="41"/>
      <c r="D130" s="226" t="s">
        <v>160</v>
      </c>
      <c r="E130" s="41"/>
      <c r="F130" s="227" t="s">
        <v>2735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165</v>
      </c>
    </row>
    <row r="131" s="2" customFormat="1" ht="16.5" customHeight="1">
      <c r="A131" s="39"/>
      <c r="B131" s="40"/>
      <c r="C131" s="265" t="s">
        <v>230</v>
      </c>
      <c r="D131" s="265" t="s">
        <v>262</v>
      </c>
      <c r="E131" s="266" t="s">
        <v>2736</v>
      </c>
      <c r="F131" s="267" t="s">
        <v>2737</v>
      </c>
      <c r="G131" s="268" t="s">
        <v>726</v>
      </c>
      <c r="H131" s="269">
        <v>1</v>
      </c>
      <c r="I131" s="270"/>
      <c r="J131" s="271">
        <f>ROUND(I131*H131,2)</f>
        <v>0</v>
      </c>
      <c r="K131" s="267" t="s">
        <v>19</v>
      </c>
      <c r="L131" s="272"/>
      <c r="M131" s="273" t="s">
        <v>19</v>
      </c>
      <c r="N131" s="274" t="s">
        <v>40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424</v>
      </c>
      <c r="AT131" s="224" t="s">
        <v>262</v>
      </c>
      <c r="AU131" s="224" t="s">
        <v>165</v>
      </c>
      <c r="AY131" s="18" t="s">
        <v>151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77</v>
      </c>
      <c r="BK131" s="225">
        <f>ROUND(I131*H131,2)</f>
        <v>0</v>
      </c>
      <c r="BL131" s="18" t="s">
        <v>287</v>
      </c>
      <c r="BM131" s="224" t="s">
        <v>2738</v>
      </c>
    </row>
    <row r="132" s="2" customFormat="1" ht="16.5" customHeight="1">
      <c r="A132" s="39"/>
      <c r="B132" s="40"/>
      <c r="C132" s="213" t="s">
        <v>236</v>
      </c>
      <c r="D132" s="213" t="s">
        <v>153</v>
      </c>
      <c r="E132" s="214" t="s">
        <v>2739</v>
      </c>
      <c r="F132" s="215" t="s">
        <v>2740</v>
      </c>
      <c r="G132" s="216" t="s">
        <v>433</v>
      </c>
      <c r="H132" s="217">
        <v>1</v>
      </c>
      <c r="I132" s="218"/>
      <c r="J132" s="219">
        <f>ROUND(I132*H132,2)</f>
        <v>0</v>
      </c>
      <c r="K132" s="215" t="s">
        <v>157</v>
      </c>
      <c r="L132" s="45"/>
      <c r="M132" s="220" t="s">
        <v>19</v>
      </c>
      <c r="N132" s="221" t="s">
        <v>40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287</v>
      </c>
      <c r="AT132" s="224" t="s">
        <v>153</v>
      </c>
      <c r="AU132" s="224" t="s">
        <v>165</v>
      </c>
      <c r="AY132" s="18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77</v>
      </c>
      <c r="BK132" s="225">
        <f>ROUND(I132*H132,2)</f>
        <v>0</v>
      </c>
      <c r="BL132" s="18" t="s">
        <v>287</v>
      </c>
      <c r="BM132" s="224" t="s">
        <v>2741</v>
      </c>
    </row>
    <row r="133" s="2" customFormat="1">
      <c r="A133" s="39"/>
      <c r="B133" s="40"/>
      <c r="C133" s="41"/>
      <c r="D133" s="226" t="s">
        <v>160</v>
      </c>
      <c r="E133" s="41"/>
      <c r="F133" s="227" t="s">
        <v>2742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165</v>
      </c>
    </row>
    <row r="134" s="2" customFormat="1" ht="21.75" customHeight="1">
      <c r="A134" s="39"/>
      <c r="B134" s="40"/>
      <c r="C134" s="265" t="s">
        <v>242</v>
      </c>
      <c r="D134" s="265" t="s">
        <v>262</v>
      </c>
      <c r="E134" s="266" t="s">
        <v>2743</v>
      </c>
      <c r="F134" s="267" t="s">
        <v>2744</v>
      </c>
      <c r="G134" s="268" t="s">
        <v>726</v>
      </c>
      <c r="H134" s="269">
        <v>1</v>
      </c>
      <c r="I134" s="270"/>
      <c r="J134" s="271">
        <f>ROUND(I134*H134,2)</f>
        <v>0</v>
      </c>
      <c r="K134" s="267" t="s">
        <v>19</v>
      </c>
      <c r="L134" s="272"/>
      <c r="M134" s="273" t="s">
        <v>19</v>
      </c>
      <c r="N134" s="274" t="s">
        <v>40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424</v>
      </c>
      <c r="AT134" s="224" t="s">
        <v>262</v>
      </c>
      <c r="AU134" s="224" t="s">
        <v>165</v>
      </c>
      <c r="AY134" s="18" t="s">
        <v>151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77</v>
      </c>
      <c r="BK134" s="225">
        <f>ROUND(I134*H134,2)</f>
        <v>0</v>
      </c>
      <c r="BL134" s="18" t="s">
        <v>287</v>
      </c>
      <c r="BM134" s="224" t="s">
        <v>2745</v>
      </c>
    </row>
    <row r="135" s="2" customFormat="1" ht="16.5" customHeight="1">
      <c r="A135" s="39"/>
      <c r="B135" s="40"/>
      <c r="C135" s="213" t="s">
        <v>249</v>
      </c>
      <c r="D135" s="213" t="s">
        <v>153</v>
      </c>
      <c r="E135" s="214" t="s">
        <v>2746</v>
      </c>
      <c r="F135" s="215" t="s">
        <v>2747</v>
      </c>
      <c r="G135" s="216" t="s">
        <v>433</v>
      </c>
      <c r="H135" s="217">
        <v>2</v>
      </c>
      <c r="I135" s="218"/>
      <c r="J135" s="219">
        <f>ROUND(I135*H135,2)</f>
        <v>0</v>
      </c>
      <c r="K135" s="215" t="s">
        <v>157</v>
      </c>
      <c r="L135" s="45"/>
      <c r="M135" s="220" t="s">
        <v>19</v>
      </c>
      <c r="N135" s="221" t="s">
        <v>40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287</v>
      </c>
      <c r="AT135" s="224" t="s">
        <v>153</v>
      </c>
      <c r="AU135" s="224" t="s">
        <v>165</v>
      </c>
      <c r="AY135" s="18" t="s">
        <v>151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77</v>
      </c>
      <c r="BK135" s="225">
        <f>ROUND(I135*H135,2)</f>
        <v>0</v>
      </c>
      <c r="BL135" s="18" t="s">
        <v>287</v>
      </c>
      <c r="BM135" s="224" t="s">
        <v>2748</v>
      </c>
    </row>
    <row r="136" s="2" customFormat="1">
      <c r="A136" s="39"/>
      <c r="B136" s="40"/>
      <c r="C136" s="41"/>
      <c r="D136" s="226" t="s">
        <v>160</v>
      </c>
      <c r="E136" s="41"/>
      <c r="F136" s="227" t="s">
        <v>2749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165</v>
      </c>
    </row>
    <row r="137" s="2" customFormat="1" ht="16.5" customHeight="1">
      <c r="A137" s="39"/>
      <c r="B137" s="40"/>
      <c r="C137" s="265" t="s">
        <v>254</v>
      </c>
      <c r="D137" s="265" t="s">
        <v>262</v>
      </c>
      <c r="E137" s="266" t="s">
        <v>2750</v>
      </c>
      <c r="F137" s="267" t="s">
        <v>2751</v>
      </c>
      <c r="G137" s="268" t="s">
        <v>726</v>
      </c>
      <c r="H137" s="269">
        <v>2</v>
      </c>
      <c r="I137" s="270"/>
      <c r="J137" s="271">
        <f>ROUND(I137*H137,2)</f>
        <v>0</v>
      </c>
      <c r="K137" s="267" t="s">
        <v>19</v>
      </c>
      <c r="L137" s="272"/>
      <c r="M137" s="273" t="s">
        <v>19</v>
      </c>
      <c r="N137" s="274" t="s">
        <v>40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424</v>
      </c>
      <c r="AT137" s="224" t="s">
        <v>262</v>
      </c>
      <c r="AU137" s="224" t="s">
        <v>165</v>
      </c>
      <c r="AY137" s="18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77</v>
      </c>
      <c r="BK137" s="225">
        <f>ROUND(I137*H137,2)</f>
        <v>0</v>
      </c>
      <c r="BL137" s="18" t="s">
        <v>287</v>
      </c>
      <c r="BM137" s="224" t="s">
        <v>2752</v>
      </c>
    </row>
    <row r="138" s="2" customFormat="1" ht="16.5" customHeight="1">
      <c r="A138" s="39"/>
      <c r="B138" s="40"/>
      <c r="C138" s="213" t="s">
        <v>261</v>
      </c>
      <c r="D138" s="213" t="s">
        <v>153</v>
      </c>
      <c r="E138" s="214" t="s">
        <v>2753</v>
      </c>
      <c r="F138" s="215" t="s">
        <v>2754</v>
      </c>
      <c r="G138" s="216" t="s">
        <v>433</v>
      </c>
      <c r="H138" s="217">
        <v>2</v>
      </c>
      <c r="I138" s="218"/>
      <c r="J138" s="219">
        <f>ROUND(I138*H138,2)</f>
        <v>0</v>
      </c>
      <c r="K138" s="215" t="s">
        <v>157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287</v>
      </c>
      <c r="AT138" s="224" t="s">
        <v>153</v>
      </c>
      <c r="AU138" s="224" t="s">
        <v>165</v>
      </c>
      <c r="AY138" s="18" t="s">
        <v>151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77</v>
      </c>
      <c r="BK138" s="225">
        <f>ROUND(I138*H138,2)</f>
        <v>0</v>
      </c>
      <c r="BL138" s="18" t="s">
        <v>287</v>
      </c>
      <c r="BM138" s="224" t="s">
        <v>2755</v>
      </c>
    </row>
    <row r="139" s="2" customFormat="1">
      <c r="A139" s="39"/>
      <c r="B139" s="40"/>
      <c r="C139" s="41"/>
      <c r="D139" s="226" t="s">
        <v>160</v>
      </c>
      <c r="E139" s="41"/>
      <c r="F139" s="227" t="s">
        <v>2756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160</v>
      </c>
      <c r="AU139" s="18" t="s">
        <v>165</v>
      </c>
    </row>
    <row r="140" s="2" customFormat="1" ht="16.5" customHeight="1">
      <c r="A140" s="39"/>
      <c r="B140" s="40"/>
      <c r="C140" s="265" t="s">
        <v>267</v>
      </c>
      <c r="D140" s="265" t="s">
        <v>262</v>
      </c>
      <c r="E140" s="266" t="s">
        <v>2757</v>
      </c>
      <c r="F140" s="267" t="s">
        <v>2758</v>
      </c>
      <c r="G140" s="268" t="s">
        <v>726</v>
      </c>
      <c r="H140" s="269">
        <v>2</v>
      </c>
      <c r="I140" s="270"/>
      <c r="J140" s="271">
        <f>ROUND(I140*H140,2)</f>
        <v>0</v>
      </c>
      <c r="K140" s="267" t="s">
        <v>19</v>
      </c>
      <c r="L140" s="272"/>
      <c r="M140" s="273" t="s">
        <v>19</v>
      </c>
      <c r="N140" s="274" t="s">
        <v>40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424</v>
      </c>
      <c r="AT140" s="224" t="s">
        <v>262</v>
      </c>
      <c r="AU140" s="224" t="s">
        <v>165</v>
      </c>
      <c r="AY140" s="18" t="s">
        <v>151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77</v>
      </c>
      <c r="BK140" s="225">
        <f>ROUND(I140*H140,2)</f>
        <v>0</v>
      </c>
      <c r="BL140" s="18" t="s">
        <v>287</v>
      </c>
      <c r="BM140" s="224" t="s">
        <v>2759</v>
      </c>
    </row>
    <row r="141" s="2" customFormat="1" ht="16.5" customHeight="1">
      <c r="A141" s="39"/>
      <c r="B141" s="40"/>
      <c r="C141" s="265" t="s">
        <v>8</v>
      </c>
      <c r="D141" s="265" t="s">
        <v>262</v>
      </c>
      <c r="E141" s="266" t="s">
        <v>2760</v>
      </c>
      <c r="F141" s="267" t="s">
        <v>2761</v>
      </c>
      <c r="G141" s="268" t="s">
        <v>726</v>
      </c>
      <c r="H141" s="269">
        <v>18</v>
      </c>
      <c r="I141" s="270"/>
      <c r="J141" s="271">
        <f>ROUND(I141*H141,2)</f>
        <v>0</v>
      </c>
      <c r="K141" s="267" t="s">
        <v>19</v>
      </c>
      <c r="L141" s="272"/>
      <c r="M141" s="273" t="s">
        <v>19</v>
      </c>
      <c r="N141" s="274" t="s">
        <v>40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424</v>
      </c>
      <c r="AT141" s="224" t="s">
        <v>262</v>
      </c>
      <c r="AU141" s="224" t="s">
        <v>165</v>
      </c>
      <c r="AY141" s="18" t="s">
        <v>151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77</v>
      </c>
      <c r="BK141" s="225">
        <f>ROUND(I141*H141,2)</f>
        <v>0</v>
      </c>
      <c r="BL141" s="18" t="s">
        <v>287</v>
      </c>
      <c r="BM141" s="224" t="s">
        <v>2762</v>
      </c>
    </row>
    <row r="142" s="2" customFormat="1" ht="16.5" customHeight="1">
      <c r="A142" s="39"/>
      <c r="B142" s="40"/>
      <c r="C142" s="265" t="s">
        <v>287</v>
      </c>
      <c r="D142" s="265" t="s">
        <v>262</v>
      </c>
      <c r="E142" s="266" t="s">
        <v>2763</v>
      </c>
      <c r="F142" s="267" t="s">
        <v>2764</v>
      </c>
      <c r="G142" s="268" t="s">
        <v>726</v>
      </c>
      <c r="H142" s="269">
        <v>40</v>
      </c>
      <c r="I142" s="270"/>
      <c r="J142" s="271">
        <f>ROUND(I142*H142,2)</f>
        <v>0</v>
      </c>
      <c r="K142" s="267" t="s">
        <v>19</v>
      </c>
      <c r="L142" s="272"/>
      <c r="M142" s="273" t="s">
        <v>19</v>
      </c>
      <c r="N142" s="274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424</v>
      </c>
      <c r="AT142" s="224" t="s">
        <v>262</v>
      </c>
      <c r="AU142" s="224" t="s">
        <v>165</v>
      </c>
      <c r="AY142" s="18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77</v>
      </c>
      <c r="BK142" s="225">
        <f>ROUND(I142*H142,2)</f>
        <v>0</v>
      </c>
      <c r="BL142" s="18" t="s">
        <v>287</v>
      </c>
      <c r="BM142" s="224" t="s">
        <v>2765</v>
      </c>
    </row>
    <row r="143" s="2" customFormat="1" ht="16.5" customHeight="1">
      <c r="A143" s="39"/>
      <c r="B143" s="40"/>
      <c r="C143" s="213" t="s">
        <v>305</v>
      </c>
      <c r="D143" s="213" t="s">
        <v>153</v>
      </c>
      <c r="E143" s="214" t="s">
        <v>2766</v>
      </c>
      <c r="F143" s="215" t="s">
        <v>2767</v>
      </c>
      <c r="G143" s="216" t="s">
        <v>433</v>
      </c>
      <c r="H143" s="217">
        <v>30</v>
      </c>
      <c r="I143" s="218"/>
      <c r="J143" s="219">
        <f>ROUND(I143*H143,2)</f>
        <v>0</v>
      </c>
      <c r="K143" s="215" t="s">
        <v>157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287</v>
      </c>
      <c r="AT143" s="224" t="s">
        <v>153</v>
      </c>
      <c r="AU143" s="224" t="s">
        <v>165</v>
      </c>
      <c r="AY143" s="18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77</v>
      </c>
      <c r="BK143" s="225">
        <f>ROUND(I143*H143,2)</f>
        <v>0</v>
      </c>
      <c r="BL143" s="18" t="s">
        <v>287</v>
      </c>
      <c r="BM143" s="224" t="s">
        <v>2768</v>
      </c>
    </row>
    <row r="144" s="2" customFormat="1">
      <c r="A144" s="39"/>
      <c r="B144" s="40"/>
      <c r="C144" s="41"/>
      <c r="D144" s="226" t="s">
        <v>160</v>
      </c>
      <c r="E144" s="41"/>
      <c r="F144" s="227" t="s">
        <v>2769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165</v>
      </c>
    </row>
    <row r="145" s="2" customFormat="1" ht="24.15" customHeight="1">
      <c r="A145" s="39"/>
      <c r="B145" s="40"/>
      <c r="C145" s="265" t="s">
        <v>312</v>
      </c>
      <c r="D145" s="265" t="s">
        <v>262</v>
      </c>
      <c r="E145" s="266" t="s">
        <v>2770</v>
      </c>
      <c r="F145" s="267" t="s">
        <v>2771</v>
      </c>
      <c r="G145" s="268" t="s">
        <v>433</v>
      </c>
      <c r="H145" s="269">
        <v>30</v>
      </c>
      <c r="I145" s="270"/>
      <c r="J145" s="271">
        <f>ROUND(I145*H145,2)</f>
        <v>0</v>
      </c>
      <c r="K145" s="267" t="s">
        <v>19</v>
      </c>
      <c r="L145" s="272"/>
      <c r="M145" s="273" t="s">
        <v>19</v>
      </c>
      <c r="N145" s="274" t="s">
        <v>40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424</v>
      </c>
      <c r="AT145" s="224" t="s">
        <v>262</v>
      </c>
      <c r="AU145" s="224" t="s">
        <v>165</v>
      </c>
      <c r="AY145" s="18" t="s">
        <v>151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77</v>
      </c>
      <c r="BK145" s="225">
        <f>ROUND(I145*H145,2)</f>
        <v>0</v>
      </c>
      <c r="BL145" s="18" t="s">
        <v>287</v>
      </c>
      <c r="BM145" s="224" t="s">
        <v>2772</v>
      </c>
    </row>
    <row r="146" s="2" customFormat="1" ht="16.5" customHeight="1">
      <c r="A146" s="39"/>
      <c r="B146" s="40"/>
      <c r="C146" s="213" t="s">
        <v>320</v>
      </c>
      <c r="D146" s="213" t="s">
        <v>153</v>
      </c>
      <c r="E146" s="214" t="s">
        <v>2773</v>
      </c>
      <c r="F146" s="215" t="s">
        <v>2774</v>
      </c>
      <c r="G146" s="216" t="s">
        <v>433</v>
      </c>
      <c r="H146" s="217">
        <v>30</v>
      </c>
      <c r="I146" s="218"/>
      <c r="J146" s="219">
        <f>ROUND(I146*H146,2)</f>
        <v>0</v>
      </c>
      <c r="K146" s="215" t="s">
        <v>157</v>
      </c>
      <c r="L146" s="45"/>
      <c r="M146" s="220" t="s">
        <v>19</v>
      </c>
      <c r="N146" s="221" t="s">
        <v>40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287</v>
      </c>
      <c r="AT146" s="224" t="s">
        <v>153</v>
      </c>
      <c r="AU146" s="224" t="s">
        <v>165</v>
      </c>
      <c r="AY146" s="18" t="s">
        <v>151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77</v>
      </c>
      <c r="BK146" s="225">
        <f>ROUND(I146*H146,2)</f>
        <v>0</v>
      </c>
      <c r="BL146" s="18" t="s">
        <v>287</v>
      </c>
      <c r="BM146" s="224" t="s">
        <v>2775</v>
      </c>
    </row>
    <row r="147" s="2" customFormat="1">
      <c r="A147" s="39"/>
      <c r="B147" s="40"/>
      <c r="C147" s="41"/>
      <c r="D147" s="226" t="s">
        <v>160</v>
      </c>
      <c r="E147" s="41"/>
      <c r="F147" s="227" t="s">
        <v>2776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160</v>
      </c>
      <c r="AU147" s="18" t="s">
        <v>165</v>
      </c>
    </row>
    <row r="148" s="2" customFormat="1" ht="16.5" customHeight="1">
      <c r="A148" s="39"/>
      <c r="B148" s="40"/>
      <c r="C148" s="213" t="s">
        <v>326</v>
      </c>
      <c r="D148" s="213" t="s">
        <v>153</v>
      </c>
      <c r="E148" s="214" t="s">
        <v>2777</v>
      </c>
      <c r="F148" s="215" t="s">
        <v>2778</v>
      </c>
      <c r="G148" s="216" t="s">
        <v>433</v>
      </c>
      <c r="H148" s="217">
        <v>1</v>
      </c>
      <c r="I148" s="218"/>
      <c r="J148" s="219">
        <f>ROUND(I148*H148,2)</f>
        <v>0</v>
      </c>
      <c r="K148" s="215" t="s">
        <v>157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287</v>
      </c>
      <c r="AT148" s="224" t="s">
        <v>153</v>
      </c>
      <c r="AU148" s="224" t="s">
        <v>165</v>
      </c>
      <c r="AY148" s="18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77</v>
      </c>
      <c r="BK148" s="225">
        <f>ROUND(I148*H148,2)</f>
        <v>0</v>
      </c>
      <c r="BL148" s="18" t="s">
        <v>287</v>
      </c>
      <c r="BM148" s="224" t="s">
        <v>2779</v>
      </c>
    </row>
    <row r="149" s="2" customFormat="1">
      <c r="A149" s="39"/>
      <c r="B149" s="40"/>
      <c r="C149" s="41"/>
      <c r="D149" s="226" t="s">
        <v>160</v>
      </c>
      <c r="E149" s="41"/>
      <c r="F149" s="227" t="s">
        <v>2780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165</v>
      </c>
    </row>
    <row r="150" s="2" customFormat="1" ht="16.5" customHeight="1">
      <c r="A150" s="39"/>
      <c r="B150" s="40"/>
      <c r="C150" s="265" t="s">
        <v>7</v>
      </c>
      <c r="D150" s="265" t="s">
        <v>262</v>
      </c>
      <c r="E150" s="266" t="s">
        <v>2781</v>
      </c>
      <c r="F150" s="267" t="s">
        <v>2782</v>
      </c>
      <c r="G150" s="268" t="s">
        <v>726</v>
      </c>
      <c r="H150" s="269">
        <v>16</v>
      </c>
      <c r="I150" s="270"/>
      <c r="J150" s="271">
        <f>ROUND(I150*H150,2)</f>
        <v>0</v>
      </c>
      <c r="K150" s="267" t="s">
        <v>19</v>
      </c>
      <c r="L150" s="272"/>
      <c r="M150" s="273" t="s">
        <v>19</v>
      </c>
      <c r="N150" s="274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424</v>
      </c>
      <c r="AT150" s="224" t="s">
        <v>262</v>
      </c>
      <c r="AU150" s="224" t="s">
        <v>165</v>
      </c>
      <c r="AY150" s="18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77</v>
      </c>
      <c r="BK150" s="225">
        <f>ROUND(I150*H150,2)</f>
        <v>0</v>
      </c>
      <c r="BL150" s="18" t="s">
        <v>287</v>
      </c>
      <c r="BM150" s="224" t="s">
        <v>2783</v>
      </c>
    </row>
    <row r="151" s="2" customFormat="1" ht="16.5" customHeight="1">
      <c r="A151" s="39"/>
      <c r="B151" s="40"/>
      <c r="C151" s="265" t="s">
        <v>340</v>
      </c>
      <c r="D151" s="265" t="s">
        <v>262</v>
      </c>
      <c r="E151" s="266" t="s">
        <v>2784</v>
      </c>
      <c r="F151" s="267" t="s">
        <v>2785</v>
      </c>
      <c r="G151" s="268" t="s">
        <v>726</v>
      </c>
      <c r="H151" s="269">
        <v>16</v>
      </c>
      <c r="I151" s="270"/>
      <c r="J151" s="271">
        <f>ROUND(I151*H151,2)</f>
        <v>0</v>
      </c>
      <c r="K151" s="267" t="s">
        <v>19</v>
      </c>
      <c r="L151" s="272"/>
      <c r="M151" s="273" t="s">
        <v>19</v>
      </c>
      <c r="N151" s="274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424</v>
      </c>
      <c r="AT151" s="224" t="s">
        <v>262</v>
      </c>
      <c r="AU151" s="224" t="s">
        <v>165</v>
      </c>
      <c r="AY151" s="18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77</v>
      </c>
      <c r="BK151" s="225">
        <f>ROUND(I151*H151,2)</f>
        <v>0</v>
      </c>
      <c r="BL151" s="18" t="s">
        <v>287</v>
      </c>
      <c r="BM151" s="224" t="s">
        <v>2786</v>
      </c>
    </row>
    <row r="152" s="2" customFormat="1" ht="16.5" customHeight="1">
      <c r="A152" s="39"/>
      <c r="B152" s="40"/>
      <c r="C152" s="265" t="s">
        <v>347</v>
      </c>
      <c r="D152" s="265" t="s">
        <v>262</v>
      </c>
      <c r="E152" s="266" t="s">
        <v>2787</v>
      </c>
      <c r="F152" s="267" t="s">
        <v>2788</v>
      </c>
      <c r="G152" s="268" t="s">
        <v>726</v>
      </c>
      <c r="H152" s="269">
        <v>16</v>
      </c>
      <c r="I152" s="270"/>
      <c r="J152" s="271">
        <f>ROUND(I152*H152,2)</f>
        <v>0</v>
      </c>
      <c r="K152" s="267" t="s">
        <v>19</v>
      </c>
      <c r="L152" s="272"/>
      <c r="M152" s="273" t="s">
        <v>19</v>
      </c>
      <c r="N152" s="274" t="s">
        <v>40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424</v>
      </c>
      <c r="AT152" s="224" t="s">
        <v>262</v>
      </c>
      <c r="AU152" s="224" t="s">
        <v>165</v>
      </c>
      <c r="AY152" s="18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77</v>
      </c>
      <c r="BK152" s="225">
        <f>ROUND(I152*H152,2)</f>
        <v>0</v>
      </c>
      <c r="BL152" s="18" t="s">
        <v>287</v>
      </c>
      <c r="BM152" s="224" t="s">
        <v>2789</v>
      </c>
    </row>
    <row r="153" s="2" customFormat="1" ht="16.5" customHeight="1">
      <c r="A153" s="39"/>
      <c r="B153" s="40"/>
      <c r="C153" s="265" t="s">
        <v>353</v>
      </c>
      <c r="D153" s="265" t="s">
        <v>262</v>
      </c>
      <c r="E153" s="266" t="s">
        <v>2790</v>
      </c>
      <c r="F153" s="267" t="s">
        <v>2791</v>
      </c>
      <c r="G153" s="268" t="s">
        <v>726</v>
      </c>
      <c r="H153" s="269">
        <v>4</v>
      </c>
      <c r="I153" s="270"/>
      <c r="J153" s="271">
        <f>ROUND(I153*H153,2)</f>
        <v>0</v>
      </c>
      <c r="K153" s="267" t="s">
        <v>19</v>
      </c>
      <c r="L153" s="272"/>
      <c r="M153" s="273" t="s">
        <v>19</v>
      </c>
      <c r="N153" s="274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424</v>
      </c>
      <c r="AT153" s="224" t="s">
        <v>262</v>
      </c>
      <c r="AU153" s="224" t="s">
        <v>165</v>
      </c>
      <c r="AY153" s="18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77</v>
      </c>
      <c r="BK153" s="225">
        <f>ROUND(I153*H153,2)</f>
        <v>0</v>
      </c>
      <c r="BL153" s="18" t="s">
        <v>287</v>
      </c>
      <c r="BM153" s="224" t="s">
        <v>2792</v>
      </c>
    </row>
    <row r="154" s="2" customFormat="1" ht="16.5" customHeight="1">
      <c r="A154" s="39"/>
      <c r="B154" s="40"/>
      <c r="C154" s="213" t="s">
        <v>359</v>
      </c>
      <c r="D154" s="213" t="s">
        <v>153</v>
      </c>
      <c r="E154" s="214" t="s">
        <v>2793</v>
      </c>
      <c r="F154" s="215" t="s">
        <v>2794</v>
      </c>
      <c r="G154" s="216" t="s">
        <v>433</v>
      </c>
      <c r="H154" s="217">
        <v>16</v>
      </c>
      <c r="I154" s="218"/>
      <c r="J154" s="219">
        <f>ROUND(I154*H154,2)</f>
        <v>0</v>
      </c>
      <c r="K154" s="215" t="s">
        <v>157</v>
      </c>
      <c r="L154" s="45"/>
      <c r="M154" s="220" t="s">
        <v>19</v>
      </c>
      <c r="N154" s="221" t="s">
        <v>40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287</v>
      </c>
      <c r="AT154" s="224" t="s">
        <v>153</v>
      </c>
      <c r="AU154" s="224" t="s">
        <v>165</v>
      </c>
      <c r="AY154" s="18" t="s">
        <v>151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77</v>
      </c>
      <c r="BK154" s="225">
        <f>ROUND(I154*H154,2)</f>
        <v>0</v>
      </c>
      <c r="BL154" s="18" t="s">
        <v>287</v>
      </c>
      <c r="BM154" s="224" t="s">
        <v>2795</v>
      </c>
    </row>
    <row r="155" s="2" customFormat="1">
      <c r="A155" s="39"/>
      <c r="B155" s="40"/>
      <c r="C155" s="41"/>
      <c r="D155" s="226" t="s">
        <v>160</v>
      </c>
      <c r="E155" s="41"/>
      <c r="F155" s="227" t="s">
        <v>2796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160</v>
      </c>
      <c r="AU155" s="18" t="s">
        <v>165</v>
      </c>
    </row>
    <row r="156" s="2" customFormat="1" ht="16.5" customHeight="1">
      <c r="A156" s="39"/>
      <c r="B156" s="40"/>
      <c r="C156" s="213" t="s">
        <v>365</v>
      </c>
      <c r="D156" s="213" t="s">
        <v>153</v>
      </c>
      <c r="E156" s="214" t="s">
        <v>2797</v>
      </c>
      <c r="F156" s="215" t="s">
        <v>2798</v>
      </c>
      <c r="G156" s="216" t="s">
        <v>726</v>
      </c>
      <c r="H156" s="217">
        <v>16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287</v>
      </c>
      <c r="AT156" s="224" t="s">
        <v>153</v>
      </c>
      <c r="AU156" s="224" t="s">
        <v>165</v>
      </c>
      <c r="AY156" s="18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77</v>
      </c>
      <c r="BK156" s="225">
        <f>ROUND(I156*H156,2)</f>
        <v>0</v>
      </c>
      <c r="BL156" s="18" t="s">
        <v>287</v>
      </c>
      <c r="BM156" s="224" t="s">
        <v>2799</v>
      </c>
    </row>
    <row r="157" s="2" customFormat="1" ht="16.5" customHeight="1">
      <c r="A157" s="39"/>
      <c r="B157" s="40"/>
      <c r="C157" s="213" t="s">
        <v>381</v>
      </c>
      <c r="D157" s="213" t="s">
        <v>153</v>
      </c>
      <c r="E157" s="214" t="s">
        <v>2800</v>
      </c>
      <c r="F157" s="215" t="s">
        <v>2801</v>
      </c>
      <c r="G157" s="216" t="s">
        <v>726</v>
      </c>
      <c r="H157" s="217">
        <v>1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40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287</v>
      </c>
      <c r="AT157" s="224" t="s">
        <v>153</v>
      </c>
      <c r="AU157" s="224" t="s">
        <v>165</v>
      </c>
      <c r="AY157" s="18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77</v>
      </c>
      <c r="BK157" s="225">
        <f>ROUND(I157*H157,2)</f>
        <v>0</v>
      </c>
      <c r="BL157" s="18" t="s">
        <v>287</v>
      </c>
      <c r="BM157" s="224" t="s">
        <v>2802</v>
      </c>
    </row>
    <row r="158" s="2" customFormat="1" ht="16.5" customHeight="1">
      <c r="A158" s="39"/>
      <c r="B158" s="40"/>
      <c r="C158" s="265" t="s">
        <v>392</v>
      </c>
      <c r="D158" s="265" t="s">
        <v>262</v>
      </c>
      <c r="E158" s="266" t="s">
        <v>2803</v>
      </c>
      <c r="F158" s="267" t="s">
        <v>2804</v>
      </c>
      <c r="G158" s="268" t="s">
        <v>726</v>
      </c>
      <c r="H158" s="269">
        <v>1</v>
      </c>
      <c r="I158" s="270"/>
      <c r="J158" s="271">
        <f>ROUND(I158*H158,2)</f>
        <v>0</v>
      </c>
      <c r="K158" s="267" t="s">
        <v>19</v>
      </c>
      <c r="L158" s="272"/>
      <c r="M158" s="273" t="s">
        <v>19</v>
      </c>
      <c r="N158" s="274" t="s">
        <v>40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424</v>
      </c>
      <c r="AT158" s="224" t="s">
        <v>262</v>
      </c>
      <c r="AU158" s="224" t="s">
        <v>165</v>
      </c>
      <c r="AY158" s="18" t="s">
        <v>151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77</v>
      </c>
      <c r="BK158" s="225">
        <f>ROUND(I158*H158,2)</f>
        <v>0</v>
      </c>
      <c r="BL158" s="18" t="s">
        <v>287</v>
      </c>
      <c r="BM158" s="224" t="s">
        <v>2805</v>
      </c>
    </row>
    <row r="159" s="12" customFormat="1" ht="20.88" customHeight="1">
      <c r="A159" s="12"/>
      <c r="B159" s="197"/>
      <c r="C159" s="198"/>
      <c r="D159" s="199" t="s">
        <v>68</v>
      </c>
      <c r="E159" s="211" t="s">
        <v>2806</v>
      </c>
      <c r="F159" s="211" t="s">
        <v>2807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SUM(P160:P166)</f>
        <v>0</v>
      </c>
      <c r="Q159" s="205"/>
      <c r="R159" s="206">
        <f>SUM(R160:R166)</f>
        <v>0</v>
      </c>
      <c r="S159" s="205"/>
      <c r="T159" s="207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79</v>
      </c>
      <c r="AT159" s="209" t="s">
        <v>68</v>
      </c>
      <c r="AU159" s="209" t="s">
        <v>79</v>
      </c>
      <c r="AY159" s="208" t="s">
        <v>151</v>
      </c>
      <c r="BK159" s="210">
        <f>SUM(BK160:BK166)</f>
        <v>0</v>
      </c>
    </row>
    <row r="160" s="2" customFormat="1" ht="16.5" customHeight="1">
      <c r="A160" s="39"/>
      <c r="B160" s="40"/>
      <c r="C160" s="213" t="s">
        <v>405</v>
      </c>
      <c r="D160" s="213" t="s">
        <v>153</v>
      </c>
      <c r="E160" s="214" t="s">
        <v>2808</v>
      </c>
      <c r="F160" s="215" t="s">
        <v>2809</v>
      </c>
      <c r="G160" s="216" t="s">
        <v>726</v>
      </c>
      <c r="H160" s="217">
        <v>30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287</v>
      </c>
      <c r="AT160" s="224" t="s">
        <v>153</v>
      </c>
      <c r="AU160" s="224" t="s">
        <v>165</v>
      </c>
      <c r="AY160" s="18" t="s">
        <v>151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77</v>
      </c>
      <c r="BK160" s="225">
        <f>ROUND(I160*H160,2)</f>
        <v>0</v>
      </c>
      <c r="BL160" s="18" t="s">
        <v>287</v>
      </c>
      <c r="BM160" s="224" t="s">
        <v>2810</v>
      </c>
    </row>
    <row r="161" s="2" customFormat="1" ht="21.75" customHeight="1">
      <c r="A161" s="39"/>
      <c r="B161" s="40"/>
      <c r="C161" s="265" t="s">
        <v>413</v>
      </c>
      <c r="D161" s="265" t="s">
        <v>262</v>
      </c>
      <c r="E161" s="266" t="s">
        <v>2811</v>
      </c>
      <c r="F161" s="267" t="s">
        <v>2812</v>
      </c>
      <c r="G161" s="268" t="s">
        <v>726</v>
      </c>
      <c r="H161" s="269">
        <v>30</v>
      </c>
      <c r="I161" s="270"/>
      <c r="J161" s="271">
        <f>ROUND(I161*H161,2)</f>
        <v>0</v>
      </c>
      <c r="K161" s="267" t="s">
        <v>19</v>
      </c>
      <c r="L161" s="272"/>
      <c r="M161" s="273" t="s">
        <v>19</v>
      </c>
      <c r="N161" s="274" t="s">
        <v>40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424</v>
      </c>
      <c r="AT161" s="224" t="s">
        <v>262</v>
      </c>
      <c r="AU161" s="224" t="s">
        <v>165</v>
      </c>
      <c r="AY161" s="18" t="s">
        <v>151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77</v>
      </c>
      <c r="BK161" s="225">
        <f>ROUND(I161*H161,2)</f>
        <v>0</v>
      </c>
      <c r="BL161" s="18" t="s">
        <v>287</v>
      </c>
      <c r="BM161" s="224" t="s">
        <v>2813</v>
      </c>
    </row>
    <row r="162" s="2" customFormat="1" ht="16.5" customHeight="1">
      <c r="A162" s="39"/>
      <c r="B162" s="40"/>
      <c r="C162" s="213" t="s">
        <v>418</v>
      </c>
      <c r="D162" s="213" t="s">
        <v>153</v>
      </c>
      <c r="E162" s="214" t="s">
        <v>2814</v>
      </c>
      <c r="F162" s="215" t="s">
        <v>2815</v>
      </c>
      <c r="G162" s="216" t="s">
        <v>433</v>
      </c>
      <c r="H162" s="217">
        <v>30</v>
      </c>
      <c r="I162" s="218"/>
      <c r="J162" s="219">
        <f>ROUND(I162*H162,2)</f>
        <v>0</v>
      </c>
      <c r="K162" s="215" t="s">
        <v>157</v>
      </c>
      <c r="L162" s="45"/>
      <c r="M162" s="220" t="s">
        <v>19</v>
      </c>
      <c r="N162" s="221" t="s">
        <v>40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287</v>
      </c>
      <c r="AT162" s="224" t="s">
        <v>153</v>
      </c>
      <c r="AU162" s="224" t="s">
        <v>165</v>
      </c>
      <c r="AY162" s="18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77</v>
      </c>
      <c r="BK162" s="225">
        <f>ROUND(I162*H162,2)</f>
        <v>0</v>
      </c>
      <c r="BL162" s="18" t="s">
        <v>287</v>
      </c>
      <c r="BM162" s="224" t="s">
        <v>2816</v>
      </c>
    </row>
    <row r="163" s="2" customFormat="1">
      <c r="A163" s="39"/>
      <c r="B163" s="40"/>
      <c r="C163" s="41"/>
      <c r="D163" s="226" t="s">
        <v>160</v>
      </c>
      <c r="E163" s="41"/>
      <c r="F163" s="227" t="s">
        <v>2817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165</v>
      </c>
    </row>
    <row r="164" s="2" customFormat="1" ht="16.5" customHeight="1">
      <c r="A164" s="39"/>
      <c r="B164" s="40"/>
      <c r="C164" s="213" t="s">
        <v>424</v>
      </c>
      <c r="D164" s="213" t="s">
        <v>153</v>
      </c>
      <c r="E164" s="214" t="s">
        <v>2818</v>
      </c>
      <c r="F164" s="215" t="s">
        <v>2819</v>
      </c>
      <c r="G164" s="216" t="s">
        <v>433</v>
      </c>
      <c r="H164" s="217">
        <v>8</v>
      </c>
      <c r="I164" s="218"/>
      <c r="J164" s="219">
        <f>ROUND(I164*H164,2)</f>
        <v>0</v>
      </c>
      <c r="K164" s="215" t="s">
        <v>157</v>
      </c>
      <c r="L164" s="45"/>
      <c r="M164" s="220" t="s">
        <v>19</v>
      </c>
      <c r="N164" s="221" t="s">
        <v>40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287</v>
      </c>
      <c r="AT164" s="224" t="s">
        <v>153</v>
      </c>
      <c r="AU164" s="224" t="s">
        <v>165</v>
      </c>
      <c r="AY164" s="18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77</v>
      </c>
      <c r="BK164" s="225">
        <f>ROUND(I164*H164,2)</f>
        <v>0</v>
      </c>
      <c r="BL164" s="18" t="s">
        <v>287</v>
      </c>
      <c r="BM164" s="224" t="s">
        <v>2820</v>
      </c>
    </row>
    <row r="165" s="2" customFormat="1">
      <c r="A165" s="39"/>
      <c r="B165" s="40"/>
      <c r="C165" s="41"/>
      <c r="D165" s="226" t="s">
        <v>160</v>
      </c>
      <c r="E165" s="41"/>
      <c r="F165" s="227" t="s">
        <v>2821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165</v>
      </c>
    </row>
    <row r="166" s="2" customFormat="1" ht="16.5" customHeight="1">
      <c r="A166" s="39"/>
      <c r="B166" s="40"/>
      <c r="C166" s="213" t="s">
        <v>430</v>
      </c>
      <c r="D166" s="213" t="s">
        <v>153</v>
      </c>
      <c r="E166" s="214" t="s">
        <v>2822</v>
      </c>
      <c r="F166" s="215" t="s">
        <v>2823</v>
      </c>
      <c r="G166" s="216" t="s">
        <v>1749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40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158</v>
      </c>
      <c r="AT166" s="224" t="s">
        <v>153</v>
      </c>
      <c r="AU166" s="224" t="s">
        <v>165</v>
      </c>
      <c r="AY166" s="18" t="s">
        <v>151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77</v>
      </c>
      <c r="BK166" s="225">
        <f>ROUND(I166*H166,2)</f>
        <v>0</v>
      </c>
      <c r="BL166" s="18" t="s">
        <v>158</v>
      </c>
      <c r="BM166" s="224" t="s">
        <v>2824</v>
      </c>
    </row>
    <row r="167" s="12" customFormat="1" ht="20.88" customHeight="1">
      <c r="A167" s="12"/>
      <c r="B167" s="197"/>
      <c r="C167" s="198"/>
      <c r="D167" s="199" t="s">
        <v>68</v>
      </c>
      <c r="E167" s="211" t="s">
        <v>2825</v>
      </c>
      <c r="F167" s="211" t="s">
        <v>2826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SUM(P168:P177)</f>
        <v>0</v>
      </c>
      <c r="Q167" s="205"/>
      <c r="R167" s="206">
        <f>SUM(R168:R177)</f>
        <v>0.0080999999999999996</v>
      </c>
      <c r="S167" s="205"/>
      <c r="T167" s="207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79</v>
      </c>
      <c r="AT167" s="209" t="s">
        <v>68</v>
      </c>
      <c r="AU167" s="209" t="s">
        <v>79</v>
      </c>
      <c r="AY167" s="208" t="s">
        <v>151</v>
      </c>
      <c r="BK167" s="210">
        <f>SUM(BK168:BK177)</f>
        <v>0</v>
      </c>
    </row>
    <row r="168" s="2" customFormat="1" ht="16.5" customHeight="1">
      <c r="A168" s="39"/>
      <c r="B168" s="40"/>
      <c r="C168" s="213" t="s">
        <v>436</v>
      </c>
      <c r="D168" s="213" t="s">
        <v>153</v>
      </c>
      <c r="E168" s="214" t="s">
        <v>2827</v>
      </c>
      <c r="F168" s="215" t="s">
        <v>2828</v>
      </c>
      <c r="G168" s="216" t="s">
        <v>329</v>
      </c>
      <c r="H168" s="217">
        <v>270</v>
      </c>
      <c r="I168" s="218"/>
      <c r="J168" s="219">
        <f>ROUND(I168*H168,2)</f>
        <v>0</v>
      </c>
      <c r="K168" s="215" t="s">
        <v>157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636</v>
      </c>
      <c r="AT168" s="224" t="s">
        <v>153</v>
      </c>
      <c r="AU168" s="224" t="s">
        <v>165</v>
      </c>
      <c r="AY168" s="18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77</v>
      </c>
      <c r="BK168" s="225">
        <f>ROUND(I168*H168,2)</f>
        <v>0</v>
      </c>
      <c r="BL168" s="18" t="s">
        <v>636</v>
      </c>
      <c r="BM168" s="224" t="s">
        <v>2829</v>
      </c>
    </row>
    <row r="169" s="2" customFormat="1">
      <c r="A169" s="39"/>
      <c r="B169" s="40"/>
      <c r="C169" s="41"/>
      <c r="D169" s="226" t="s">
        <v>160</v>
      </c>
      <c r="E169" s="41"/>
      <c r="F169" s="227" t="s">
        <v>2830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165</v>
      </c>
    </row>
    <row r="170" s="2" customFormat="1" ht="16.5" customHeight="1">
      <c r="A170" s="39"/>
      <c r="B170" s="40"/>
      <c r="C170" s="265" t="s">
        <v>440</v>
      </c>
      <c r="D170" s="265" t="s">
        <v>262</v>
      </c>
      <c r="E170" s="266" t="s">
        <v>2831</v>
      </c>
      <c r="F170" s="267" t="s">
        <v>2832</v>
      </c>
      <c r="G170" s="268" t="s">
        <v>329</v>
      </c>
      <c r="H170" s="269">
        <v>270</v>
      </c>
      <c r="I170" s="270"/>
      <c r="J170" s="271">
        <f>ROUND(I170*H170,2)</f>
        <v>0</v>
      </c>
      <c r="K170" s="267" t="s">
        <v>19</v>
      </c>
      <c r="L170" s="272"/>
      <c r="M170" s="273" t="s">
        <v>19</v>
      </c>
      <c r="N170" s="274" t="s">
        <v>40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2833</v>
      </c>
      <c r="AT170" s="224" t="s">
        <v>262</v>
      </c>
      <c r="AU170" s="224" t="s">
        <v>165</v>
      </c>
      <c r="AY170" s="18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77</v>
      </c>
      <c r="BK170" s="225">
        <f>ROUND(I170*H170,2)</f>
        <v>0</v>
      </c>
      <c r="BL170" s="18" t="s">
        <v>636</v>
      </c>
      <c r="BM170" s="224" t="s">
        <v>2834</v>
      </c>
    </row>
    <row r="171" s="2" customFormat="1" ht="16.5" customHeight="1">
      <c r="A171" s="39"/>
      <c r="B171" s="40"/>
      <c r="C171" s="265" t="s">
        <v>445</v>
      </c>
      <c r="D171" s="265" t="s">
        <v>262</v>
      </c>
      <c r="E171" s="266" t="s">
        <v>2835</v>
      </c>
      <c r="F171" s="267" t="s">
        <v>2836</v>
      </c>
      <c r="G171" s="268" t="s">
        <v>329</v>
      </c>
      <c r="H171" s="269">
        <v>270</v>
      </c>
      <c r="I171" s="270"/>
      <c r="J171" s="271">
        <f>ROUND(I171*H171,2)</f>
        <v>0</v>
      </c>
      <c r="K171" s="267" t="s">
        <v>19</v>
      </c>
      <c r="L171" s="272"/>
      <c r="M171" s="273" t="s">
        <v>19</v>
      </c>
      <c r="N171" s="274" t="s">
        <v>40</v>
      </c>
      <c r="O171" s="85"/>
      <c r="P171" s="222">
        <f>O171*H171</f>
        <v>0</v>
      </c>
      <c r="Q171" s="222">
        <v>3.0000000000000001E-05</v>
      </c>
      <c r="R171" s="222">
        <f>Q171*H171</f>
        <v>0.0080999999999999996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2833</v>
      </c>
      <c r="AT171" s="224" t="s">
        <v>262</v>
      </c>
      <c r="AU171" s="224" t="s">
        <v>165</v>
      </c>
      <c r="AY171" s="18" t="s">
        <v>151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77</v>
      </c>
      <c r="BK171" s="225">
        <f>ROUND(I171*H171,2)</f>
        <v>0</v>
      </c>
      <c r="BL171" s="18" t="s">
        <v>636</v>
      </c>
      <c r="BM171" s="224" t="s">
        <v>2837</v>
      </c>
    </row>
    <row r="172" s="2" customFormat="1" ht="16.5" customHeight="1">
      <c r="A172" s="39"/>
      <c r="B172" s="40"/>
      <c r="C172" s="213" t="s">
        <v>450</v>
      </c>
      <c r="D172" s="213" t="s">
        <v>153</v>
      </c>
      <c r="E172" s="214" t="s">
        <v>2838</v>
      </c>
      <c r="F172" s="215" t="s">
        <v>2839</v>
      </c>
      <c r="G172" s="216" t="s">
        <v>329</v>
      </c>
      <c r="H172" s="217">
        <v>270</v>
      </c>
      <c r="I172" s="218"/>
      <c r="J172" s="219">
        <f>ROUND(I172*H172,2)</f>
        <v>0</v>
      </c>
      <c r="K172" s="215" t="s">
        <v>157</v>
      </c>
      <c r="L172" s="45"/>
      <c r="M172" s="220" t="s">
        <v>19</v>
      </c>
      <c r="N172" s="221" t="s">
        <v>40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636</v>
      </c>
      <c r="AT172" s="224" t="s">
        <v>153</v>
      </c>
      <c r="AU172" s="224" t="s">
        <v>165</v>
      </c>
      <c r="AY172" s="18" t="s">
        <v>151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77</v>
      </c>
      <c r="BK172" s="225">
        <f>ROUND(I172*H172,2)</f>
        <v>0</v>
      </c>
      <c r="BL172" s="18" t="s">
        <v>636</v>
      </c>
      <c r="BM172" s="224" t="s">
        <v>2840</v>
      </c>
    </row>
    <row r="173" s="2" customFormat="1">
      <c r="A173" s="39"/>
      <c r="B173" s="40"/>
      <c r="C173" s="41"/>
      <c r="D173" s="226" t="s">
        <v>160</v>
      </c>
      <c r="E173" s="41"/>
      <c r="F173" s="227" t="s">
        <v>2841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160</v>
      </c>
      <c r="AU173" s="18" t="s">
        <v>165</v>
      </c>
    </row>
    <row r="174" s="2" customFormat="1" ht="16.5" customHeight="1">
      <c r="A174" s="39"/>
      <c r="B174" s="40"/>
      <c r="C174" s="213" t="s">
        <v>457</v>
      </c>
      <c r="D174" s="213" t="s">
        <v>153</v>
      </c>
      <c r="E174" s="214" t="s">
        <v>2842</v>
      </c>
      <c r="F174" s="215" t="s">
        <v>2843</v>
      </c>
      <c r="G174" s="216" t="s">
        <v>329</v>
      </c>
      <c r="H174" s="217">
        <v>2000</v>
      </c>
      <c r="I174" s="218"/>
      <c r="J174" s="219">
        <f>ROUND(I174*H174,2)</f>
        <v>0</v>
      </c>
      <c r="K174" s="215" t="s">
        <v>157</v>
      </c>
      <c r="L174" s="45"/>
      <c r="M174" s="220" t="s">
        <v>19</v>
      </c>
      <c r="N174" s="221" t="s">
        <v>40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636</v>
      </c>
      <c r="AT174" s="224" t="s">
        <v>153</v>
      </c>
      <c r="AU174" s="224" t="s">
        <v>165</v>
      </c>
      <c r="AY174" s="18" t="s">
        <v>151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77</v>
      </c>
      <c r="BK174" s="225">
        <f>ROUND(I174*H174,2)</f>
        <v>0</v>
      </c>
      <c r="BL174" s="18" t="s">
        <v>636</v>
      </c>
      <c r="BM174" s="224" t="s">
        <v>2844</v>
      </c>
    </row>
    <row r="175" s="2" customFormat="1">
      <c r="A175" s="39"/>
      <c r="B175" s="40"/>
      <c r="C175" s="41"/>
      <c r="D175" s="226" t="s">
        <v>160</v>
      </c>
      <c r="E175" s="41"/>
      <c r="F175" s="227" t="s">
        <v>2845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160</v>
      </c>
      <c r="AU175" s="18" t="s">
        <v>165</v>
      </c>
    </row>
    <row r="176" s="2" customFormat="1" ht="16.5" customHeight="1">
      <c r="A176" s="39"/>
      <c r="B176" s="40"/>
      <c r="C176" s="265" t="s">
        <v>466</v>
      </c>
      <c r="D176" s="265" t="s">
        <v>262</v>
      </c>
      <c r="E176" s="266" t="s">
        <v>2846</v>
      </c>
      <c r="F176" s="267" t="s">
        <v>2847</v>
      </c>
      <c r="G176" s="268" t="s">
        <v>329</v>
      </c>
      <c r="H176" s="269">
        <v>1950</v>
      </c>
      <c r="I176" s="270"/>
      <c r="J176" s="271">
        <f>ROUND(I176*H176,2)</f>
        <v>0</v>
      </c>
      <c r="K176" s="267" t="s">
        <v>19</v>
      </c>
      <c r="L176" s="272"/>
      <c r="M176" s="273" t="s">
        <v>19</v>
      </c>
      <c r="N176" s="274" t="s">
        <v>40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2833</v>
      </c>
      <c r="AT176" s="224" t="s">
        <v>262</v>
      </c>
      <c r="AU176" s="224" t="s">
        <v>165</v>
      </c>
      <c r="AY176" s="18" t="s">
        <v>151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77</v>
      </c>
      <c r="BK176" s="225">
        <f>ROUND(I176*H176,2)</f>
        <v>0</v>
      </c>
      <c r="BL176" s="18" t="s">
        <v>636</v>
      </c>
      <c r="BM176" s="224" t="s">
        <v>2848</v>
      </c>
    </row>
    <row r="177" s="2" customFormat="1" ht="16.5" customHeight="1">
      <c r="A177" s="39"/>
      <c r="B177" s="40"/>
      <c r="C177" s="265" t="s">
        <v>472</v>
      </c>
      <c r="D177" s="265" t="s">
        <v>262</v>
      </c>
      <c r="E177" s="266" t="s">
        <v>2849</v>
      </c>
      <c r="F177" s="267" t="s">
        <v>2850</v>
      </c>
      <c r="G177" s="268" t="s">
        <v>329</v>
      </c>
      <c r="H177" s="269">
        <v>50</v>
      </c>
      <c r="I177" s="270"/>
      <c r="J177" s="271">
        <f>ROUND(I177*H177,2)</f>
        <v>0</v>
      </c>
      <c r="K177" s="267" t="s">
        <v>19</v>
      </c>
      <c r="L177" s="272"/>
      <c r="M177" s="273" t="s">
        <v>19</v>
      </c>
      <c r="N177" s="274" t="s">
        <v>40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2833</v>
      </c>
      <c r="AT177" s="224" t="s">
        <v>262</v>
      </c>
      <c r="AU177" s="224" t="s">
        <v>165</v>
      </c>
      <c r="AY177" s="18" t="s">
        <v>151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77</v>
      </c>
      <c r="BK177" s="225">
        <f>ROUND(I177*H177,2)</f>
        <v>0</v>
      </c>
      <c r="BL177" s="18" t="s">
        <v>636</v>
      </c>
      <c r="BM177" s="224" t="s">
        <v>2851</v>
      </c>
    </row>
    <row r="178" s="12" customFormat="1" ht="20.88" customHeight="1">
      <c r="A178" s="12"/>
      <c r="B178" s="197"/>
      <c r="C178" s="198"/>
      <c r="D178" s="199" t="s">
        <v>68</v>
      </c>
      <c r="E178" s="211" t="s">
        <v>2852</v>
      </c>
      <c r="F178" s="211" t="s">
        <v>2853</v>
      </c>
      <c r="G178" s="198"/>
      <c r="H178" s="198"/>
      <c r="I178" s="201"/>
      <c r="J178" s="212">
        <f>BK178</f>
        <v>0</v>
      </c>
      <c r="K178" s="198"/>
      <c r="L178" s="203"/>
      <c r="M178" s="204"/>
      <c r="N178" s="205"/>
      <c r="O178" s="205"/>
      <c r="P178" s="206">
        <f>SUM(P179:P200)</f>
        <v>0</v>
      </c>
      <c r="Q178" s="205"/>
      <c r="R178" s="206">
        <f>SUM(R179:R200)</f>
        <v>0</v>
      </c>
      <c r="S178" s="205"/>
      <c r="T178" s="207">
        <f>SUM(T179:T200)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79</v>
      </c>
      <c r="AT178" s="209" t="s">
        <v>68</v>
      </c>
      <c r="AU178" s="209" t="s">
        <v>79</v>
      </c>
      <c r="AY178" s="208" t="s">
        <v>151</v>
      </c>
      <c r="BK178" s="210">
        <f>SUM(BK179:BK200)</f>
        <v>0</v>
      </c>
    </row>
    <row r="179" s="2" customFormat="1" ht="16.5" customHeight="1">
      <c r="A179" s="39"/>
      <c r="B179" s="40"/>
      <c r="C179" s="213" t="s">
        <v>477</v>
      </c>
      <c r="D179" s="213" t="s">
        <v>153</v>
      </c>
      <c r="E179" s="214" t="s">
        <v>2854</v>
      </c>
      <c r="F179" s="215" t="s">
        <v>2855</v>
      </c>
      <c r="G179" s="216" t="s">
        <v>433</v>
      </c>
      <c r="H179" s="217">
        <v>1</v>
      </c>
      <c r="I179" s="218"/>
      <c r="J179" s="219">
        <f>ROUND(I179*H179,2)</f>
        <v>0</v>
      </c>
      <c r="K179" s="215" t="s">
        <v>157</v>
      </c>
      <c r="L179" s="45"/>
      <c r="M179" s="220" t="s">
        <v>19</v>
      </c>
      <c r="N179" s="221" t="s">
        <v>40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287</v>
      </c>
      <c r="AT179" s="224" t="s">
        <v>153</v>
      </c>
      <c r="AU179" s="224" t="s">
        <v>165</v>
      </c>
      <c r="AY179" s="18" t="s">
        <v>151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77</v>
      </c>
      <c r="BK179" s="225">
        <f>ROUND(I179*H179,2)</f>
        <v>0</v>
      </c>
      <c r="BL179" s="18" t="s">
        <v>287</v>
      </c>
      <c r="BM179" s="224" t="s">
        <v>2856</v>
      </c>
    </row>
    <row r="180" s="2" customFormat="1">
      <c r="A180" s="39"/>
      <c r="B180" s="40"/>
      <c r="C180" s="41"/>
      <c r="D180" s="226" t="s">
        <v>160</v>
      </c>
      <c r="E180" s="41"/>
      <c r="F180" s="227" t="s">
        <v>2857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160</v>
      </c>
      <c r="AU180" s="18" t="s">
        <v>165</v>
      </c>
    </row>
    <row r="181" s="2" customFormat="1" ht="37.8" customHeight="1">
      <c r="A181" s="39"/>
      <c r="B181" s="40"/>
      <c r="C181" s="265" t="s">
        <v>483</v>
      </c>
      <c r="D181" s="265" t="s">
        <v>262</v>
      </c>
      <c r="E181" s="266" t="s">
        <v>2858</v>
      </c>
      <c r="F181" s="267" t="s">
        <v>2859</v>
      </c>
      <c r="G181" s="268" t="s">
        <v>726</v>
      </c>
      <c r="H181" s="269">
        <v>1</v>
      </c>
      <c r="I181" s="270"/>
      <c r="J181" s="271">
        <f>ROUND(I181*H181,2)</f>
        <v>0</v>
      </c>
      <c r="K181" s="267" t="s">
        <v>19</v>
      </c>
      <c r="L181" s="272"/>
      <c r="M181" s="273" t="s">
        <v>19</v>
      </c>
      <c r="N181" s="274" t="s">
        <v>40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424</v>
      </c>
      <c r="AT181" s="224" t="s">
        <v>262</v>
      </c>
      <c r="AU181" s="224" t="s">
        <v>165</v>
      </c>
      <c r="AY181" s="18" t="s">
        <v>151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77</v>
      </c>
      <c r="BK181" s="225">
        <f>ROUND(I181*H181,2)</f>
        <v>0</v>
      </c>
      <c r="BL181" s="18" t="s">
        <v>287</v>
      </c>
      <c r="BM181" s="224" t="s">
        <v>2860</v>
      </c>
    </row>
    <row r="182" s="2" customFormat="1" ht="16.5" customHeight="1">
      <c r="A182" s="39"/>
      <c r="B182" s="40"/>
      <c r="C182" s="213" t="s">
        <v>488</v>
      </c>
      <c r="D182" s="213" t="s">
        <v>153</v>
      </c>
      <c r="E182" s="214" t="s">
        <v>2861</v>
      </c>
      <c r="F182" s="215" t="s">
        <v>2862</v>
      </c>
      <c r="G182" s="216" t="s">
        <v>433</v>
      </c>
      <c r="H182" s="217">
        <v>5</v>
      </c>
      <c r="I182" s="218"/>
      <c r="J182" s="219">
        <f>ROUND(I182*H182,2)</f>
        <v>0</v>
      </c>
      <c r="K182" s="215" t="s">
        <v>157</v>
      </c>
      <c r="L182" s="45"/>
      <c r="M182" s="220" t="s">
        <v>19</v>
      </c>
      <c r="N182" s="221" t="s">
        <v>40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287</v>
      </c>
      <c r="AT182" s="224" t="s">
        <v>153</v>
      </c>
      <c r="AU182" s="224" t="s">
        <v>165</v>
      </c>
      <c r="AY182" s="18" t="s">
        <v>151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77</v>
      </c>
      <c r="BK182" s="225">
        <f>ROUND(I182*H182,2)</f>
        <v>0</v>
      </c>
      <c r="BL182" s="18" t="s">
        <v>287</v>
      </c>
      <c r="BM182" s="224" t="s">
        <v>2863</v>
      </c>
    </row>
    <row r="183" s="2" customFormat="1">
      <c r="A183" s="39"/>
      <c r="B183" s="40"/>
      <c r="C183" s="41"/>
      <c r="D183" s="226" t="s">
        <v>160</v>
      </c>
      <c r="E183" s="41"/>
      <c r="F183" s="227" t="s">
        <v>2864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160</v>
      </c>
      <c r="AU183" s="18" t="s">
        <v>165</v>
      </c>
    </row>
    <row r="184" s="2" customFormat="1" ht="37.8" customHeight="1">
      <c r="A184" s="39"/>
      <c r="B184" s="40"/>
      <c r="C184" s="265" t="s">
        <v>493</v>
      </c>
      <c r="D184" s="265" t="s">
        <v>262</v>
      </c>
      <c r="E184" s="266" t="s">
        <v>2865</v>
      </c>
      <c r="F184" s="267" t="s">
        <v>2866</v>
      </c>
      <c r="G184" s="268" t="s">
        <v>726</v>
      </c>
      <c r="H184" s="269">
        <v>1</v>
      </c>
      <c r="I184" s="270"/>
      <c r="J184" s="271">
        <f>ROUND(I184*H184,2)</f>
        <v>0</v>
      </c>
      <c r="K184" s="267" t="s">
        <v>19</v>
      </c>
      <c r="L184" s="272"/>
      <c r="M184" s="273" t="s">
        <v>19</v>
      </c>
      <c r="N184" s="274" t="s">
        <v>40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424</v>
      </c>
      <c r="AT184" s="224" t="s">
        <v>262</v>
      </c>
      <c r="AU184" s="224" t="s">
        <v>165</v>
      </c>
      <c r="AY184" s="18" t="s">
        <v>151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77</v>
      </c>
      <c r="BK184" s="225">
        <f>ROUND(I184*H184,2)</f>
        <v>0</v>
      </c>
      <c r="BL184" s="18" t="s">
        <v>287</v>
      </c>
      <c r="BM184" s="224" t="s">
        <v>2867</v>
      </c>
    </row>
    <row r="185" s="2" customFormat="1" ht="33" customHeight="1">
      <c r="A185" s="39"/>
      <c r="B185" s="40"/>
      <c r="C185" s="265" t="s">
        <v>500</v>
      </c>
      <c r="D185" s="265" t="s">
        <v>262</v>
      </c>
      <c r="E185" s="266" t="s">
        <v>2868</v>
      </c>
      <c r="F185" s="267" t="s">
        <v>2869</v>
      </c>
      <c r="G185" s="268" t="s">
        <v>726</v>
      </c>
      <c r="H185" s="269">
        <v>4</v>
      </c>
      <c r="I185" s="270"/>
      <c r="J185" s="271">
        <f>ROUND(I185*H185,2)</f>
        <v>0</v>
      </c>
      <c r="K185" s="267" t="s">
        <v>19</v>
      </c>
      <c r="L185" s="272"/>
      <c r="M185" s="273" t="s">
        <v>19</v>
      </c>
      <c r="N185" s="274" t="s">
        <v>40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424</v>
      </c>
      <c r="AT185" s="224" t="s">
        <v>262</v>
      </c>
      <c r="AU185" s="224" t="s">
        <v>165</v>
      </c>
      <c r="AY185" s="18" t="s">
        <v>151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77</v>
      </c>
      <c r="BK185" s="225">
        <f>ROUND(I185*H185,2)</f>
        <v>0</v>
      </c>
      <c r="BL185" s="18" t="s">
        <v>287</v>
      </c>
      <c r="BM185" s="224" t="s">
        <v>2870</v>
      </c>
    </row>
    <row r="186" s="2" customFormat="1" ht="16.5" customHeight="1">
      <c r="A186" s="39"/>
      <c r="B186" s="40"/>
      <c r="C186" s="213" t="s">
        <v>505</v>
      </c>
      <c r="D186" s="213" t="s">
        <v>153</v>
      </c>
      <c r="E186" s="214" t="s">
        <v>2871</v>
      </c>
      <c r="F186" s="215" t="s">
        <v>2872</v>
      </c>
      <c r="G186" s="216" t="s">
        <v>433</v>
      </c>
      <c r="H186" s="217">
        <v>1</v>
      </c>
      <c r="I186" s="218"/>
      <c r="J186" s="219">
        <f>ROUND(I186*H186,2)</f>
        <v>0</v>
      </c>
      <c r="K186" s="215" t="s">
        <v>157</v>
      </c>
      <c r="L186" s="45"/>
      <c r="M186" s="220" t="s">
        <v>19</v>
      </c>
      <c r="N186" s="221" t="s">
        <v>40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287</v>
      </c>
      <c r="AT186" s="224" t="s">
        <v>153</v>
      </c>
      <c r="AU186" s="224" t="s">
        <v>165</v>
      </c>
      <c r="AY186" s="18" t="s">
        <v>151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77</v>
      </c>
      <c r="BK186" s="225">
        <f>ROUND(I186*H186,2)</f>
        <v>0</v>
      </c>
      <c r="BL186" s="18" t="s">
        <v>287</v>
      </c>
      <c r="BM186" s="224" t="s">
        <v>2873</v>
      </c>
    </row>
    <row r="187" s="2" customFormat="1">
      <c r="A187" s="39"/>
      <c r="B187" s="40"/>
      <c r="C187" s="41"/>
      <c r="D187" s="226" t="s">
        <v>160</v>
      </c>
      <c r="E187" s="41"/>
      <c r="F187" s="227" t="s">
        <v>2874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160</v>
      </c>
      <c r="AU187" s="18" t="s">
        <v>165</v>
      </c>
    </row>
    <row r="188" s="2" customFormat="1" ht="24.15" customHeight="1">
      <c r="A188" s="39"/>
      <c r="B188" s="40"/>
      <c r="C188" s="265" t="s">
        <v>510</v>
      </c>
      <c r="D188" s="265" t="s">
        <v>262</v>
      </c>
      <c r="E188" s="266" t="s">
        <v>2875</v>
      </c>
      <c r="F188" s="267" t="s">
        <v>2876</v>
      </c>
      <c r="G188" s="268" t="s">
        <v>726</v>
      </c>
      <c r="H188" s="269">
        <v>1</v>
      </c>
      <c r="I188" s="270"/>
      <c r="J188" s="271">
        <f>ROUND(I188*H188,2)</f>
        <v>0</v>
      </c>
      <c r="K188" s="267" t="s">
        <v>19</v>
      </c>
      <c r="L188" s="272"/>
      <c r="M188" s="273" t="s">
        <v>19</v>
      </c>
      <c r="N188" s="274" t="s">
        <v>40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424</v>
      </c>
      <c r="AT188" s="224" t="s">
        <v>262</v>
      </c>
      <c r="AU188" s="224" t="s">
        <v>165</v>
      </c>
      <c r="AY188" s="18" t="s">
        <v>151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77</v>
      </c>
      <c r="BK188" s="225">
        <f>ROUND(I188*H188,2)</f>
        <v>0</v>
      </c>
      <c r="BL188" s="18" t="s">
        <v>287</v>
      </c>
      <c r="BM188" s="224" t="s">
        <v>2877</v>
      </c>
    </row>
    <row r="189" s="2" customFormat="1" ht="16.5" customHeight="1">
      <c r="A189" s="39"/>
      <c r="B189" s="40"/>
      <c r="C189" s="213" t="s">
        <v>525</v>
      </c>
      <c r="D189" s="213" t="s">
        <v>153</v>
      </c>
      <c r="E189" s="214" t="s">
        <v>2878</v>
      </c>
      <c r="F189" s="215" t="s">
        <v>2879</v>
      </c>
      <c r="G189" s="216" t="s">
        <v>433</v>
      </c>
      <c r="H189" s="217">
        <v>1</v>
      </c>
      <c r="I189" s="218"/>
      <c r="J189" s="219">
        <f>ROUND(I189*H189,2)</f>
        <v>0</v>
      </c>
      <c r="K189" s="215" t="s">
        <v>157</v>
      </c>
      <c r="L189" s="45"/>
      <c r="M189" s="220" t="s">
        <v>19</v>
      </c>
      <c r="N189" s="221" t="s">
        <v>40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287</v>
      </c>
      <c r="AT189" s="224" t="s">
        <v>153</v>
      </c>
      <c r="AU189" s="224" t="s">
        <v>165</v>
      </c>
      <c r="AY189" s="18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77</v>
      </c>
      <c r="BK189" s="225">
        <f>ROUND(I189*H189,2)</f>
        <v>0</v>
      </c>
      <c r="BL189" s="18" t="s">
        <v>287</v>
      </c>
      <c r="BM189" s="224" t="s">
        <v>2880</v>
      </c>
    </row>
    <row r="190" s="2" customFormat="1">
      <c r="A190" s="39"/>
      <c r="B190" s="40"/>
      <c r="C190" s="41"/>
      <c r="D190" s="226" t="s">
        <v>160</v>
      </c>
      <c r="E190" s="41"/>
      <c r="F190" s="227" t="s">
        <v>2881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160</v>
      </c>
      <c r="AU190" s="18" t="s">
        <v>165</v>
      </c>
    </row>
    <row r="191" s="2" customFormat="1" ht="24.15" customHeight="1">
      <c r="A191" s="39"/>
      <c r="B191" s="40"/>
      <c r="C191" s="265" t="s">
        <v>532</v>
      </c>
      <c r="D191" s="265" t="s">
        <v>262</v>
      </c>
      <c r="E191" s="266" t="s">
        <v>2882</v>
      </c>
      <c r="F191" s="267" t="s">
        <v>2883</v>
      </c>
      <c r="G191" s="268" t="s">
        <v>726</v>
      </c>
      <c r="H191" s="269">
        <v>1</v>
      </c>
      <c r="I191" s="270"/>
      <c r="J191" s="271">
        <f>ROUND(I191*H191,2)</f>
        <v>0</v>
      </c>
      <c r="K191" s="267" t="s">
        <v>19</v>
      </c>
      <c r="L191" s="272"/>
      <c r="M191" s="273" t="s">
        <v>19</v>
      </c>
      <c r="N191" s="274" t="s">
        <v>40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424</v>
      </c>
      <c r="AT191" s="224" t="s">
        <v>262</v>
      </c>
      <c r="AU191" s="224" t="s">
        <v>165</v>
      </c>
      <c r="AY191" s="18" t="s">
        <v>151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77</v>
      </c>
      <c r="BK191" s="225">
        <f>ROUND(I191*H191,2)</f>
        <v>0</v>
      </c>
      <c r="BL191" s="18" t="s">
        <v>287</v>
      </c>
      <c r="BM191" s="224" t="s">
        <v>2884</v>
      </c>
    </row>
    <row r="192" s="2" customFormat="1" ht="16.5" customHeight="1">
      <c r="A192" s="39"/>
      <c r="B192" s="40"/>
      <c r="C192" s="265" t="s">
        <v>537</v>
      </c>
      <c r="D192" s="265" t="s">
        <v>262</v>
      </c>
      <c r="E192" s="266" t="s">
        <v>2885</v>
      </c>
      <c r="F192" s="267" t="s">
        <v>2886</v>
      </c>
      <c r="G192" s="268" t="s">
        <v>726</v>
      </c>
      <c r="H192" s="269">
        <v>1</v>
      </c>
      <c r="I192" s="270"/>
      <c r="J192" s="271">
        <f>ROUND(I192*H192,2)</f>
        <v>0</v>
      </c>
      <c r="K192" s="267" t="s">
        <v>19</v>
      </c>
      <c r="L192" s="272"/>
      <c r="M192" s="273" t="s">
        <v>19</v>
      </c>
      <c r="N192" s="274" t="s">
        <v>40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424</v>
      </c>
      <c r="AT192" s="224" t="s">
        <v>262</v>
      </c>
      <c r="AU192" s="224" t="s">
        <v>165</v>
      </c>
      <c r="AY192" s="18" t="s">
        <v>151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77</v>
      </c>
      <c r="BK192" s="225">
        <f>ROUND(I192*H192,2)</f>
        <v>0</v>
      </c>
      <c r="BL192" s="18" t="s">
        <v>287</v>
      </c>
      <c r="BM192" s="224" t="s">
        <v>2887</v>
      </c>
    </row>
    <row r="193" s="2" customFormat="1" ht="16.5" customHeight="1">
      <c r="A193" s="39"/>
      <c r="B193" s="40"/>
      <c r="C193" s="213" t="s">
        <v>542</v>
      </c>
      <c r="D193" s="213" t="s">
        <v>153</v>
      </c>
      <c r="E193" s="214" t="s">
        <v>2888</v>
      </c>
      <c r="F193" s="215" t="s">
        <v>2889</v>
      </c>
      <c r="G193" s="216" t="s">
        <v>726</v>
      </c>
      <c r="H193" s="217">
        <v>1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40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287</v>
      </c>
      <c r="AT193" s="224" t="s">
        <v>153</v>
      </c>
      <c r="AU193" s="224" t="s">
        <v>165</v>
      </c>
      <c r="AY193" s="18" t="s">
        <v>151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77</v>
      </c>
      <c r="BK193" s="225">
        <f>ROUND(I193*H193,2)</f>
        <v>0</v>
      </c>
      <c r="BL193" s="18" t="s">
        <v>287</v>
      </c>
      <c r="BM193" s="224" t="s">
        <v>2890</v>
      </c>
    </row>
    <row r="194" s="2" customFormat="1" ht="16.5" customHeight="1">
      <c r="A194" s="39"/>
      <c r="B194" s="40"/>
      <c r="C194" s="213" t="s">
        <v>549</v>
      </c>
      <c r="D194" s="213" t="s">
        <v>153</v>
      </c>
      <c r="E194" s="214" t="s">
        <v>2891</v>
      </c>
      <c r="F194" s="215" t="s">
        <v>2892</v>
      </c>
      <c r="G194" s="216" t="s">
        <v>2096</v>
      </c>
      <c r="H194" s="217">
        <v>6</v>
      </c>
      <c r="I194" s="218"/>
      <c r="J194" s="219">
        <f>ROUND(I194*H194,2)</f>
        <v>0</v>
      </c>
      <c r="K194" s="215" t="s">
        <v>19</v>
      </c>
      <c r="L194" s="45"/>
      <c r="M194" s="220" t="s">
        <v>19</v>
      </c>
      <c r="N194" s="221" t="s">
        <v>40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287</v>
      </c>
      <c r="AT194" s="224" t="s">
        <v>153</v>
      </c>
      <c r="AU194" s="224" t="s">
        <v>165</v>
      </c>
      <c r="AY194" s="18" t="s">
        <v>151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77</v>
      </c>
      <c r="BK194" s="225">
        <f>ROUND(I194*H194,2)</f>
        <v>0</v>
      </c>
      <c r="BL194" s="18" t="s">
        <v>287</v>
      </c>
      <c r="BM194" s="224" t="s">
        <v>2893</v>
      </c>
    </row>
    <row r="195" s="2" customFormat="1" ht="16.5" customHeight="1">
      <c r="A195" s="39"/>
      <c r="B195" s="40"/>
      <c r="C195" s="213" t="s">
        <v>557</v>
      </c>
      <c r="D195" s="213" t="s">
        <v>153</v>
      </c>
      <c r="E195" s="214" t="s">
        <v>2894</v>
      </c>
      <c r="F195" s="215" t="s">
        <v>2895</v>
      </c>
      <c r="G195" s="216" t="s">
        <v>1749</v>
      </c>
      <c r="H195" s="217">
        <v>1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40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287</v>
      </c>
      <c r="AT195" s="224" t="s">
        <v>153</v>
      </c>
      <c r="AU195" s="224" t="s">
        <v>165</v>
      </c>
      <c r="AY195" s="18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77</v>
      </c>
      <c r="BK195" s="225">
        <f>ROUND(I195*H195,2)</f>
        <v>0</v>
      </c>
      <c r="BL195" s="18" t="s">
        <v>287</v>
      </c>
      <c r="BM195" s="224" t="s">
        <v>2896</v>
      </c>
    </row>
    <row r="196" s="2" customFormat="1" ht="16.5" customHeight="1">
      <c r="A196" s="39"/>
      <c r="B196" s="40"/>
      <c r="C196" s="213" t="s">
        <v>564</v>
      </c>
      <c r="D196" s="213" t="s">
        <v>153</v>
      </c>
      <c r="E196" s="214" t="s">
        <v>2897</v>
      </c>
      <c r="F196" s="215" t="s">
        <v>2898</v>
      </c>
      <c r="G196" s="216" t="s">
        <v>2096</v>
      </c>
      <c r="H196" s="217">
        <v>3</v>
      </c>
      <c r="I196" s="218"/>
      <c r="J196" s="219">
        <f>ROUND(I196*H196,2)</f>
        <v>0</v>
      </c>
      <c r="K196" s="215" t="s">
        <v>19</v>
      </c>
      <c r="L196" s="45"/>
      <c r="M196" s="220" t="s">
        <v>19</v>
      </c>
      <c r="N196" s="221" t="s">
        <v>40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287</v>
      </c>
      <c r="AT196" s="224" t="s">
        <v>153</v>
      </c>
      <c r="AU196" s="224" t="s">
        <v>165</v>
      </c>
      <c r="AY196" s="18" t="s">
        <v>151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77</v>
      </c>
      <c r="BK196" s="225">
        <f>ROUND(I196*H196,2)</f>
        <v>0</v>
      </c>
      <c r="BL196" s="18" t="s">
        <v>287</v>
      </c>
      <c r="BM196" s="224" t="s">
        <v>2899</v>
      </c>
    </row>
    <row r="197" s="2" customFormat="1" ht="16.5" customHeight="1">
      <c r="A197" s="39"/>
      <c r="B197" s="40"/>
      <c r="C197" s="213" t="s">
        <v>572</v>
      </c>
      <c r="D197" s="213" t="s">
        <v>153</v>
      </c>
      <c r="E197" s="214" t="s">
        <v>2900</v>
      </c>
      <c r="F197" s="215" t="s">
        <v>2901</v>
      </c>
      <c r="G197" s="216" t="s">
        <v>433</v>
      </c>
      <c r="H197" s="217">
        <v>1</v>
      </c>
      <c r="I197" s="218"/>
      <c r="J197" s="219">
        <f>ROUND(I197*H197,2)</f>
        <v>0</v>
      </c>
      <c r="K197" s="215" t="s">
        <v>157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287</v>
      </c>
      <c r="AT197" s="224" t="s">
        <v>153</v>
      </c>
      <c r="AU197" s="224" t="s">
        <v>165</v>
      </c>
      <c r="AY197" s="18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77</v>
      </c>
      <c r="BK197" s="225">
        <f>ROUND(I197*H197,2)</f>
        <v>0</v>
      </c>
      <c r="BL197" s="18" t="s">
        <v>287</v>
      </c>
      <c r="BM197" s="224" t="s">
        <v>2902</v>
      </c>
    </row>
    <row r="198" s="2" customFormat="1">
      <c r="A198" s="39"/>
      <c r="B198" s="40"/>
      <c r="C198" s="41"/>
      <c r="D198" s="226" t="s">
        <v>160</v>
      </c>
      <c r="E198" s="41"/>
      <c r="F198" s="227" t="s">
        <v>2903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160</v>
      </c>
      <c r="AU198" s="18" t="s">
        <v>165</v>
      </c>
    </row>
    <row r="199" s="2" customFormat="1" ht="16.5" customHeight="1">
      <c r="A199" s="39"/>
      <c r="B199" s="40"/>
      <c r="C199" s="213" t="s">
        <v>579</v>
      </c>
      <c r="D199" s="213" t="s">
        <v>153</v>
      </c>
      <c r="E199" s="214" t="s">
        <v>2904</v>
      </c>
      <c r="F199" s="215" t="s">
        <v>2905</v>
      </c>
      <c r="G199" s="216" t="s">
        <v>433</v>
      </c>
      <c r="H199" s="217">
        <v>1</v>
      </c>
      <c r="I199" s="218"/>
      <c r="J199" s="219">
        <f>ROUND(I199*H199,2)</f>
        <v>0</v>
      </c>
      <c r="K199" s="215" t="s">
        <v>157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287</v>
      </c>
      <c r="AT199" s="224" t="s">
        <v>153</v>
      </c>
      <c r="AU199" s="224" t="s">
        <v>165</v>
      </c>
      <c r="AY199" s="18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77</v>
      </c>
      <c r="BK199" s="225">
        <f>ROUND(I199*H199,2)</f>
        <v>0</v>
      </c>
      <c r="BL199" s="18" t="s">
        <v>287</v>
      </c>
      <c r="BM199" s="224" t="s">
        <v>2906</v>
      </c>
    </row>
    <row r="200" s="2" customFormat="1">
      <c r="A200" s="39"/>
      <c r="B200" s="40"/>
      <c r="C200" s="41"/>
      <c r="D200" s="226" t="s">
        <v>160</v>
      </c>
      <c r="E200" s="41"/>
      <c r="F200" s="227" t="s">
        <v>2907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165</v>
      </c>
    </row>
    <row r="201" s="12" customFormat="1" ht="20.88" customHeight="1">
      <c r="A201" s="12"/>
      <c r="B201" s="197"/>
      <c r="C201" s="198"/>
      <c r="D201" s="199" t="s">
        <v>68</v>
      </c>
      <c r="E201" s="211" t="s">
        <v>2908</v>
      </c>
      <c r="F201" s="211" t="s">
        <v>2909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SUM(P202:P205)</f>
        <v>0</v>
      </c>
      <c r="Q201" s="205"/>
      <c r="R201" s="206">
        <f>SUM(R202:R205)</f>
        <v>0.00088000000000000003</v>
      </c>
      <c r="S201" s="205"/>
      <c r="T201" s="207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79</v>
      </c>
      <c r="AT201" s="209" t="s">
        <v>68</v>
      </c>
      <c r="AU201" s="209" t="s">
        <v>79</v>
      </c>
      <c r="AY201" s="208" t="s">
        <v>151</v>
      </c>
      <c r="BK201" s="210">
        <f>SUM(BK202:BK205)</f>
        <v>0</v>
      </c>
    </row>
    <row r="202" s="2" customFormat="1" ht="16.5" customHeight="1">
      <c r="A202" s="39"/>
      <c r="B202" s="40"/>
      <c r="C202" s="213" t="s">
        <v>584</v>
      </c>
      <c r="D202" s="213" t="s">
        <v>153</v>
      </c>
      <c r="E202" s="214" t="s">
        <v>2910</v>
      </c>
      <c r="F202" s="215" t="s">
        <v>2911</v>
      </c>
      <c r="G202" s="216" t="s">
        <v>329</v>
      </c>
      <c r="H202" s="217">
        <v>22</v>
      </c>
      <c r="I202" s="218"/>
      <c r="J202" s="219">
        <f>ROUND(I202*H202,2)</f>
        <v>0</v>
      </c>
      <c r="K202" s="215" t="s">
        <v>157</v>
      </c>
      <c r="L202" s="45"/>
      <c r="M202" s="220" t="s">
        <v>19</v>
      </c>
      <c r="N202" s="221" t="s">
        <v>40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287</v>
      </c>
      <c r="AT202" s="224" t="s">
        <v>153</v>
      </c>
      <c r="AU202" s="224" t="s">
        <v>165</v>
      </c>
      <c r="AY202" s="18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77</v>
      </c>
      <c r="BK202" s="225">
        <f>ROUND(I202*H202,2)</f>
        <v>0</v>
      </c>
      <c r="BL202" s="18" t="s">
        <v>287</v>
      </c>
      <c r="BM202" s="224" t="s">
        <v>2912</v>
      </c>
    </row>
    <row r="203" s="2" customFormat="1">
      <c r="A203" s="39"/>
      <c r="B203" s="40"/>
      <c r="C203" s="41"/>
      <c r="D203" s="226" t="s">
        <v>160</v>
      </c>
      <c r="E203" s="41"/>
      <c r="F203" s="227" t="s">
        <v>2913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160</v>
      </c>
      <c r="AU203" s="18" t="s">
        <v>165</v>
      </c>
    </row>
    <row r="204" s="2" customFormat="1" ht="24.15" customHeight="1">
      <c r="A204" s="39"/>
      <c r="B204" s="40"/>
      <c r="C204" s="265" t="s">
        <v>590</v>
      </c>
      <c r="D204" s="265" t="s">
        <v>262</v>
      </c>
      <c r="E204" s="266" t="s">
        <v>2914</v>
      </c>
      <c r="F204" s="267" t="s">
        <v>2915</v>
      </c>
      <c r="G204" s="268" t="s">
        <v>329</v>
      </c>
      <c r="H204" s="269">
        <v>22</v>
      </c>
      <c r="I204" s="270"/>
      <c r="J204" s="271">
        <f>ROUND(I204*H204,2)</f>
        <v>0</v>
      </c>
      <c r="K204" s="267" t="s">
        <v>157</v>
      </c>
      <c r="L204" s="272"/>
      <c r="M204" s="273" t="s">
        <v>19</v>
      </c>
      <c r="N204" s="274" t="s">
        <v>40</v>
      </c>
      <c r="O204" s="85"/>
      <c r="P204" s="222">
        <f>O204*H204</f>
        <v>0</v>
      </c>
      <c r="Q204" s="222">
        <v>4.0000000000000003E-05</v>
      </c>
      <c r="R204" s="222">
        <f>Q204*H204</f>
        <v>0.00088000000000000003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2916</v>
      </c>
      <c r="AT204" s="224" t="s">
        <v>262</v>
      </c>
      <c r="AU204" s="224" t="s">
        <v>165</v>
      </c>
      <c r="AY204" s="18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77</v>
      </c>
      <c r="BK204" s="225">
        <f>ROUND(I204*H204,2)</f>
        <v>0</v>
      </c>
      <c r="BL204" s="18" t="s">
        <v>2916</v>
      </c>
      <c r="BM204" s="224" t="s">
        <v>2917</v>
      </c>
    </row>
    <row r="205" s="2" customFormat="1">
      <c r="A205" s="39"/>
      <c r="B205" s="40"/>
      <c r="C205" s="41"/>
      <c r="D205" s="226" t="s">
        <v>160</v>
      </c>
      <c r="E205" s="41"/>
      <c r="F205" s="227" t="s">
        <v>2918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165</v>
      </c>
    </row>
    <row r="206" s="12" customFormat="1" ht="20.88" customHeight="1">
      <c r="A206" s="12"/>
      <c r="B206" s="197"/>
      <c r="C206" s="198"/>
      <c r="D206" s="199" t="s">
        <v>68</v>
      </c>
      <c r="E206" s="211" t="s">
        <v>2919</v>
      </c>
      <c r="F206" s="211" t="s">
        <v>2920</v>
      </c>
      <c r="G206" s="198"/>
      <c r="H206" s="198"/>
      <c r="I206" s="201"/>
      <c r="J206" s="212">
        <f>BK206</f>
        <v>0</v>
      </c>
      <c r="K206" s="198"/>
      <c r="L206" s="203"/>
      <c r="M206" s="204"/>
      <c r="N206" s="205"/>
      <c r="O206" s="205"/>
      <c r="P206" s="206">
        <f>SUM(P207:P226)</f>
        <v>0</v>
      </c>
      <c r="Q206" s="205"/>
      <c r="R206" s="206">
        <f>SUM(R207:R226)</f>
        <v>0</v>
      </c>
      <c r="S206" s="205"/>
      <c r="T206" s="207">
        <f>SUM(T207:T226)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8" t="s">
        <v>79</v>
      </c>
      <c r="AT206" s="209" t="s">
        <v>68</v>
      </c>
      <c r="AU206" s="209" t="s">
        <v>79</v>
      </c>
      <c r="AY206" s="208" t="s">
        <v>151</v>
      </c>
      <c r="BK206" s="210">
        <f>SUM(BK207:BK226)</f>
        <v>0</v>
      </c>
    </row>
    <row r="207" s="2" customFormat="1" ht="16.5" customHeight="1">
      <c r="A207" s="39"/>
      <c r="B207" s="40"/>
      <c r="C207" s="213" t="s">
        <v>596</v>
      </c>
      <c r="D207" s="213" t="s">
        <v>153</v>
      </c>
      <c r="E207" s="214" t="s">
        <v>2921</v>
      </c>
      <c r="F207" s="215" t="s">
        <v>2922</v>
      </c>
      <c r="G207" s="216" t="s">
        <v>433</v>
      </c>
      <c r="H207" s="217">
        <v>1</v>
      </c>
      <c r="I207" s="218"/>
      <c r="J207" s="219">
        <f>ROUND(I207*H207,2)</f>
        <v>0</v>
      </c>
      <c r="K207" s="215" t="s">
        <v>157</v>
      </c>
      <c r="L207" s="45"/>
      <c r="M207" s="220" t="s">
        <v>19</v>
      </c>
      <c r="N207" s="221" t="s">
        <v>40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287</v>
      </c>
      <c r="AT207" s="224" t="s">
        <v>153</v>
      </c>
      <c r="AU207" s="224" t="s">
        <v>165</v>
      </c>
      <c r="AY207" s="18" t="s">
        <v>151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77</v>
      </c>
      <c r="BK207" s="225">
        <f>ROUND(I207*H207,2)</f>
        <v>0</v>
      </c>
      <c r="BL207" s="18" t="s">
        <v>287</v>
      </c>
      <c r="BM207" s="224" t="s">
        <v>2923</v>
      </c>
    </row>
    <row r="208" s="2" customFormat="1">
      <c r="A208" s="39"/>
      <c r="B208" s="40"/>
      <c r="C208" s="41"/>
      <c r="D208" s="226" t="s">
        <v>160</v>
      </c>
      <c r="E208" s="41"/>
      <c r="F208" s="227" t="s">
        <v>2924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160</v>
      </c>
      <c r="AU208" s="18" t="s">
        <v>165</v>
      </c>
    </row>
    <row r="209" s="2" customFormat="1" ht="24.15" customHeight="1">
      <c r="A209" s="39"/>
      <c r="B209" s="40"/>
      <c r="C209" s="265" t="s">
        <v>601</v>
      </c>
      <c r="D209" s="265" t="s">
        <v>262</v>
      </c>
      <c r="E209" s="266" t="s">
        <v>2925</v>
      </c>
      <c r="F209" s="267" t="s">
        <v>2926</v>
      </c>
      <c r="G209" s="268" t="s">
        <v>726</v>
      </c>
      <c r="H209" s="269">
        <v>1</v>
      </c>
      <c r="I209" s="270"/>
      <c r="J209" s="271">
        <f>ROUND(I209*H209,2)</f>
        <v>0</v>
      </c>
      <c r="K209" s="267" t="s">
        <v>19</v>
      </c>
      <c r="L209" s="272"/>
      <c r="M209" s="273" t="s">
        <v>19</v>
      </c>
      <c r="N209" s="274" t="s">
        <v>40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424</v>
      </c>
      <c r="AT209" s="224" t="s">
        <v>262</v>
      </c>
      <c r="AU209" s="224" t="s">
        <v>165</v>
      </c>
      <c r="AY209" s="18" t="s">
        <v>151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77</v>
      </c>
      <c r="BK209" s="225">
        <f>ROUND(I209*H209,2)</f>
        <v>0</v>
      </c>
      <c r="BL209" s="18" t="s">
        <v>287</v>
      </c>
      <c r="BM209" s="224" t="s">
        <v>2927</v>
      </c>
    </row>
    <row r="210" s="2" customFormat="1" ht="16.5" customHeight="1">
      <c r="A210" s="39"/>
      <c r="B210" s="40"/>
      <c r="C210" s="213" t="s">
        <v>607</v>
      </c>
      <c r="D210" s="213" t="s">
        <v>153</v>
      </c>
      <c r="E210" s="214" t="s">
        <v>2928</v>
      </c>
      <c r="F210" s="215" t="s">
        <v>2929</v>
      </c>
      <c r="G210" s="216" t="s">
        <v>433</v>
      </c>
      <c r="H210" s="217">
        <v>4</v>
      </c>
      <c r="I210" s="218"/>
      <c r="J210" s="219">
        <f>ROUND(I210*H210,2)</f>
        <v>0</v>
      </c>
      <c r="K210" s="215" t="s">
        <v>157</v>
      </c>
      <c r="L210" s="45"/>
      <c r="M210" s="220" t="s">
        <v>19</v>
      </c>
      <c r="N210" s="221" t="s">
        <v>40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287</v>
      </c>
      <c r="AT210" s="224" t="s">
        <v>153</v>
      </c>
      <c r="AU210" s="224" t="s">
        <v>165</v>
      </c>
      <c r="AY210" s="18" t="s">
        <v>151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77</v>
      </c>
      <c r="BK210" s="225">
        <f>ROUND(I210*H210,2)</f>
        <v>0</v>
      </c>
      <c r="BL210" s="18" t="s">
        <v>287</v>
      </c>
      <c r="BM210" s="224" t="s">
        <v>2930</v>
      </c>
    </row>
    <row r="211" s="2" customFormat="1">
      <c r="A211" s="39"/>
      <c r="B211" s="40"/>
      <c r="C211" s="41"/>
      <c r="D211" s="226" t="s">
        <v>160</v>
      </c>
      <c r="E211" s="41"/>
      <c r="F211" s="227" t="s">
        <v>2931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165</v>
      </c>
    </row>
    <row r="212" s="2" customFormat="1" ht="24.15" customHeight="1">
      <c r="A212" s="39"/>
      <c r="B212" s="40"/>
      <c r="C212" s="265" t="s">
        <v>612</v>
      </c>
      <c r="D212" s="265" t="s">
        <v>262</v>
      </c>
      <c r="E212" s="266" t="s">
        <v>2932</v>
      </c>
      <c r="F212" s="267" t="s">
        <v>2933</v>
      </c>
      <c r="G212" s="268" t="s">
        <v>726</v>
      </c>
      <c r="H212" s="269">
        <v>4</v>
      </c>
      <c r="I212" s="270"/>
      <c r="J212" s="271">
        <f>ROUND(I212*H212,2)</f>
        <v>0</v>
      </c>
      <c r="K212" s="267" t="s">
        <v>19</v>
      </c>
      <c r="L212" s="272"/>
      <c r="M212" s="273" t="s">
        <v>19</v>
      </c>
      <c r="N212" s="274" t="s">
        <v>40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424</v>
      </c>
      <c r="AT212" s="224" t="s">
        <v>262</v>
      </c>
      <c r="AU212" s="224" t="s">
        <v>165</v>
      </c>
      <c r="AY212" s="18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77</v>
      </c>
      <c r="BK212" s="225">
        <f>ROUND(I212*H212,2)</f>
        <v>0</v>
      </c>
      <c r="BL212" s="18" t="s">
        <v>287</v>
      </c>
      <c r="BM212" s="224" t="s">
        <v>2934</v>
      </c>
    </row>
    <row r="213" s="2" customFormat="1" ht="16.5" customHeight="1">
      <c r="A213" s="39"/>
      <c r="B213" s="40"/>
      <c r="C213" s="213" t="s">
        <v>619</v>
      </c>
      <c r="D213" s="213" t="s">
        <v>153</v>
      </c>
      <c r="E213" s="214" t="s">
        <v>2935</v>
      </c>
      <c r="F213" s="215" t="s">
        <v>2936</v>
      </c>
      <c r="G213" s="216" t="s">
        <v>433</v>
      </c>
      <c r="H213" s="217">
        <v>2</v>
      </c>
      <c r="I213" s="218"/>
      <c r="J213" s="219">
        <f>ROUND(I213*H213,2)</f>
        <v>0</v>
      </c>
      <c r="K213" s="215" t="s">
        <v>157</v>
      </c>
      <c r="L213" s="45"/>
      <c r="M213" s="220" t="s">
        <v>19</v>
      </c>
      <c r="N213" s="221" t="s">
        <v>40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287</v>
      </c>
      <c r="AT213" s="224" t="s">
        <v>153</v>
      </c>
      <c r="AU213" s="224" t="s">
        <v>165</v>
      </c>
      <c r="AY213" s="18" t="s">
        <v>151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77</v>
      </c>
      <c r="BK213" s="225">
        <f>ROUND(I213*H213,2)</f>
        <v>0</v>
      </c>
      <c r="BL213" s="18" t="s">
        <v>287</v>
      </c>
      <c r="BM213" s="224" t="s">
        <v>2937</v>
      </c>
    </row>
    <row r="214" s="2" customFormat="1">
      <c r="A214" s="39"/>
      <c r="B214" s="40"/>
      <c r="C214" s="41"/>
      <c r="D214" s="226" t="s">
        <v>160</v>
      </c>
      <c r="E214" s="41"/>
      <c r="F214" s="227" t="s">
        <v>2938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160</v>
      </c>
      <c r="AU214" s="18" t="s">
        <v>165</v>
      </c>
    </row>
    <row r="215" s="2" customFormat="1" ht="16.5" customHeight="1">
      <c r="A215" s="39"/>
      <c r="B215" s="40"/>
      <c r="C215" s="265" t="s">
        <v>636</v>
      </c>
      <c r="D215" s="265" t="s">
        <v>262</v>
      </c>
      <c r="E215" s="266" t="s">
        <v>2939</v>
      </c>
      <c r="F215" s="267" t="s">
        <v>2940</v>
      </c>
      <c r="G215" s="268" t="s">
        <v>726</v>
      </c>
      <c r="H215" s="269">
        <v>3</v>
      </c>
      <c r="I215" s="270"/>
      <c r="J215" s="271">
        <f>ROUND(I215*H215,2)</f>
        <v>0</v>
      </c>
      <c r="K215" s="267" t="s">
        <v>19</v>
      </c>
      <c r="L215" s="272"/>
      <c r="M215" s="273" t="s">
        <v>19</v>
      </c>
      <c r="N215" s="274" t="s">
        <v>40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424</v>
      </c>
      <c r="AT215" s="224" t="s">
        <v>262</v>
      </c>
      <c r="AU215" s="224" t="s">
        <v>165</v>
      </c>
      <c r="AY215" s="18" t="s">
        <v>151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77</v>
      </c>
      <c r="BK215" s="225">
        <f>ROUND(I215*H215,2)</f>
        <v>0</v>
      </c>
      <c r="BL215" s="18" t="s">
        <v>287</v>
      </c>
      <c r="BM215" s="224" t="s">
        <v>2941</v>
      </c>
    </row>
    <row r="216" s="2" customFormat="1" ht="16.5" customHeight="1">
      <c r="A216" s="39"/>
      <c r="B216" s="40"/>
      <c r="C216" s="213" t="s">
        <v>642</v>
      </c>
      <c r="D216" s="213" t="s">
        <v>153</v>
      </c>
      <c r="E216" s="214" t="s">
        <v>2942</v>
      </c>
      <c r="F216" s="215" t="s">
        <v>2943</v>
      </c>
      <c r="G216" s="216" t="s">
        <v>726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287</v>
      </c>
      <c r="AT216" s="224" t="s">
        <v>153</v>
      </c>
      <c r="AU216" s="224" t="s">
        <v>165</v>
      </c>
      <c r="AY216" s="18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77</v>
      </c>
      <c r="BK216" s="225">
        <f>ROUND(I216*H216,2)</f>
        <v>0</v>
      </c>
      <c r="BL216" s="18" t="s">
        <v>287</v>
      </c>
      <c r="BM216" s="224" t="s">
        <v>2944</v>
      </c>
    </row>
    <row r="217" s="2" customFormat="1" ht="24.15" customHeight="1">
      <c r="A217" s="39"/>
      <c r="B217" s="40"/>
      <c r="C217" s="265" t="s">
        <v>647</v>
      </c>
      <c r="D217" s="265" t="s">
        <v>262</v>
      </c>
      <c r="E217" s="266" t="s">
        <v>2945</v>
      </c>
      <c r="F217" s="267" t="s">
        <v>2946</v>
      </c>
      <c r="G217" s="268" t="s">
        <v>726</v>
      </c>
      <c r="H217" s="269">
        <v>1</v>
      </c>
      <c r="I217" s="270"/>
      <c r="J217" s="271">
        <f>ROUND(I217*H217,2)</f>
        <v>0</v>
      </c>
      <c r="K217" s="267" t="s">
        <v>19</v>
      </c>
      <c r="L217" s="272"/>
      <c r="M217" s="273" t="s">
        <v>19</v>
      </c>
      <c r="N217" s="274" t="s">
        <v>40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424</v>
      </c>
      <c r="AT217" s="224" t="s">
        <v>262</v>
      </c>
      <c r="AU217" s="224" t="s">
        <v>165</v>
      </c>
      <c r="AY217" s="18" t="s">
        <v>151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77</v>
      </c>
      <c r="BK217" s="225">
        <f>ROUND(I217*H217,2)</f>
        <v>0</v>
      </c>
      <c r="BL217" s="18" t="s">
        <v>287</v>
      </c>
      <c r="BM217" s="224" t="s">
        <v>2947</v>
      </c>
    </row>
    <row r="218" s="2" customFormat="1" ht="16.5" customHeight="1">
      <c r="A218" s="39"/>
      <c r="B218" s="40"/>
      <c r="C218" s="213" t="s">
        <v>653</v>
      </c>
      <c r="D218" s="213" t="s">
        <v>153</v>
      </c>
      <c r="E218" s="214" t="s">
        <v>2948</v>
      </c>
      <c r="F218" s="215" t="s">
        <v>2949</v>
      </c>
      <c r="G218" s="216" t="s">
        <v>726</v>
      </c>
      <c r="H218" s="217">
        <v>1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40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287</v>
      </c>
      <c r="AT218" s="224" t="s">
        <v>153</v>
      </c>
      <c r="AU218" s="224" t="s">
        <v>165</v>
      </c>
      <c r="AY218" s="18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77</v>
      </c>
      <c r="BK218" s="225">
        <f>ROUND(I218*H218,2)</f>
        <v>0</v>
      </c>
      <c r="BL218" s="18" t="s">
        <v>287</v>
      </c>
      <c r="BM218" s="224" t="s">
        <v>2950</v>
      </c>
    </row>
    <row r="219" s="2" customFormat="1" ht="16.5" customHeight="1">
      <c r="A219" s="39"/>
      <c r="B219" s="40"/>
      <c r="C219" s="265" t="s">
        <v>664</v>
      </c>
      <c r="D219" s="265" t="s">
        <v>262</v>
      </c>
      <c r="E219" s="266" t="s">
        <v>2951</v>
      </c>
      <c r="F219" s="267" t="s">
        <v>2952</v>
      </c>
      <c r="G219" s="268" t="s">
        <v>726</v>
      </c>
      <c r="H219" s="269">
        <v>1</v>
      </c>
      <c r="I219" s="270"/>
      <c r="J219" s="271">
        <f>ROUND(I219*H219,2)</f>
        <v>0</v>
      </c>
      <c r="K219" s="267" t="s">
        <v>19</v>
      </c>
      <c r="L219" s="272"/>
      <c r="M219" s="273" t="s">
        <v>19</v>
      </c>
      <c r="N219" s="274" t="s">
        <v>40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424</v>
      </c>
      <c r="AT219" s="224" t="s">
        <v>262</v>
      </c>
      <c r="AU219" s="224" t="s">
        <v>165</v>
      </c>
      <c r="AY219" s="18" t="s">
        <v>151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77</v>
      </c>
      <c r="BK219" s="225">
        <f>ROUND(I219*H219,2)</f>
        <v>0</v>
      </c>
      <c r="BL219" s="18" t="s">
        <v>287</v>
      </c>
      <c r="BM219" s="224" t="s">
        <v>2953</v>
      </c>
    </row>
    <row r="220" s="2" customFormat="1" ht="16.5" customHeight="1">
      <c r="A220" s="39"/>
      <c r="B220" s="40"/>
      <c r="C220" s="213" t="s">
        <v>672</v>
      </c>
      <c r="D220" s="213" t="s">
        <v>153</v>
      </c>
      <c r="E220" s="214" t="s">
        <v>2954</v>
      </c>
      <c r="F220" s="215" t="s">
        <v>2955</v>
      </c>
      <c r="G220" s="216" t="s">
        <v>726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287</v>
      </c>
      <c r="AT220" s="224" t="s">
        <v>153</v>
      </c>
      <c r="AU220" s="224" t="s">
        <v>165</v>
      </c>
      <c r="AY220" s="18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77</v>
      </c>
      <c r="BK220" s="225">
        <f>ROUND(I220*H220,2)</f>
        <v>0</v>
      </c>
      <c r="BL220" s="18" t="s">
        <v>287</v>
      </c>
      <c r="BM220" s="224" t="s">
        <v>2956</v>
      </c>
    </row>
    <row r="221" s="2" customFormat="1" ht="16.5" customHeight="1">
      <c r="A221" s="39"/>
      <c r="B221" s="40"/>
      <c r="C221" s="265" t="s">
        <v>677</v>
      </c>
      <c r="D221" s="265" t="s">
        <v>262</v>
      </c>
      <c r="E221" s="266" t="s">
        <v>2957</v>
      </c>
      <c r="F221" s="267" t="s">
        <v>2958</v>
      </c>
      <c r="G221" s="268" t="s">
        <v>726</v>
      </c>
      <c r="H221" s="269">
        <v>1</v>
      </c>
      <c r="I221" s="270"/>
      <c r="J221" s="271">
        <f>ROUND(I221*H221,2)</f>
        <v>0</v>
      </c>
      <c r="K221" s="267" t="s">
        <v>19</v>
      </c>
      <c r="L221" s="272"/>
      <c r="M221" s="273" t="s">
        <v>19</v>
      </c>
      <c r="N221" s="274" t="s">
        <v>40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424</v>
      </c>
      <c r="AT221" s="224" t="s">
        <v>262</v>
      </c>
      <c r="AU221" s="224" t="s">
        <v>165</v>
      </c>
      <c r="AY221" s="18" t="s">
        <v>151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77</v>
      </c>
      <c r="BK221" s="225">
        <f>ROUND(I221*H221,2)</f>
        <v>0</v>
      </c>
      <c r="BL221" s="18" t="s">
        <v>287</v>
      </c>
      <c r="BM221" s="224" t="s">
        <v>2959</v>
      </c>
    </row>
    <row r="222" s="2" customFormat="1" ht="16.5" customHeight="1">
      <c r="A222" s="39"/>
      <c r="B222" s="40"/>
      <c r="C222" s="213" t="s">
        <v>683</v>
      </c>
      <c r="D222" s="213" t="s">
        <v>153</v>
      </c>
      <c r="E222" s="214" t="s">
        <v>2960</v>
      </c>
      <c r="F222" s="215" t="s">
        <v>2961</v>
      </c>
      <c r="G222" s="216" t="s">
        <v>726</v>
      </c>
      <c r="H222" s="217">
        <v>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40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287</v>
      </c>
      <c r="AT222" s="224" t="s">
        <v>153</v>
      </c>
      <c r="AU222" s="224" t="s">
        <v>165</v>
      </c>
      <c r="AY222" s="18" t="s">
        <v>151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77</v>
      </c>
      <c r="BK222" s="225">
        <f>ROUND(I222*H222,2)</f>
        <v>0</v>
      </c>
      <c r="BL222" s="18" t="s">
        <v>287</v>
      </c>
      <c r="BM222" s="224" t="s">
        <v>2962</v>
      </c>
    </row>
    <row r="223" s="2" customFormat="1" ht="16.5" customHeight="1">
      <c r="A223" s="39"/>
      <c r="B223" s="40"/>
      <c r="C223" s="265" t="s">
        <v>689</v>
      </c>
      <c r="D223" s="265" t="s">
        <v>262</v>
      </c>
      <c r="E223" s="266" t="s">
        <v>2963</v>
      </c>
      <c r="F223" s="267" t="s">
        <v>2964</v>
      </c>
      <c r="G223" s="268" t="s">
        <v>726</v>
      </c>
      <c r="H223" s="269">
        <v>1</v>
      </c>
      <c r="I223" s="270"/>
      <c r="J223" s="271">
        <f>ROUND(I223*H223,2)</f>
        <v>0</v>
      </c>
      <c r="K223" s="267" t="s">
        <v>19</v>
      </c>
      <c r="L223" s="272"/>
      <c r="M223" s="273" t="s">
        <v>19</v>
      </c>
      <c r="N223" s="274" t="s">
        <v>40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424</v>
      </c>
      <c r="AT223" s="224" t="s">
        <v>262</v>
      </c>
      <c r="AU223" s="224" t="s">
        <v>165</v>
      </c>
      <c r="AY223" s="18" t="s">
        <v>151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77</v>
      </c>
      <c r="BK223" s="225">
        <f>ROUND(I223*H223,2)</f>
        <v>0</v>
      </c>
      <c r="BL223" s="18" t="s">
        <v>287</v>
      </c>
      <c r="BM223" s="224" t="s">
        <v>2965</v>
      </c>
    </row>
    <row r="224" s="2" customFormat="1" ht="16.5" customHeight="1">
      <c r="A224" s="39"/>
      <c r="B224" s="40"/>
      <c r="C224" s="213" t="s">
        <v>694</v>
      </c>
      <c r="D224" s="213" t="s">
        <v>153</v>
      </c>
      <c r="E224" s="214" t="s">
        <v>2966</v>
      </c>
      <c r="F224" s="215" t="s">
        <v>2967</v>
      </c>
      <c r="G224" s="216" t="s">
        <v>726</v>
      </c>
      <c r="H224" s="217">
        <v>1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287</v>
      </c>
      <c r="AT224" s="224" t="s">
        <v>153</v>
      </c>
      <c r="AU224" s="224" t="s">
        <v>165</v>
      </c>
      <c r="AY224" s="18" t="s">
        <v>151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77</v>
      </c>
      <c r="BK224" s="225">
        <f>ROUND(I224*H224,2)</f>
        <v>0</v>
      </c>
      <c r="BL224" s="18" t="s">
        <v>287</v>
      </c>
      <c r="BM224" s="224" t="s">
        <v>2968</v>
      </c>
    </row>
    <row r="225" s="2" customFormat="1" ht="37.8" customHeight="1">
      <c r="A225" s="39"/>
      <c r="B225" s="40"/>
      <c r="C225" s="265" t="s">
        <v>700</v>
      </c>
      <c r="D225" s="265" t="s">
        <v>262</v>
      </c>
      <c r="E225" s="266" t="s">
        <v>2969</v>
      </c>
      <c r="F225" s="267" t="s">
        <v>2970</v>
      </c>
      <c r="G225" s="268" t="s">
        <v>726</v>
      </c>
      <c r="H225" s="269">
        <v>2</v>
      </c>
      <c r="I225" s="270"/>
      <c r="J225" s="271">
        <f>ROUND(I225*H225,2)</f>
        <v>0</v>
      </c>
      <c r="K225" s="267" t="s">
        <v>19</v>
      </c>
      <c r="L225" s="272"/>
      <c r="M225" s="273" t="s">
        <v>19</v>
      </c>
      <c r="N225" s="274" t="s">
        <v>40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424</v>
      </c>
      <c r="AT225" s="224" t="s">
        <v>262</v>
      </c>
      <c r="AU225" s="224" t="s">
        <v>165</v>
      </c>
      <c r="AY225" s="18" t="s">
        <v>151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77</v>
      </c>
      <c r="BK225" s="225">
        <f>ROUND(I225*H225,2)</f>
        <v>0</v>
      </c>
      <c r="BL225" s="18" t="s">
        <v>287</v>
      </c>
      <c r="BM225" s="224" t="s">
        <v>2971</v>
      </c>
    </row>
    <row r="226" s="2" customFormat="1" ht="16.5" customHeight="1">
      <c r="A226" s="39"/>
      <c r="B226" s="40"/>
      <c r="C226" s="213" t="s">
        <v>705</v>
      </c>
      <c r="D226" s="213" t="s">
        <v>153</v>
      </c>
      <c r="E226" s="214" t="s">
        <v>2972</v>
      </c>
      <c r="F226" s="215" t="s">
        <v>2973</v>
      </c>
      <c r="G226" s="216" t="s">
        <v>2096</v>
      </c>
      <c r="H226" s="217">
        <v>16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40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287</v>
      </c>
      <c r="AT226" s="224" t="s">
        <v>153</v>
      </c>
      <c r="AU226" s="224" t="s">
        <v>165</v>
      </c>
      <c r="AY226" s="18" t="s">
        <v>151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77</v>
      </c>
      <c r="BK226" s="225">
        <f>ROUND(I226*H226,2)</f>
        <v>0</v>
      </c>
      <c r="BL226" s="18" t="s">
        <v>287</v>
      </c>
      <c r="BM226" s="224" t="s">
        <v>2974</v>
      </c>
    </row>
    <row r="227" s="12" customFormat="1" ht="20.88" customHeight="1">
      <c r="A227" s="12"/>
      <c r="B227" s="197"/>
      <c r="C227" s="198"/>
      <c r="D227" s="199" t="s">
        <v>68</v>
      </c>
      <c r="E227" s="211" t="s">
        <v>2975</v>
      </c>
      <c r="F227" s="211" t="s">
        <v>2976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SUM(P228:P241)</f>
        <v>0</v>
      </c>
      <c r="Q227" s="205"/>
      <c r="R227" s="206">
        <f>SUM(R228:R241)</f>
        <v>0.0042780000000000006</v>
      </c>
      <c r="S227" s="205"/>
      <c r="T227" s="207">
        <f>SUM(T228:T241)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79</v>
      </c>
      <c r="AT227" s="209" t="s">
        <v>68</v>
      </c>
      <c r="AU227" s="209" t="s">
        <v>79</v>
      </c>
      <c r="AY227" s="208" t="s">
        <v>151</v>
      </c>
      <c r="BK227" s="210">
        <f>SUM(BK228:BK241)</f>
        <v>0</v>
      </c>
    </row>
    <row r="228" s="2" customFormat="1" ht="16.5" customHeight="1">
      <c r="A228" s="39"/>
      <c r="B228" s="40"/>
      <c r="C228" s="213" t="s">
        <v>713</v>
      </c>
      <c r="D228" s="213" t="s">
        <v>153</v>
      </c>
      <c r="E228" s="214" t="s">
        <v>2977</v>
      </c>
      <c r="F228" s="215" t="s">
        <v>2978</v>
      </c>
      <c r="G228" s="216" t="s">
        <v>329</v>
      </c>
      <c r="H228" s="217">
        <v>67</v>
      </c>
      <c r="I228" s="218"/>
      <c r="J228" s="219">
        <f>ROUND(I228*H228,2)</f>
        <v>0</v>
      </c>
      <c r="K228" s="215" t="s">
        <v>157</v>
      </c>
      <c r="L228" s="45"/>
      <c r="M228" s="220" t="s">
        <v>19</v>
      </c>
      <c r="N228" s="221" t="s">
        <v>40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287</v>
      </c>
      <c r="AT228" s="224" t="s">
        <v>153</v>
      </c>
      <c r="AU228" s="224" t="s">
        <v>165</v>
      </c>
      <c r="AY228" s="18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77</v>
      </c>
      <c r="BK228" s="225">
        <f>ROUND(I228*H228,2)</f>
        <v>0</v>
      </c>
      <c r="BL228" s="18" t="s">
        <v>287</v>
      </c>
      <c r="BM228" s="224" t="s">
        <v>2979</v>
      </c>
    </row>
    <row r="229" s="2" customFormat="1">
      <c r="A229" s="39"/>
      <c r="B229" s="40"/>
      <c r="C229" s="41"/>
      <c r="D229" s="226" t="s">
        <v>160</v>
      </c>
      <c r="E229" s="41"/>
      <c r="F229" s="227" t="s">
        <v>2980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160</v>
      </c>
      <c r="AU229" s="18" t="s">
        <v>165</v>
      </c>
    </row>
    <row r="230" s="2" customFormat="1" ht="16.5" customHeight="1">
      <c r="A230" s="39"/>
      <c r="B230" s="40"/>
      <c r="C230" s="265" t="s">
        <v>718</v>
      </c>
      <c r="D230" s="265" t="s">
        <v>262</v>
      </c>
      <c r="E230" s="266" t="s">
        <v>2981</v>
      </c>
      <c r="F230" s="267" t="s">
        <v>2982</v>
      </c>
      <c r="G230" s="268" t="s">
        <v>329</v>
      </c>
      <c r="H230" s="269">
        <v>34.5</v>
      </c>
      <c r="I230" s="270"/>
      <c r="J230" s="271">
        <f>ROUND(I230*H230,2)</f>
        <v>0</v>
      </c>
      <c r="K230" s="267" t="s">
        <v>157</v>
      </c>
      <c r="L230" s="272"/>
      <c r="M230" s="273" t="s">
        <v>19</v>
      </c>
      <c r="N230" s="274" t="s">
        <v>40</v>
      </c>
      <c r="O230" s="85"/>
      <c r="P230" s="222">
        <f>O230*H230</f>
        <v>0</v>
      </c>
      <c r="Q230" s="222">
        <v>0.00010000000000000001</v>
      </c>
      <c r="R230" s="222">
        <f>Q230*H230</f>
        <v>0.0034500000000000004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424</v>
      </c>
      <c r="AT230" s="224" t="s">
        <v>262</v>
      </c>
      <c r="AU230" s="224" t="s">
        <v>165</v>
      </c>
      <c r="AY230" s="18" t="s">
        <v>151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77</v>
      </c>
      <c r="BK230" s="225">
        <f>ROUND(I230*H230,2)</f>
        <v>0</v>
      </c>
      <c r="BL230" s="18" t="s">
        <v>287</v>
      </c>
      <c r="BM230" s="224" t="s">
        <v>2983</v>
      </c>
    </row>
    <row r="231" s="2" customFormat="1">
      <c r="A231" s="39"/>
      <c r="B231" s="40"/>
      <c r="C231" s="41"/>
      <c r="D231" s="226" t="s">
        <v>160</v>
      </c>
      <c r="E231" s="41"/>
      <c r="F231" s="227" t="s">
        <v>2984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160</v>
      </c>
      <c r="AU231" s="18" t="s">
        <v>165</v>
      </c>
    </row>
    <row r="232" s="13" customFormat="1">
      <c r="A232" s="13"/>
      <c r="B232" s="231"/>
      <c r="C232" s="232"/>
      <c r="D232" s="233" t="s">
        <v>162</v>
      </c>
      <c r="E232" s="232"/>
      <c r="F232" s="235" t="s">
        <v>2985</v>
      </c>
      <c r="G232" s="232"/>
      <c r="H232" s="236">
        <v>34.5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162</v>
      </c>
      <c r="AU232" s="242" t="s">
        <v>165</v>
      </c>
      <c r="AV232" s="13" t="s">
        <v>79</v>
      </c>
      <c r="AW232" s="13" t="s">
        <v>4</v>
      </c>
      <c r="AX232" s="13" t="s">
        <v>77</v>
      </c>
      <c r="AY232" s="242" t="s">
        <v>151</v>
      </c>
    </row>
    <row r="233" s="2" customFormat="1" ht="21.75" customHeight="1">
      <c r="A233" s="39"/>
      <c r="B233" s="40"/>
      <c r="C233" s="265" t="s">
        <v>723</v>
      </c>
      <c r="D233" s="265" t="s">
        <v>262</v>
      </c>
      <c r="E233" s="266" t="s">
        <v>2986</v>
      </c>
      <c r="F233" s="267" t="s">
        <v>2987</v>
      </c>
      <c r="G233" s="268" t="s">
        <v>329</v>
      </c>
      <c r="H233" s="269">
        <v>13.800000000000001</v>
      </c>
      <c r="I233" s="270"/>
      <c r="J233" s="271">
        <f>ROUND(I233*H233,2)</f>
        <v>0</v>
      </c>
      <c r="K233" s="267" t="s">
        <v>157</v>
      </c>
      <c r="L233" s="272"/>
      <c r="M233" s="273" t="s">
        <v>19</v>
      </c>
      <c r="N233" s="274" t="s">
        <v>40</v>
      </c>
      <c r="O233" s="85"/>
      <c r="P233" s="222">
        <f>O233*H233</f>
        <v>0</v>
      </c>
      <c r="Q233" s="222">
        <v>6.0000000000000002E-05</v>
      </c>
      <c r="R233" s="222">
        <f>Q233*H233</f>
        <v>0.00082800000000000007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424</v>
      </c>
      <c r="AT233" s="224" t="s">
        <v>262</v>
      </c>
      <c r="AU233" s="224" t="s">
        <v>165</v>
      </c>
      <c r="AY233" s="18" t="s">
        <v>151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77</v>
      </c>
      <c r="BK233" s="225">
        <f>ROUND(I233*H233,2)</f>
        <v>0</v>
      </c>
      <c r="BL233" s="18" t="s">
        <v>287</v>
      </c>
      <c r="BM233" s="224" t="s">
        <v>2988</v>
      </c>
    </row>
    <row r="234" s="2" customFormat="1">
      <c r="A234" s="39"/>
      <c r="B234" s="40"/>
      <c r="C234" s="41"/>
      <c r="D234" s="226" t="s">
        <v>160</v>
      </c>
      <c r="E234" s="41"/>
      <c r="F234" s="227" t="s">
        <v>2989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160</v>
      </c>
      <c r="AU234" s="18" t="s">
        <v>165</v>
      </c>
    </row>
    <row r="235" s="13" customFormat="1">
      <c r="A235" s="13"/>
      <c r="B235" s="231"/>
      <c r="C235" s="232"/>
      <c r="D235" s="233" t="s">
        <v>162</v>
      </c>
      <c r="E235" s="232"/>
      <c r="F235" s="235" t="s">
        <v>2990</v>
      </c>
      <c r="G235" s="232"/>
      <c r="H235" s="236">
        <v>13.800000000000001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162</v>
      </c>
      <c r="AU235" s="242" t="s">
        <v>165</v>
      </c>
      <c r="AV235" s="13" t="s">
        <v>79</v>
      </c>
      <c r="AW235" s="13" t="s">
        <v>4</v>
      </c>
      <c r="AX235" s="13" t="s">
        <v>77</v>
      </c>
      <c r="AY235" s="242" t="s">
        <v>151</v>
      </c>
    </row>
    <row r="236" s="2" customFormat="1" ht="16.5" customHeight="1">
      <c r="A236" s="39"/>
      <c r="B236" s="40"/>
      <c r="C236" s="265" t="s">
        <v>728</v>
      </c>
      <c r="D236" s="265" t="s">
        <v>262</v>
      </c>
      <c r="E236" s="266" t="s">
        <v>2846</v>
      </c>
      <c r="F236" s="267" t="s">
        <v>2847</v>
      </c>
      <c r="G236" s="268" t="s">
        <v>329</v>
      </c>
      <c r="H236" s="269">
        <v>28.75</v>
      </c>
      <c r="I236" s="270"/>
      <c r="J236" s="271">
        <f>ROUND(I236*H236,2)</f>
        <v>0</v>
      </c>
      <c r="K236" s="267" t="s">
        <v>19</v>
      </c>
      <c r="L236" s="272"/>
      <c r="M236" s="273" t="s">
        <v>19</v>
      </c>
      <c r="N236" s="274" t="s">
        <v>40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424</v>
      </c>
      <c r="AT236" s="224" t="s">
        <v>262</v>
      </c>
      <c r="AU236" s="224" t="s">
        <v>165</v>
      </c>
      <c r="AY236" s="18" t="s">
        <v>151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77</v>
      </c>
      <c r="BK236" s="225">
        <f>ROUND(I236*H236,2)</f>
        <v>0</v>
      </c>
      <c r="BL236" s="18" t="s">
        <v>287</v>
      </c>
      <c r="BM236" s="224" t="s">
        <v>2991</v>
      </c>
    </row>
    <row r="237" s="13" customFormat="1">
      <c r="A237" s="13"/>
      <c r="B237" s="231"/>
      <c r="C237" s="232"/>
      <c r="D237" s="233" t="s">
        <v>162</v>
      </c>
      <c r="E237" s="232"/>
      <c r="F237" s="235" t="s">
        <v>2992</v>
      </c>
      <c r="G237" s="232"/>
      <c r="H237" s="236">
        <v>28.75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162</v>
      </c>
      <c r="AU237" s="242" t="s">
        <v>165</v>
      </c>
      <c r="AV237" s="13" t="s">
        <v>79</v>
      </c>
      <c r="AW237" s="13" t="s">
        <v>4</v>
      </c>
      <c r="AX237" s="13" t="s">
        <v>77</v>
      </c>
      <c r="AY237" s="242" t="s">
        <v>151</v>
      </c>
    </row>
    <row r="238" s="2" customFormat="1" ht="16.5" customHeight="1">
      <c r="A238" s="39"/>
      <c r="B238" s="40"/>
      <c r="C238" s="213" t="s">
        <v>737</v>
      </c>
      <c r="D238" s="213" t="s">
        <v>153</v>
      </c>
      <c r="E238" s="214" t="s">
        <v>2993</v>
      </c>
      <c r="F238" s="215" t="s">
        <v>2994</v>
      </c>
      <c r="G238" s="216" t="s">
        <v>329</v>
      </c>
      <c r="H238" s="217">
        <v>22</v>
      </c>
      <c r="I238" s="218"/>
      <c r="J238" s="219">
        <f>ROUND(I238*H238,2)</f>
        <v>0</v>
      </c>
      <c r="K238" s="215" t="s">
        <v>157</v>
      </c>
      <c r="L238" s="45"/>
      <c r="M238" s="220" t="s">
        <v>19</v>
      </c>
      <c r="N238" s="221" t="s">
        <v>40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287</v>
      </c>
      <c r="AT238" s="224" t="s">
        <v>153</v>
      </c>
      <c r="AU238" s="224" t="s">
        <v>165</v>
      </c>
      <c r="AY238" s="18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77</v>
      </c>
      <c r="BK238" s="225">
        <f>ROUND(I238*H238,2)</f>
        <v>0</v>
      </c>
      <c r="BL238" s="18" t="s">
        <v>287</v>
      </c>
      <c r="BM238" s="224" t="s">
        <v>2995</v>
      </c>
    </row>
    <row r="239" s="2" customFormat="1">
      <c r="A239" s="39"/>
      <c r="B239" s="40"/>
      <c r="C239" s="41"/>
      <c r="D239" s="226" t="s">
        <v>160</v>
      </c>
      <c r="E239" s="41"/>
      <c r="F239" s="227" t="s">
        <v>2996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165</v>
      </c>
    </row>
    <row r="240" s="2" customFormat="1" ht="16.5" customHeight="1">
      <c r="A240" s="39"/>
      <c r="B240" s="40"/>
      <c r="C240" s="265" t="s">
        <v>746</v>
      </c>
      <c r="D240" s="265" t="s">
        <v>262</v>
      </c>
      <c r="E240" s="266" t="s">
        <v>2997</v>
      </c>
      <c r="F240" s="267" t="s">
        <v>2998</v>
      </c>
      <c r="G240" s="268" t="s">
        <v>329</v>
      </c>
      <c r="H240" s="269">
        <v>22</v>
      </c>
      <c r="I240" s="270"/>
      <c r="J240" s="271">
        <f>ROUND(I240*H240,2)</f>
        <v>0</v>
      </c>
      <c r="K240" s="267" t="s">
        <v>19</v>
      </c>
      <c r="L240" s="272"/>
      <c r="M240" s="273" t="s">
        <v>19</v>
      </c>
      <c r="N240" s="274" t="s">
        <v>40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424</v>
      </c>
      <c r="AT240" s="224" t="s">
        <v>262</v>
      </c>
      <c r="AU240" s="224" t="s">
        <v>165</v>
      </c>
      <c r="AY240" s="18" t="s">
        <v>151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77</v>
      </c>
      <c r="BK240" s="225">
        <f>ROUND(I240*H240,2)</f>
        <v>0</v>
      </c>
      <c r="BL240" s="18" t="s">
        <v>287</v>
      </c>
      <c r="BM240" s="224" t="s">
        <v>2999</v>
      </c>
    </row>
    <row r="241" s="2" customFormat="1" ht="16.5" customHeight="1">
      <c r="A241" s="39"/>
      <c r="B241" s="40"/>
      <c r="C241" s="213" t="s">
        <v>751</v>
      </c>
      <c r="D241" s="213" t="s">
        <v>153</v>
      </c>
      <c r="E241" s="214" t="s">
        <v>3000</v>
      </c>
      <c r="F241" s="215" t="s">
        <v>3001</v>
      </c>
      <c r="G241" s="216" t="s">
        <v>726</v>
      </c>
      <c r="H241" s="217">
        <v>4</v>
      </c>
      <c r="I241" s="218"/>
      <c r="J241" s="219">
        <f>ROUND(I241*H241,2)</f>
        <v>0</v>
      </c>
      <c r="K241" s="215" t="s">
        <v>19</v>
      </c>
      <c r="L241" s="45"/>
      <c r="M241" s="220" t="s">
        <v>19</v>
      </c>
      <c r="N241" s="221" t="s">
        <v>40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287</v>
      </c>
      <c r="AT241" s="224" t="s">
        <v>153</v>
      </c>
      <c r="AU241" s="224" t="s">
        <v>165</v>
      </c>
      <c r="AY241" s="18" t="s">
        <v>151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77</v>
      </c>
      <c r="BK241" s="225">
        <f>ROUND(I241*H241,2)</f>
        <v>0</v>
      </c>
      <c r="BL241" s="18" t="s">
        <v>287</v>
      </c>
      <c r="BM241" s="224" t="s">
        <v>3002</v>
      </c>
    </row>
    <row r="242" s="12" customFormat="1" ht="20.88" customHeight="1">
      <c r="A242" s="12"/>
      <c r="B242" s="197"/>
      <c r="C242" s="198"/>
      <c r="D242" s="199" t="s">
        <v>68</v>
      </c>
      <c r="E242" s="211" t="s">
        <v>3003</v>
      </c>
      <c r="F242" s="211" t="s">
        <v>3004</v>
      </c>
      <c r="G242" s="198"/>
      <c r="H242" s="198"/>
      <c r="I242" s="201"/>
      <c r="J242" s="212">
        <f>BK242</f>
        <v>0</v>
      </c>
      <c r="K242" s="198"/>
      <c r="L242" s="203"/>
      <c r="M242" s="204"/>
      <c r="N242" s="205"/>
      <c r="O242" s="205"/>
      <c r="P242" s="206">
        <f>SUM(P243:P263)</f>
        <v>0</v>
      </c>
      <c r="Q242" s="205"/>
      <c r="R242" s="206">
        <f>SUM(R243:R263)</f>
        <v>0</v>
      </c>
      <c r="S242" s="205"/>
      <c r="T242" s="207">
        <f>SUM(T243:T263)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79</v>
      </c>
      <c r="AT242" s="209" t="s">
        <v>68</v>
      </c>
      <c r="AU242" s="209" t="s">
        <v>79</v>
      </c>
      <c r="AY242" s="208" t="s">
        <v>151</v>
      </c>
      <c r="BK242" s="210">
        <f>SUM(BK243:BK263)</f>
        <v>0</v>
      </c>
    </row>
    <row r="243" s="2" customFormat="1" ht="16.5" customHeight="1">
      <c r="A243" s="39"/>
      <c r="B243" s="40"/>
      <c r="C243" s="213" t="s">
        <v>756</v>
      </c>
      <c r="D243" s="213" t="s">
        <v>153</v>
      </c>
      <c r="E243" s="214" t="s">
        <v>3005</v>
      </c>
      <c r="F243" s="215" t="s">
        <v>3006</v>
      </c>
      <c r="G243" s="216" t="s">
        <v>433</v>
      </c>
      <c r="H243" s="217">
        <v>12</v>
      </c>
      <c r="I243" s="218"/>
      <c r="J243" s="219">
        <f>ROUND(I243*H243,2)</f>
        <v>0</v>
      </c>
      <c r="K243" s="215" t="s">
        <v>157</v>
      </c>
      <c r="L243" s="45"/>
      <c r="M243" s="220" t="s">
        <v>19</v>
      </c>
      <c r="N243" s="221" t="s">
        <v>40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287</v>
      </c>
      <c r="AT243" s="224" t="s">
        <v>153</v>
      </c>
      <c r="AU243" s="224" t="s">
        <v>165</v>
      </c>
      <c r="AY243" s="18" t="s">
        <v>151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77</v>
      </c>
      <c r="BK243" s="225">
        <f>ROUND(I243*H243,2)</f>
        <v>0</v>
      </c>
      <c r="BL243" s="18" t="s">
        <v>287</v>
      </c>
      <c r="BM243" s="224" t="s">
        <v>3007</v>
      </c>
    </row>
    <row r="244" s="2" customFormat="1">
      <c r="A244" s="39"/>
      <c r="B244" s="40"/>
      <c r="C244" s="41"/>
      <c r="D244" s="226" t="s">
        <v>160</v>
      </c>
      <c r="E244" s="41"/>
      <c r="F244" s="227" t="s">
        <v>3008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160</v>
      </c>
      <c r="AU244" s="18" t="s">
        <v>165</v>
      </c>
    </row>
    <row r="245" s="2" customFormat="1" ht="37.8" customHeight="1">
      <c r="A245" s="39"/>
      <c r="B245" s="40"/>
      <c r="C245" s="265" t="s">
        <v>762</v>
      </c>
      <c r="D245" s="265" t="s">
        <v>262</v>
      </c>
      <c r="E245" s="266" t="s">
        <v>3009</v>
      </c>
      <c r="F245" s="267" t="s">
        <v>3010</v>
      </c>
      <c r="G245" s="268" t="s">
        <v>726</v>
      </c>
      <c r="H245" s="269">
        <v>1</v>
      </c>
      <c r="I245" s="270"/>
      <c r="J245" s="271">
        <f>ROUND(I245*H245,2)</f>
        <v>0</v>
      </c>
      <c r="K245" s="267" t="s">
        <v>19</v>
      </c>
      <c r="L245" s="272"/>
      <c r="M245" s="273" t="s">
        <v>19</v>
      </c>
      <c r="N245" s="274" t="s">
        <v>40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424</v>
      </c>
      <c r="AT245" s="224" t="s">
        <v>262</v>
      </c>
      <c r="AU245" s="224" t="s">
        <v>165</v>
      </c>
      <c r="AY245" s="18" t="s">
        <v>151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77</v>
      </c>
      <c r="BK245" s="225">
        <f>ROUND(I245*H245,2)</f>
        <v>0</v>
      </c>
      <c r="BL245" s="18" t="s">
        <v>287</v>
      </c>
      <c r="BM245" s="224" t="s">
        <v>3011</v>
      </c>
    </row>
    <row r="246" s="2" customFormat="1" ht="37.8" customHeight="1">
      <c r="A246" s="39"/>
      <c r="B246" s="40"/>
      <c r="C246" s="265" t="s">
        <v>767</v>
      </c>
      <c r="D246" s="265" t="s">
        <v>262</v>
      </c>
      <c r="E246" s="266" t="s">
        <v>3012</v>
      </c>
      <c r="F246" s="267" t="s">
        <v>3013</v>
      </c>
      <c r="G246" s="268" t="s">
        <v>726</v>
      </c>
      <c r="H246" s="269">
        <v>8</v>
      </c>
      <c r="I246" s="270"/>
      <c r="J246" s="271">
        <f>ROUND(I246*H246,2)</f>
        <v>0</v>
      </c>
      <c r="K246" s="267" t="s">
        <v>19</v>
      </c>
      <c r="L246" s="272"/>
      <c r="M246" s="273" t="s">
        <v>19</v>
      </c>
      <c r="N246" s="274" t="s">
        <v>40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424</v>
      </c>
      <c r="AT246" s="224" t="s">
        <v>262</v>
      </c>
      <c r="AU246" s="224" t="s">
        <v>165</v>
      </c>
      <c r="AY246" s="18" t="s">
        <v>151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77</v>
      </c>
      <c r="BK246" s="225">
        <f>ROUND(I246*H246,2)</f>
        <v>0</v>
      </c>
      <c r="BL246" s="18" t="s">
        <v>287</v>
      </c>
      <c r="BM246" s="224" t="s">
        <v>3014</v>
      </c>
    </row>
    <row r="247" s="2" customFormat="1" ht="24.15" customHeight="1">
      <c r="A247" s="39"/>
      <c r="B247" s="40"/>
      <c r="C247" s="265" t="s">
        <v>772</v>
      </c>
      <c r="D247" s="265" t="s">
        <v>262</v>
      </c>
      <c r="E247" s="266" t="s">
        <v>3015</v>
      </c>
      <c r="F247" s="267" t="s">
        <v>3016</v>
      </c>
      <c r="G247" s="268" t="s">
        <v>726</v>
      </c>
      <c r="H247" s="269">
        <v>2</v>
      </c>
      <c r="I247" s="270"/>
      <c r="J247" s="271">
        <f>ROUND(I247*H247,2)</f>
        <v>0</v>
      </c>
      <c r="K247" s="267" t="s">
        <v>19</v>
      </c>
      <c r="L247" s="272"/>
      <c r="M247" s="273" t="s">
        <v>19</v>
      </c>
      <c r="N247" s="274" t="s">
        <v>40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424</v>
      </c>
      <c r="AT247" s="224" t="s">
        <v>262</v>
      </c>
      <c r="AU247" s="224" t="s">
        <v>165</v>
      </c>
      <c r="AY247" s="18" t="s">
        <v>151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77</v>
      </c>
      <c r="BK247" s="225">
        <f>ROUND(I247*H247,2)</f>
        <v>0</v>
      </c>
      <c r="BL247" s="18" t="s">
        <v>287</v>
      </c>
      <c r="BM247" s="224" t="s">
        <v>3017</v>
      </c>
    </row>
    <row r="248" s="2" customFormat="1" ht="37.8" customHeight="1">
      <c r="A248" s="39"/>
      <c r="B248" s="40"/>
      <c r="C248" s="265" t="s">
        <v>777</v>
      </c>
      <c r="D248" s="265" t="s">
        <v>262</v>
      </c>
      <c r="E248" s="266" t="s">
        <v>3018</v>
      </c>
      <c r="F248" s="267" t="s">
        <v>3019</v>
      </c>
      <c r="G248" s="268" t="s">
        <v>726</v>
      </c>
      <c r="H248" s="269">
        <v>1</v>
      </c>
      <c r="I248" s="270"/>
      <c r="J248" s="271">
        <f>ROUND(I248*H248,2)</f>
        <v>0</v>
      </c>
      <c r="K248" s="267" t="s">
        <v>19</v>
      </c>
      <c r="L248" s="272"/>
      <c r="M248" s="273" t="s">
        <v>19</v>
      </c>
      <c r="N248" s="274" t="s">
        <v>40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424</v>
      </c>
      <c r="AT248" s="224" t="s">
        <v>262</v>
      </c>
      <c r="AU248" s="224" t="s">
        <v>165</v>
      </c>
      <c r="AY248" s="18" t="s">
        <v>151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77</v>
      </c>
      <c r="BK248" s="225">
        <f>ROUND(I248*H248,2)</f>
        <v>0</v>
      </c>
      <c r="BL248" s="18" t="s">
        <v>287</v>
      </c>
      <c r="BM248" s="224" t="s">
        <v>3020</v>
      </c>
    </row>
    <row r="249" s="2" customFormat="1" ht="16.5" customHeight="1">
      <c r="A249" s="39"/>
      <c r="B249" s="40"/>
      <c r="C249" s="213" t="s">
        <v>781</v>
      </c>
      <c r="D249" s="213" t="s">
        <v>153</v>
      </c>
      <c r="E249" s="214" t="s">
        <v>3021</v>
      </c>
      <c r="F249" s="215" t="s">
        <v>3022</v>
      </c>
      <c r="G249" s="216" t="s">
        <v>433</v>
      </c>
      <c r="H249" s="217">
        <v>1</v>
      </c>
      <c r="I249" s="218"/>
      <c r="J249" s="219">
        <f>ROUND(I249*H249,2)</f>
        <v>0</v>
      </c>
      <c r="K249" s="215" t="s">
        <v>157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287</v>
      </c>
      <c r="AT249" s="224" t="s">
        <v>153</v>
      </c>
      <c r="AU249" s="224" t="s">
        <v>165</v>
      </c>
      <c r="AY249" s="18" t="s">
        <v>151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77</v>
      </c>
      <c r="BK249" s="225">
        <f>ROUND(I249*H249,2)</f>
        <v>0</v>
      </c>
      <c r="BL249" s="18" t="s">
        <v>287</v>
      </c>
      <c r="BM249" s="224" t="s">
        <v>3023</v>
      </c>
    </row>
    <row r="250" s="2" customFormat="1">
      <c r="A250" s="39"/>
      <c r="B250" s="40"/>
      <c r="C250" s="41"/>
      <c r="D250" s="226" t="s">
        <v>160</v>
      </c>
      <c r="E250" s="41"/>
      <c r="F250" s="227" t="s">
        <v>3024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160</v>
      </c>
      <c r="AU250" s="18" t="s">
        <v>165</v>
      </c>
    </row>
    <row r="251" s="2" customFormat="1" ht="24.15" customHeight="1">
      <c r="A251" s="39"/>
      <c r="B251" s="40"/>
      <c r="C251" s="265" t="s">
        <v>786</v>
      </c>
      <c r="D251" s="265" t="s">
        <v>262</v>
      </c>
      <c r="E251" s="266" t="s">
        <v>3025</v>
      </c>
      <c r="F251" s="267" t="s">
        <v>3026</v>
      </c>
      <c r="G251" s="268" t="s">
        <v>726</v>
      </c>
      <c r="H251" s="269">
        <v>1</v>
      </c>
      <c r="I251" s="270"/>
      <c r="J251" s="271">
        <f>ROUND(I251*H251,2)</f>
        <v>0</v>
      </c>
      <c r="K251" s="267" t="s">
        <v>19</v>
      </c>
      <c r="L251" s="272"/>
      <c r="M251" s="273" t="s">
        <v>19</v>
      </c>
      <c r="N251" s="274" t="s">
        <v>40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424</v>
      </c>
      <c r="AT251" s="224" t="s">
        <v>262</v>
      </c>
      <c r="AU251" s="224" t="s">
        <v>165</v>
      </c>
      <c r="AY251" s="18" t="s">
        <v>151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77</v>
      </c>
      <c r="BK251" s="225">
        <f>ROUND(I251*H251,2)</f>
        <v>0</v>
      </c>
      <c r="BL251" s="18" t="s">
        <v>287</v>
      </c>
      <c r="BM251" s="224" t="s">
        <v>3027</v>
      </c>
    </row>
    <row r="252" s="2" customFormat="1" ht="16.5" customHeight="1">
      <c r="A252" s="39"/>
      <c r="B252" s="40"/>
      <c r="C252" s="265" t="s">
        <v>790</v>
      </c>
      <c r="D252" s="265" t="s">
        <v>262</v>
      </c>
      <c r="E252" s="266" t="s">
        <v>3028</v>
      </c>
      <c r="F252" s="267" t="s">
        <v>3029</v>
      </c>
      <c r="G252" s="268" t="s">
        <v>726</v>
      </c>
      <c r="H252" s="269">
        <v>2</v>
      </c>
      <c r="I252" s="270"/>
      <c r="J252" s="271">
        <f>ROUND(I252*H252,2)</f>
        <v>0</v>
      </c>
      <c r="K252" s="267" t="s">
        <v>19</v>
      </c>
      <c r="L252" s="272"/>
      <c r="M252" s="273" t="s">
        <v>19</v>
      </c>
      <c r="N252" s="274" t="s">
        <v>40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424</v>
      </c>
      <c r="AT252" s="224" t="s">
        <v>262</v>
      </c>
      <c r="AU252" s="224" t="s">
        <v>165</v>
      </c>
      <c r="AY252" s="18" t="s">
        <v>151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77</v>
      </c>
      <c r="BK252" s="225">
        <f>ROUND(I252*H252,2)</f>
        <v>0</v>
      </c>
      <c r="BL252" s="18" t="s">
        <v>287</v>
      </c>
      <c r="BM252" s="224" t="s">
        <v>3030</v>
      </c>
    </row>
    <row r="253" s="2" customFormat="1" ht="16.5" customHeight="1">
      <c r="A253" s="39"/>
      <c r="B253" s="40"/>
      <c r="C253" s="213" t="s">
        <v>795</v>
      </c>
      <c r="D253" s="213" t="s">
        <v>153</v>
      </c>
      <c r="E253" s="214" t="s">
        <v>3031</v>
      </c>
      <c r="F253" s="215" t="s">
        <v>3032</v>
      </c>
      <c r="G253" s="216" t="s">
        <v>2096</v>
      </c>
      <c r="H253" s="217">
        <v>2</v>
      </c>
      <c r="I253" s="218"/>
      <c r="J253" s="219">
        <f>ROUND(I253*H253,2)</f>
        <v>0</v>
      </c>
      <c r="K253" s="215" t="s">
        <v>19</v>
      </c>
      <c r="L253" s="45"/>
      <c r="M253" s="220" t="s">
        <v>19</v>
      </c>
      <c r="N253" s="221" t="s">
        <v>40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287</v>
      </c>
      <c r="AT253" s="224" t="s">
        <v>153</v>
      </c>
      <c r="AU253" s="224" t="s">
        <v>165</v>
      </c>
      <c r="AY253" s="18" t="s">
        <v>151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77</v>
      </c>
      <c r="BK253" s="225">
        <f>ROUND(I253*H253,2)</f>
        <v>0</v>
      </c>
      <c r="BL253" s="18" t="s">
        <v>287</v>
      </c>
      <c r="BM253" s="224" t="s">
        <v>3033</v>
      </c>
    </row>
    <row r="254" s="2" customFormat="1" ht="16.5" customHeight="1">
      <c r="A254" s="39"/>
      <c r="B254" s="40"/>
      <c r="C254" s="265" t="s">
        <v>800</v>
      </c>
      <c r="D254" s="265" t="s">
        <v>262</v>
      </c>
      <c r="E254" s="266" t="s">
        <v>3034</v>
      </c>
      <c r="F254" s="267" t="s">
        <v>3035</v>
      </c>
      <c r="G254" s="268" t="s">
        <v>726</v>
      </c>
      <c r="H254" s="269">
        <v>2</v>
      </c>
      <c r="I254" s="270"/>
      <c r="J254" s="271">
        <f>ROUND(I254*H254,2)</f>
        <v>0</v>
      </c>
      <c r="K254" s="267" t="s">
        <v>19</v>
      </c>
      <c r="L254" s="272"/>
      <c r="M254" s="273" t="s">
        <v>19</v>
      </c>
      <c r="N254" s="274" t="s">
        <v>40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424</v>
      </c>
      <c r="AT254" s="224" t="s">
        <v>262</v>
      </c>
      <c r="AU254" s="224" t="s">
        <v>165</v>
      </c>
      <c r="AY254" s="18" t="s">
        <v>151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77</v>
      </c>
      <c r="BK254" s="225">
        <f>ROUND(I254*H254,2)</f>
        <v>0</v>
      </c>
      <c r="BL254" s="18" t="s">
        <v>287</v>
      </c>
      <c r="BM254" s="224" t="s">
        <v>3036</v>
      </c>
    </row>
    <row r="255" s="2" customFormat="1" ht="16.5" customHeight="1">
      <c r="A255" s="39"/>
      <c r="B255" s="40"/>
      <c r="C255" s="265" t="s">
        <v>805</v>
      </c>
      <c r="D255" s="265" t="s">
        <v>262</v>
      </c>
      <c r="E255" s="266" t="s">
        <v>3037</v>
      </c>
      <c r="F255" s="267" t="s">
        <v>3038</v>
      </c>
      <c r="G255" s="268" t="s">
        <v>726</v>
      </c>
      <c r="H255" s="269">
        <v>12</v>
      </c>
      <c r="I255" s="270"/>
      <c r="J255" s="271">
        <f>ROUND(I255*H255,2)</f>
        <v>0</v>
      </c>
      <c r="K255" s="267" t="s">
        <v>19</v>
      </c>
      <c r="L255" s="272"/>
      <c r="M255" s="273" t="s">
        <v>19</v>
      </c>
      <c r="N255" s="274" t="s">
        <v>40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424</v>
      </c>
      <c r="AT255" s="224" t="s">
        <v>262</v>
      </c>
      <c r="AU255" s="224" t="s">
        <v>165</v>
      </c>
      <c r="AY255" s="18" t="s">
        <v>151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77</v>
      </c>
      <c r="BK255" s="225">
        <f>ROUND(I255*H255,2)</f>
        <v>0</v>
      </c>
      <c r="BL255" s="18" t="s">
        <v>287</v>
      </c>
      <c r="BM255" s="224" t="s">
        <v>3039</v>
      </c>
    </row>
    <row r="256" s="2" customFormat="1" ht="16.5" customHeight="1">
      <c r="A256" s="39"/>
      <c r="B256" s="40"/>
      <c r="C256" s="265" t="s">
        <v>810</v>
      </c>
      <c r="D256" s="265" t="s">
        <v>262</v>
      </c>
      <c r="E256" s="266" t="s">
        <v>3040</v>
      </c>
      <c r="F256" s="267" t="s">
        <v>3041</v>
      </c>
      <c r="G256" s="268" t="s">
        <v>726</v>
      </c>
      <c r="H256" s="269">
        <v>12</v>
      </c>
      <c r="I256" s="270"/>
      <c r="J256" s="271">
        <f>ROUND(I256*H256,2)</f>
        <v>0</v>
      </c>
      <c r="K256" s="267" t="s">
        <v>19</v>
      </c>
      <c r="L256" s="272"/>
      <c r="M256" s="273" t="s">
        <v>19</v>
      </c>
      <c r="N256" s="274" t="s">
        <v>40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424</v>
      </c>
      <c r="AT256" s="224" t="s">
        <v>262</v>
      </c>
      <c r="AU256" s="224" t="s">
        <v>165</v>
      </c>
      <c r="AY256" s="18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77</v>
      </c>
      <c r="BK256" s="225">
        <f>ROUND(I256*H256,2)</f>
        <v>0</v>
      </c>
      <c r="BL256" s="18" t="s">
        <v>287</v>
      </c>
      <c r="BM256" s="224" t="s">
        <v>3042</v>
      </c>
    </row>
    <row r="257" s="2" customFormat="1" ht="16.5" customHeight="1">
      <c r="A257" s="39"/>
      <c r="B257" s="40"/>
      <c r="C257" s="265" t="s">
        <v>815</v>
      </c>
      <c r="D257" s="265" t="s">
        <v>262</v>
      </c>
      <c r="E257" s="266" t="s">
        <v>3043</v>
      </c>
      <c r="F257" s="267" t="s">
        <v>3044</v>
      </c>
      <c r="G257" s="268" t="s">
        <v>726</v>
      </c>
      <c r="H257" s="269">
        <v>2</v>
      </c>
      <c r="I257" s="270"/>
      <c r="J257" s="271">
        <f>ROUND(I257*H257,2)</f>
        <v>0</v>
      </c>
      <c r="K257" s="267" t="s">
        <v>19</v>
      </c>
      <c r="L257" s="272"/>
      <c r="M257" s="273" t="s">
        <v>19</v>
      </c>
      <c r="N257" s="274" t="s">
        <v>40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424</v>
      </c>
      <c r="AT257" s="224" t="s">
        <v>262</v>
      </c>
      <c r="AU257" s="224" t="s">
        <v>165</v>
      </c>
      <c r="AY257" s="18" t="s">
        <v>151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77</v>
      </c>
      <c r="BK257" s="225">
        <f>ROUND(I257*H257,2)</f>
        <v>0</v>
      </c>
      <c r="BL257" s="18" t="s">
        <v>287</v>
      </c>
      <c r="BM257" s="224" t="s">
        <v>3045</v>
      </c>
    </row>
    <row r="258" s="2" customFormat="1" ht="37.8" customHeight="1">
      <c r="A258" s="39"/>
      <c r="B258" s="40"/>
      <c r="C258" s="265" t="s">
        <v>820</v>
      </c>
      <c r="D258" s="265" t="s">
        <v>262</v>
      </c>
      <c r="E258" s="266" t="s">
        <v>3046</v>
      </c>
      <c r="F258" s="267" t="s">
        <v>3047</v>
      </c>
      <c r="G258" s="268" t="s">
        <v>726</v>
      </c>
      <c r="H258" s="269">
        <v>1</v>
      </c>
      <c r="I258" s="270"/>
      <c r="J258" s="271">
        <f>ROUND(I258*H258,2)</f>
        <v>0</v>
      </c>
      <c r="K258" s="267" t="s">
        <v>19</v>
      </c>
      <c r="L258" s="272"/>
      <c r="M258" s="273" t="s">
        <v>19</v>
      </c>
      <c r="N258" s="274" t="s">
        <v>40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424</v>
      </c>
      <c r="AT258" s="224" t="s">
        <v>262</v>
      </c>
      <c r="AU258" s="224" t="s">
        <v>165</v>
      </c>
      <c r="AY258" s="18" t="s">
        <v>151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77</v>
      </c>
      <c r="BK258" s="225">
        <f>ROUND(I258*H258,2)</f>
        <v>0</v>
      </c>
      <c r="BL258" s="18" t="s">
        <v>287</v>
      </c>
      <c r="BM258" s="224" t="s">
        <v>3048</v>
      </c>
    </row>
    <row r="259" s="2" customFormat="1" ht="24.15" customHeight="1">
      <c r="A259" s="39"/>
      <c r="B259" s="40"/>
      <c r="C259" s="213" t="s">
        <v>824</v>
      </c>
      <c r="D259" s="213" t="s">
        <v>153</v>
      </c>
      <c r="E259" s="214" t="s">
        <v>3049</v>
      </c>
      <c r="F259" s="215" t="s">
        <v>3050</v>
      </c>
      <c r="G259" s="216" t="s">
        <v>726</v>
      </c>
      <c r="H259" s="217">
        <v>1</v>
      </c>
      <c r="I259" s="218"/>
      <c r="J259" s="219">
        <f>ROUND(I259*H259,2)</f>
        <v>0</v>
      </c>
      <c r="K259" s="215" t="s">
        <v>19</v>
      </c>
      <c r="L259" s="45"/>
      <c r="M259" s="220" t="s">
        <v>19</v>
      </c>
      <c r="N259" s="221" t="s">
        <v>40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287</v>
      </c>
      <c r="AT259" s="224" t="s">
        <v>153</v>
      </c>
      <c r="AU259" s="224" t="s">
        <v>165</v>
      </c>
      <c r="AY259" s="18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77</v>
      </c>
      <c r="BK259" s="225">
        <f>ROUND(I259*H259,2)</f>
        <v>0</v>
      </c>
      <c r="BL259" s="18" t="s">
        <v>287</v>
      </c>
      <c r="BM259" s="224" t="s">
        <v>3051</v>
      </c>
    </row>
    <row r="260" s="2" customFormat="1" ht="16.5" customHeight="1">
      <c r="A260" s="39"/>
      <c r="B260" s="40"/>
      <c r="C260" s="213" t="s">
        <v>829</v>
      </c>
      <c r="D260" s="213" t="s">
        <v>153</v>
      </c>
      <c r="E260" s="214" t="s">
        <v>3052</v>
      </c>
      <c r="F260" s="215" t="s">
        <v>3053</v>
      </c>
      <c r="G260" s="216" t="s">
        <v>726</v>
      </c>
      <c r="H260" s="217">
        <v>12</v>
      </c>
      <c r="I260" s="218"/>
      <c r="J260" s="219">
        <f>ROUND(I260*H260,2)</f>
        <v>0</v>
      </c>
      <c r="K260" s="215" t="s">
        <v>19</v>
      </c>
      <c r="L260" s="45"/>
      <c r="M260" s="220" t="s">
        <v>19</v>
      </c>
      <c r="N260" s="221" t="s">
        <v>40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287</v>
      </c>
      <c r="AT260" s="224" t="s">
        <v>153</v>
      </c>
      <c r="AU260" s="224" t="s">
        <v>165</v>
      </c>
      <c r="AY260" s="18" t="s">
        <v>151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77</v>
      </c>
      <c r="BK260" s="225">
        <f>ROUND(I260*H260,2)</f>
        <v>0</v>
      </c>
      <c r="BL260" s="18" t="s">
        <v>287</v>
      </c>
      <c r="BM260" s="224" t="s">
        <v>3054</v>
      </c>
    </row>
    <row r="261" s="2" customFormat="1" ht="16.5" customHeight="1">
      <c r="A261" s="39"/>
      <c r="B261" s="40"/>
      <c r="C261" s="213" t="s">
        <v>833</v>
      </c>
      <c r="D261" s="213" t="s">
        <v>153</v>
      </c>
      <c r="E261" s="214" t="s">
        <v>3055</v>
      </c>
      <c r="F261" s="215" t="s">
        <v>3056</v>
      </c>
      <c r="G261" s="216" t="s">
        <v>2096</v>
      </c>
      <c r="H261" s="217">
        <v>16</v>
      </c>
      <c r="I261" s="218"/>
      <c r="J261" s="219">
        <f>ROUND(I261*H261,2)</f>
        <v>0</v>
      </c>
      <c r="K261" s="215" t="s">
        <v>19</v>
      </c>
      <c r="L261" s="45"/>
      <c r="M261" s="220" t="s">
        <v>19</v>
      </c>
      <c r="N261" s="221" t="s">
        <v>40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287</v>
      </c>
      <c r="AT261" s="224" t="s">
        <v>153</v>
      </c>
      <c r="AU261" s="224" t="s">
        <v>165</v>
      </c>
      <c r="AY261" s="18" t="s">
        <v>151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77</v>
      </c>
      <c r="BK261" s="225">
        <f>ROUND(I261*H261,2)</f>
        <v>0</v>
      </c>
      <c r="BL261" s="18" t="s">
        <v>287</v>
      </c>
      <c r="BM261" s="224" t="s">
        <v>3057</v>
      </c>
    </row>
    <row r="262" s="2" customFormat="1" ht="16.5" customHeight="1">
      <c r="A262" s="39"/>
      <c r="B262" s="40"/>
      <c r="C262" s="213" t="s">
        <v>838</v>
      </c>
      <c r="D262" s="213" t="s">
        <v>153</v>
      </c>
      <c r="E262" s="214" t="s">
        <v>3058</v>
      </c>
      <c r="F262" s="215" t="s">
        <v>3059</v>
      </c>
      <c r="G262" s="216" t="s">
        <v>2096</v>
      </c>
      <c r="H262" s="217">
        <v>8</v>
      </c>
      <c r="I262" s="218"/>
      <c r="J262" s="219">
        <f>ROUND(I262*H262,2)</f>
        <v>0</v>
      </c>
      <c r="K262" s="215" t="s">
        <v>19</v>
      </c>
      <c r="L262" s="45"/>
      <c r="M262" s="220" t="s">
        <v>19</v>
      </c>
      <c r="N262" s="221" t="s">
        <v>40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287</v>
      </c>
      <c r="AT262" s="224" t="s">
        <v>153</v>
      </c>
      <c r="AU262" s="224" t="s">
        <v>165</v>
      </c>
      <c r="AY262" s="18" t="s">
        <v>151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77</v>
      </c>
      <c r="BK262" s="225">
        <f>ROUND(I262*H262,2)</f>
        <v>0</v>
      </c>
      <c r="BL262" s="18" t="s">
        <v>287</v>
      </c>
      <c r="BM262" s="224" t="s">
        <v>3060</v>
      </c>
    </row>
    <row r="263" s="2" customFormat="1" ht="16.5" customHeight="1">
      <c r="A263" s="39"/>
      <c r="B263" s="40"/>
      <c r="C263" s="213" t="s">
        <v>842</v>
      </c>
      <c r="D263" s="213" t="s">
        <v>153</v>
      </c>
      <c r="E263" s="214" t="s">
        <v>3061</v>
      </c>
      <c r="F263" s="215" t="s">
        <v>3062</v>
      </c>
      <c r="G263" s="216" t="s">
        <v>2096</v>
      </c>
      <c r="H263" s="217">
        <v>4</v>
      </c>
      <c r="I263" s="218"/>
      <c r="J263" s="219">
        <f>ROUND(I263*H263,2)</f>
        <v>0</v>
      </c>
      <c r="K263" s="215" t="s">
        <v>19</v>
      </c>
      <c r="L263" s="45"/>
      <c r="M263" s="220" t="s">
        <v>19</v>
      </c>
      <c r="N263" s="221" t="s">
        <v>40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287</v>
      </c>
      <c r="AT263" s="224" t="s">
        <v>153</v>
      </c>
      <c r="AU263" s="224" t="s">
        <v>165</v>
      </c>
      <c r="AY263" s="18" t="s">
        <v>151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77</v>
      </c>
      <c r="BK263" s="225">
        <f>ROUND(I263*H263,2)</f>
        <v>0</v>
      </c>
      <c r="BL263" s="18" t="s">
        <v>287</v>
      </c>
      <c r="BM263" s="224" t="s">
        <v>3063</v>
      </c>
    </row>
    <row r="264" s="12" customFormat="1" ht="20.88" customHeight="1">
      <c r="A264" s="12"/>
      <c r="B264" s="197"/>
      <c r="C264" s="198"/>
      <c r="D264" s="199" t="s">
        <v>68</v>
      </c>
      <c r="E264" s="211" t="s">
        <v>3064</v>
      </c>
      <c r="F264" s="211" t="s">
        <v>3065</v>
      </c>
      <c r="G264" s="198"/>
      <c r="H264" s="198"/>
      <c r="I264" s="201"/>
      <c r="J264" s="212">
        <f>BK264</f>
        <v>0</v>
      </c>
      <c r="K264" s="198"/>
      <c r="L264" s="203"/>
      <c r="M264" s="204"/>
      <c r="N264" s="205"/>
      <c r="O264" s="205"/>
      <c r="P264" s="206">
        <f>SUM(P265:P273)</f>
        <v>0</v>
      </c>
      <c r="Q264" s="205"/>
      <c r="R264" s="206">
        <f>SUM(R265:R273)</f>
        <v>0.036799999999999999</v>
      </c>
      <c r="S264" s="205"/>
      <c r="T264" s="207">
        <f>SUM(T265:T273)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8" t="s">
        <v>79</v>
      </c>
      <c r="AT264" s="209" t="s">
        <v>68</v>
      </c>
      <c r="AU264" s="209" t="s">
        <v>79</v>
      </c>
      <c r="AY264" s="208" t="s">
        <v>151</v>
      </c>
      <c r="BK264" s="210">
        <f>SUM(BK265:BK273)</f>
        <v>0</v>
      </c>
    </row>
    <row r="265" s="2" customFormat="1" ht="24.15" customHeight="1">
      <c r="A265" s="39"/>
      <c r="B265" s="40"/>
      <c r="C265" s="213" t="s">
        <v>849</v>
      </c>
      <c r="D265" s="213" t="s">
        <v>153</v>
      </c>
      <c r="E265" s="214" t="s">
        <v>3066</v>
      </c>
      <c r="F265" s="215" t="s">
        <v>3067</v>
      </c>
      <c r="G265" s="216" t="s">
        <v>329</v>
      </c>
      <c r="H265" s="217">
        <v>320</v>
      </c>
      <c r="I265" s="218"/>
      <c r="J265" s="219">
        <f>ROUND(I265*H265,2)</f>
        <v>0</v>
      </c>
      <c r="K265" s="215" t="s">
        <v>157</v>
      </c>
      <c r="L265" s="45"/>
      <c r="M265" s="220" t="s">
        <v>19</v>
      </c>
      <c r="N265" s="221" t="s">
        <v>40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287</v>
      </c>
      <c r="AT265" s="224" t="s">
        <v>153</v>
      </c>
      <c r="AU265" s="224" t="s">
        <v>165</v>
      </c>
      <c r="AY265" s="18" t="s">
        <v>151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77</v>
      </c>
      <c r="BK265" s="225">
        <f>ROUND(I265*H265,2)</f>
        <v>0</v>
      </c>
      <c r="BL265" s="18" t="s">
        <v>287</v>
      </c>
      <c r="BM265" s="224" t="s">
        <v>3068</v>
      </c>
    </row>
    <row r="266" s="2" customFormat="1">
      <c r="A266" s="39"/>
      <c r="B266" s="40"/>
      <c r="C266" s="41"/>
      <c r="D266" s="226" t="s">
        <v>160</v>
      </c>
      <c r="E266" s="41"/>
      <c r="F266" s="227" t="s">
        <v>3069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160</v>
      </c>
      <c r="AU266" s="18" t="s">
        <v>165</v>
      </c>
    </row>
    <row r="267" s="2" customFormat="1" ht="16.5" customHeight="1">
      <c r="A267" s="39"/>
      <c r="B267" s="40"/>
      <c r="C267" s="265" t="s">
        <v>858</v>
      </c>
      <c r="D267" s="265" t="s">
        <v>262</v>
      </c>
      <c r="E267" s="266" t="s">
        <v>2981</v>
      </c>
      <c r="F267" s="267" t="s">
        <v>2982</v>
      </c>
      <c r="G267" s="268" t="s">
        <v>329</v>
      </c>
      <c r="H267" s="269">
        <v>368</v>
      </c>
      <c r="I267" s="270"/>
      <c r="J267" s="271">
        <f>ROUND(I267*H267,2)</f>
        <v>0</v>
      </c>
      <c r="K267" s="267" t="s">
        <v>157</v>
      </c>
      <c r="L267" s="272"/>
      <c r="M267" s="273" t="s">
        <v>19</v>
      </c>
      <c r="N267" s="274" t="s">
        <v>40</v>
      </c>
      <c r="O267" s="85"/>
      <c r="P267" s="222">
        <f>O267*H267</f>
        <v>0</v>
      </c>
      <c r="Q267" s="222">
        <v>0.00010000000000000001</v>
      </c>
      <c r="R267" s="222">
        <f>Q267*H267</f>
        <v>0.036799999999999999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2916</v>
      </c>
      <c r="AT267" s="224" t="s">
        <v>262</v>
      </c>
      <c r="AU267" s="224" t="s">
        <v>165</v>
      </c>
      <c r="AY267" s="18" t="s">
        <v>151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77</v>
      </c>
      <c r="BK267" s="225">
        <f>ROUND(I267*H267,2)</f>
        <v>0</v>
      </c>
      <c r="BL267" s="18" t="s">
        <v>2916</v>
      </c>
      <c r="BM267" s="224" t="s">
        <v>3070</v>
      </c>
    </row>
    <row r="268" s="2" customFormat="1">
      <c r="A268" s="39"/>
      <c r="B268" s="40"/>
      <c r="C268" s="41"/>
      <c r="D268" s="226" t="s">
        <v>160</v>
      </c>
      <c r="E268" s="41"/>
      <c r="F268" s="227" t="s">
        <v>2984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165</v>
      </c>
    </row>
    <row r="269" s="13" customFormat="1">
      <c r="A269" s="13"/>
      <c r="B269" s="231"/>
      <c r="C269" s="232"/>
      <c r="D269" s="233" t="s">
        <v>162</v>
      </c>
      <c r="E269" s="232"/>
      <c r="F269" s="235" t="s">
        <v>3071</v>
      </c>
      <c r="G269" s="232"/>
      <c r="H269" s="236">
        <v>368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165</v>
      </c>
      <c r="AV269" s="13" t="s">
        <v>79</v>
      </c>
      <c r="AW269" s="13" t="s">
        <v>4</v>
      </c>
      <c r="AX269" s="13" t="s">
        <v>77</v>
      </c>
      <c r="AY269" s="242" t="s">
        <v>151</v>
      </c>
    </row>
    <row r="270" s="2" customFormat="1" ht="16.5" customHeight="1">
      <c r="A270" s="39"/>
      <c r="B270" s="40"/>
      <c r="C270" s="213" t="s">
        <v>868</v>
      </c>
      <c r="D270" s="213" t="s">
        <v>153</v>
      </c>
      <c r="E270" s="214" t="s">
        <v>3072</v>
      </c>
      <c r="F270" s="215" t="s">
        <v>3073</v>
      </c>
      <c r="G270" s="216" t="s">
        <v>726</v>
      </c>
      <c r="H270" s="217">
        <v>8</v>
      </c>
      <c r="I270" s="218"/>
      <c r="J270" s="219">
        <f>ROUND(I270*H270,2)</f>
        <v>0</v>
      </c>
      <c r="K270" s="215" t="s">
        <v>19</v>
      </c>
      <c r="L270" s="45"/>
      <c r="M270" s="220" t="s">
        <v>19</v>
      </c>
      <c r="N270" s="221" t="s">
        <v>40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287</v>
      </c>
      <c r="AT270" s="224" t="s">
        <v>153</v>
      </c>
      <c r="AU270" s="224" t="s">
        <v>165</v>
      </c>
      <c r="AY270" s="18" t="s">
        <v>151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77</v>
      </c>
      <c r="BK270" s="225">
        <f>ROUND(I270*H270,2)</f>
        <v>0</v>
      </c>
      <c r="BL270" s="18" t="s">
        <v>287</v>
      </c>
      <c r="BM270" s="224" t="s">
        <v>3074</v>
      </c>
    </row>
    <row r="271" s="2" customFormat="1" ht="21.75" customHeight="1">
      <c r="A271" s="39"/>
      <c r="B271" s="40"/>
      <c r="C271" s="265" t="s">
        <v>874</v>
      </c>
      <c r="D271" s="265" t="s">
        <v>262</v>
      </c>
      <c r="E271" s="266" t="s">
        <v>3075</v>
      </c>
      <c r="F271" s="267" t="s">
        <v>3076</v>
      </c>
      <c r="G271" s="268" t="s">
        <v>726</v>
      </c>
      <c r="H271" s="269">
        <v>8</v>
      </c>
      <c r="I271" s="270"/>
      <c r="J271" s="271">
        <f>ROUND(I271*H271,2)</f>
        <v>0</v>
      </c>
      <c r="K271" s="267" t="s">
        <v>19</v>
      </c>
      <c r="L271" s="272"/>
      <c r="M271" s="273" t="s">
        <v>19</v>
      </c>
      <c r="N271" s="274" t="s">
        <v>40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424</v>
      </c>
      <c r="AT271" s="224" t="s">
        <v>262</v>
      </c>
      <c r="AU271" s="224" t="s">
        <v>165</v>
      </c>
      <c r="AY271" s="18" t="s">
        <v>151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77</v>
      </c>
      <c r="BK271" s="225">
        <f>ROUND(I271*H271,2)</f>
        <v>0</v>
      </c>
      <c r="BL271" s="18" t="s">
        <v>287</v>
      </c>
      <c r="BM271" s="224" t="s">
        <v>3077</v>
      </c>
    </row>
    <row r="272" s="2" customFormat="1" ht="16.5" customHeight="1">
      <c r="A272" s="39"/>
      <c r="B272" s="40"/>
      <c r="C272" s="213" t="s">
        <v>881</v>
      </c>
      <c r="D272" s="213" t="s">
        <v>153</v>
      </c>
      <c r="E272" s="214" t="s">
        <v>3078</v>
      </c>
      <c r="F272" s="215" t="s">
        <v>3079</v>
      </c>
      <c r="G272" s="216" t="s">
        <v>726</v>
      </c>
      <c r="H272" s="217">
        <v>1</v>
      </c>
      <c r="I272" s="218"/>
      <c r="J272" s="219">
        <f>ROUND(I272*H272,2)</f>
        <v>0</v>
      </c>
      <c r="K272" s="215" t="s">
        <v>19</v>
      </c>
      <c r="L272" s="45"/>
      <c r="M272" s="220" t="s">
        <v>19</v>
      </c>
      <c r="N272" s="221" t="s">
        <v>40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287</v>
      </c>
      <c r="AT272" s="224" t="s">
        <v>153</v>
      </c>
      <c r="AU272" s="224" t="s">
        <v>165</v>
      </c>
      <c r="AY272" s="18" t="s">
        <v>151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77</v>
      </c>
      <c r="BK272" s="225">
        <f>ROUND(I272*H272,2)</f>
        <v>0</v>
      </c>
      <c r="BL272" s="18" t="s">
        <v>287</v>
      </c>
      <c r="BM272" s="224" t="s">
        <v>3080</v>
      </c>
    </row>
    <row r="273" s="2" customFormat="1" ht="24.15" customHeight="1">
      <c r="A273" s="39"/>
      <c r="B273" s="40"/>
      <c r="C273" s="265" t="s">
        <v>887</v>
      </c>
      <c r="D273" s="265" t="s">
        <v>262</v>
      </c>
      <c r="E273" s="266" t="s">
        <v>3081</v>
      </c>
      <c r="F273" s="267" t="s">
        <v>3082</v>
      </c>
      <c r="G273" s="268" t="s">
        <v>726</v>
      </c>
      <c r="H273" s="269">
        <v>1</v>
      </c>
      <c r="I273" s="270"/>
      <c r="J273" s="271">
        <f>ROUND(I273*H273,2)</f>
        <v>0</v>
      </c>
      <c r="K273" s="267" t="s">
        <v>19</v>
      </c>
      <c r="L273" s="272"/>
      <c r="M273" s="273" t="s">
        <v>19</v>
      </c>
      <c r="N273" s="274" t="s">
        <v>40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424</v>
      </c>
      <c r="AT273" s="224" t="s">
        <v>262</v>
      </c>
      <c r="AU273" s="224" t="s">
        <v>165</v>
      </c>
      <c r="AY273" s="18" t="s">
        <v>151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77</v>
      </c>
      <c r="BK273" s="225">
        <f>ROUND(I273*H273,2)</f>
        <v>0</v>
      </c>
      <c r="BL273" s="18" t="s">
        <v>287</v>
      </c>
      <c r="BM273" s="224" t="s">
        <v>3083</v>
      </c>
    </row>
    <row r="274" s="12" customFormat="1" ht="20.88" customHeight="1">
      <c r="A274" s="12"/>
      <c r="B274" s="197"/>
      <c r="C274" s="198"/>
      <c r="D274" s="199" t="s">
        <v>68</v>
      </c>
      <c r="E274" s="211" t="s">
        <v>3084</v>
      </c>
      <c r="F274" s="211" t="s">
        <v>3085</v>
      </c>
      <c r="G274" s="198"/>
      <c r="H274" s="198"/>
      <c r="I274" s="201"/>
      <c r="J274" s="212">
        <f>BK274</f>
        <v>0</v>
      </c>
      <c r="K274" s="198"/>
      <c r="L274" s="203"/>
      <c r="M274" s="204"/>
      <c r="N274" s="205"/>
      <c r="O274" s="205"/>
      <c r="P274" s="206">
        <f>SUM(P275:P331)</f>
        <v>0</v>
      </c>
      <c r="Q274" s="205"/>
      <c r="R274" s="206">
        <f>SUM(R275:R331)</f>
        <v>0.75367981999999989</v>
      </c>
      <c r="S274" s="205"/>
      <c r="T274" s="207">
        <f>SUM(T275:T331)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8" t="s">
        <v>79</v>
      </c>
      <c r="AT274" s="209" t="s">
        <v>68</v>
      </c>
      <c r="AU274" s="209" t="s">
        <v>79</v>
      </c>
      <c r="AY274" s="208" t="s">
        <v>151</v>
      </c>
      <c r="BK274" s="210">
        <f>SUM(BK275:BK331)</f>
        <v>0</v>
      </c>
    </row>
    <row r="275" s="2" customFormat="1" ht="16.5" customHeight="1">
      <c r="A275" s="39"/>
      <c r="B275" s="40"/>
      <c r="C275" s="213" t="s">
        <v>893</v>
      </c>
      <c r="D275" s="213" t="s">
        <v>153</v>
      </c>
      <c r="E275" s="214" t="s">
        <v>3086</v>
      </c>
      <c r="F275" s="215" t="s">
        <v>3087</v>
      </c>
      <c r="G275" s="216" t="s">
        <v>329</v>
      </c>
      <c r="H275" s="217">
        <v>980</v>
      </c>
      <c r="I275" s="218"/>
      <c r="J275" s="219">
        <f>ROUND(I275*H275,2)</f>
        <v>0</v>
      </c>
      <c r="K275" s="215" t="s">
        <v>157</v>
      </c>
      <c r="L275" s="45"/>
      <c r="M275" s="220" t="s">
        <v>19</v>
      </c>
      <c r="N275" s="221" t="s">
        <v>40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636</v>
      </c>
      <c r="AT275" s="224" t="s">
        <v>153</v>
      </c>
      <c r="AU275" s="224" t="s">
        <v>165</v>
      </c>
      <c r="AY275" s="18" t="s">
        <v>151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77</v>
      </c>
      <c r="BK275" s="225">
        <f>ROUND(I275*H275,2)</f>
        <v>0</v>
      </c>
      <c r="BL275" s="18" t="s">
        <v>636</v>
      </c>
      <c r="BM275" s="224" t="s">
        <v>3088</v>
      </c>
    </row>
    <row r="276" s="2" customFormat="1">
      <c r="A276" s="39"/>
      <c r="B276" s="40"/>
      <c r="C276" s="41"/>
      <c r="D276" s="226" t="s">
        <v>160</v>
      </c>
      <c r="E276" s="41"/>
      <c r="F276" s="227" t="s">
        <v>3089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160</v>
      </c>
      <c r="AU276" s="18" t="s">
        <v>165</v>
      </c>
    </row>
    <row r="277" s="2" customFormat="1" ht="16.5" customHeight="1">
      <c r="A277" s="39"/>
      <c r="B277" s="40"/>
      <c r="C277" s="265" t="s">
        <v>898</v>
      </c>
      <c r="D277" s="265" t="s">
        <v>262</v>
      </c>
      <c r="E277" s="266" t="s">
        <v>3090</v>
      </c>
      <c r="F277" s="267" t="s">
        <v>3091</v>
      </c>
      <c r="G277" s="268" t="s">
        <v>329</v>
      </c>
      <c r="H277" s="269">
        <v>620</v>
      </c>
      <c r="I277" s="270"/>
      <c r="J277" s="271">
        <f>ROUND(I277*H277,2)</f>
        <v>0</v>
      </c>
      <c r="K277" s="267" t="s">
        <v>19</v>
      </c>
      <c r="L277" s="272"/>
      <c r="M277" s="273" t="s">
        <v>19</v>
      </c>
      <c r="N277" s="274" t="s">
        <v>40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2833</v>
      </c>
      <c r="AT277" s="224" t="s">
        <v>262</v>
      </c>
      <c r="AU277" s="224" t="s">
        <v>165</v>
      </c>
      <c r="AY277" s="18" t="s">
        <v>151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77</v>
      </c>
      <c r="BK277" s="225">
        <f>ROUND(I277*H277,2)</f>
        <v>0</v>
      </c>
      <c r="BL277" s="18" t="s">
        <v>636</v>
      </c>
      <c r="BM277" s="224" t="s">
        <v>3092</v>
      </c>
    </row>
    <row r="278" s="2" customFormat="1" ht="16.5" customHeight="1">
      <c r="A278" s="39"/>
      <c r="B278" s="40"/>
      <c r="C278" s="265" t="s">
        <v>905</v>
      </c>
      <c r="D278" s="265" t="s">
        <v>262</v>
      </c>
      <c r="E278" s="266" t="s">
        <v>3093</v>
      </c>
      <c r="F278" s="267" t="s">
        <v>3094</v>
      </c>
      <c r="G278" s="268" t="s">
        <v>329</v>
      </c>
      <c r="H278" s="269">
        <v>360</v>
      </c>
      <c r="I278" s="270"/>
      <c r="J278" s="271">
        <f>ROUND(I278*H278,2)</f>
        <v>0</v>
      </c>
      <c r="K278" s="267" t="s">
        <v>19</v>
      </c>
      <c r="L278" s="272"/>
      <c r="M278" s="273" t="s">
        <v>19</v>
      </c>
      <c r="N278" s="274" t="s">
        <v>40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2833</v>
      </c>
      <c r="AT278" s="224" t="s">
        <v>262</v>
      </c>
      <c r="AU278" s="224" t="s">
        <v>165</v>
      </c>
      <c r="AY278" s="18" t="s">
        <v>151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77</v>
      </c>
      <c r="BK278" s="225">
        <f>ROUND(I278*H278,2)</f>
        <v>0</v>
      </c>
      <c r="BL278" s="18" t="s">
        <v>636</v>
      </c>
      <c r="BM278" s="224" t="s">
        <v>3095</v>
      </c>
    </row>
    <row r="279" s="2" customFormat="1" ht="24.15" customHeight="1">
      <c r="A279" s="39"/>
      <c r="B279" s="40"/>
      <c r="C279" s="265" t="s">
        <v>910</v>
      </c>
      <c r="D279" s="265" t="s">
        <v>262</v>
      </c>
      <c r="E279" s="266" t="s">
        <v>3096</v>
      </c>
      <c r="F279" s="267" t="s">
        <v>3097</v>
      </c>
      <c r="G279" s="268" t="s">
        <v>3098</v>
      </c>
      <c r="H279" s="269">
        <v>3.1499999999999999</v>
      </c>
      <c r="I279" s="270"/>
      <c r="J279" s="271">
        <f>ROUND(I279*H279,2)</f>
        <v>0</v>
      </c>
      <c r="K279" s="267" t="s">
        <v>157</v>
      </c>
      <c r="L279" s="272"/>
      <c r="M279" s="273" t="s">
        <v>19</v>
      </c>
      <c r="N279" s="274" t="s">
        <v>40</v>
      </c>
      <c r="O279" s="85"/>
      <c r="P279" s="222">
        <f>O279*H279</f>
        <v>0</v>
      </c>
      <c r="Q279" s="222">
        <v>0.0016999999999999999</v>
      </c>
      <c r="R279" s="222">
        <f>Q279*H279</f>
        <v>0.0053549999999999995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2833</v>
      </c>
      <c r="AT279" s="224" t="s">
        <v>262</v>
      </c>
      <c r="AU279" s="224" t="s">
        <v>165</v>
      </c>
      <c r="AY279" s="18" t="s">
        <v>151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77</v>
      </c>
      <c r="BK279" s="225">
        <f>ROUND(I279*H279,2)</f>
        <v>0</v>
      </c>
      <c r="BL279" s="18" t="s">
        <v>636</v>
      </c>
      <c r="BM279" s="224" t="s">
        <v>3099</v>
      </c>
    </row>
    <row r="280" s="2" customFormat="1">
      <c r="A280" s="39"/>
      <c r="B280" s="40"/>
      <c r="C280" s="41"/>
      <c r="D280" s="226" t="s">
        <v>160</v>
      </c>
      <c r="E280" s="41"/>
      <c r="F280" s="227" t="s">
        <v>3100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160</v>
      </c>
      <c r="AU280" s="18" t="s">
        <v>165</v>
      </c>
    </row>
    <row r="281" s="13" customFormat="1">
      <c r="A281" s="13"/>
      <c r="B281" s="231"/>
      <c r="C281" s="232"/>
      <c r="D281" s="233" t="s">
        <v>162</v>
      </c>
      <c r="E281" s="232"/>
      <c r="F281" s="235" t="s">
        <v>3101</v>
      </c>
      <c r="G281" s="232"/>
      <c r="H281" s="236">
        <v>3.1499999999999999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162</v>
      </c>
      <c r="AU281" s="242" t="s">
        <v>165</v>
      </c>
      <c r="AV281" s="13" t="s">
        <v>79</v>
      </c>
      <c r="AW281" s="13" t="s">
        <v>4</v>
      </c>
      <c r="AX281" s="13" t="s">
        <v>77</v>
      </c>
      <c r="AY281" s="242" t="s">
        <v>151</v>
      </c>
    </row>
    <row r="282" s="2" customFormat="1" ht="24.15" customHeight="1">
      <c r="A282" s="39"/>
      <c r="B282" s="40"/>
      <c r="C282" s="265" t="s">
        <v>916</v>
      </c>
      <c r="D282" s="265" t="s">
        <v>262</v>
      </c>
      <c r="E282" s="266" t="s">
        <v>3102</v>
      </c>
      <c r="F282" s="267" t="s">
        <v>3103</v>
      </c>
      <c r="G282" s="268" t="s">
        <v>3098</v>
      </c>
      <c r="H282" s="269">
        <v>3.1499999999999999</v>
      </c>
      <c r="I282" s="270"/>
      <c r="J282" s="271">
        <f>ROUND(I282*H282,2)</f>
        <v>0</v>
      </c>
      <c r="K282" s="267" t="s">
        <v>157</v>
      </c>
      <c r="L282" s="272"/>
      <c r="M282" s="273" t="s">
        <v>19</v>
      </c>
      <c r="N282" s="274" t="s">
        <v>40</v>
      </c>
      <c r="O282" s="85"/>
      <c r="P282" s="222">
        <f>O282*H282</f>
        <v>0</v>
      </c>
      <c r="Q282" s="222">
        <v>0.0016999999999999999</v>
      </c>
      <c r="R282" s="222">
        <f>Q282*H282</f>
        <v>0.0053549999999999995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2833</v>
      </c>
      <c r="AT282" s="224" t="s">
        <v>262</v>
      </c>
      <c r="AU282" s="224" t="s">
        <v>165</v>
      </c>
      <c r="AY282" s="18" t="s">
        <v>151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77</v>
      </c>
      <c r="BK282" s="225">
        <f>ROUND(I282*H282,2)</f>
        <v>0</v>
      </c>
      <c r="BL282" s="18" t="s">
        <v>636</v>
      </c>
      <c r="BM282" s="224" t="s">
        <v>3104</v>
      </c>
    </row>
    <row r="283" s="2" customFormat="1">
      <c r="A283" s="39"/>
      <c r="B283" s="40"/>
      <c r="C283" s="41"/>
      <c r="D283" s="226" t="s">
        <v>160</v>
      </c>
      <c r="E283" s="41"/>
      <c r="F283" s="227" t="s">
        <v>3105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160</v>
      </c>
      <c r="AU283" s="18" t="s">
        <v>165</v>
      </c>
    </row>
    <row r="284" s="13" customFormat="1">
      <c r="A284" s="13"/>
      <c r="B284" s="231"/>
      <c r="C284" s="232"/>
      <c r="D284" s="233" t="s">
        <v>162</v>
      </c>
      <c r="E284" s="232"/>
      <c r="F284" s="235" t="s">
        <v>3101</v>
      </c>
      <c r="G284" s="232"/>
      <c r="H284" s="236">
        <v>3.1499999999999999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162</v>
      </c>
      <c r="AU284" s="242" t="s">
        <v>165</v>
      </c>
      <c r="AV284" s="13" t="s">
        <v>79</v>
      </c>
      <c r="AW284" s="13" t="s">
        <v>4</v>
      </c>
      <c r="AX284" s="13" t="s">
        <v>77</v>
      </c>
      <c r="AY284" s="242" t="s">
        <v>151</v>
      </c>
    </row>
    <row r="285" s="2" customFormat="1" ht="24.15" customHeight="1">
      <c r="A285" s="39"/>
      <c r="B285" s="40"/>
      <c r="C285" s="265" t="s">
        <v>923</v>
      </c>
      <c r="D285" s="265" t="s">
        <v>262</v>
      </c>
      <c r="E285" s="266" t="s">
        <v>3106</v>
      </c>
      <c r="F285" s="267" t="s">
        <v>3107</v>
      </c>
      <c r="G285" s="268" t="s">
        <v>3098</v>
      </c>
      <c r="H285" s="269">
        <v>1.05</v>
      </c>
      <c r="I285" s="270"/>
      <c r="J285" s="271">
        <f>ROUND(I285*H285,2)</f>
        <v>0</v>
      </c>
      <c r="K285" s="267" t="s">
        <v>157</v>
      </c>
      <c r="L285" s="272"/>
      <c r="M285" s="273" t="s">
        <v>19</v>
      </c>
      <c r="N285" s="274" t="s">
        <v>40</v>
      </c>
      <c r="O285" s="85"/>
      <c r="P285" s="222">
        <f>O285*H285</f>
        <v>0</v>
      </c>
      <c r="Q285" s="222">
        <v>0.00125</v>
      </c>
      <c r="R285" s="222">
        <f>Q285*H285</f>
        <v>0.0013125000000000001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2833</v>
      </c>
      <c r="AT285" s="224" t="s">
        <v>262</v>
      </c>
      <c r="AU285" s="224" t="s">
        <v>165</v>
      </c>
      <c r="AY285" s="18" t="s">
        <v>151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77</v>
      </c>
      <c r="BK285" s="225">
        <f>ROUND(I285*H285,2)</f>
        <v>0</v>
      </c>
      <c r="BL285" s="18" t="s">
        <v>636</v>
      </c>
      <c r="BM285" s="224" t="s">
        <v>3108</v>
      </c>
    </row>
    <row r="286" s="2" customFormat="1">
      <c r="A286" s="39"/>
      <c r="B286" s="40"/>
      <c r="C286" s="41"/>
      <c r="D286" s="226" t="s">
        <v>160</v>
      </c>
      <c r="E286" s="41"/>
      <c r="F286" s="227" t="s">
        <v>3109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160</v>
      </c>
      <c r="AU286" s="18" t="s">
        <v>165</v>
      </c>
    </row>
    <row r="287" s="13" customFormat="1">
      <c r="A287" s="13"/>
      <c r="B287" s="231"/>
      <c r="C287" s="232"/>
      <c r="D287" s="233" t="s">
        <v>162</v>
      </c>
      <c r="E287" s="232"/>
      <c r="F287" s="235" t="s">
        <v>3110</v>
      </c>
      <c r="G287" s="232"/>
      <c r="H287" s="236">
        <v>1.05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162</v>
      </c>
      <c r="AU287" s="242" t="s">
        <v>165</v>
      </c>
      <c r="AV287" s="13" t="s">
        <v>79</v>
      </c>
      <c r="AW287" s="13" t="s">
        <v>4</v>
      </c>
      <c r="AX287" s="13" t="s">
        <v>77</v>
      </c>
      <c r="AY287" s="242" t="s">
        <v>151</v>
      </c>
    </row>
    <row r="288" s="2" customFormat="1" ht="16.5" customHeight="1">
      <c r="A288" s="39"/>
      <c r="B288" s="40"/>
      <c r="C288" s="265" t="s">
        <v>929</v>
      </c>
      <c r="D288" s="265" t="s">
        <v>262</v>
      </c>
      <c r="E288" s="266" t="s">
        <v>3111</v>
      </c>
      <c r="F288" s="267" t="s">
        <v>3112</v>
      </c>
      <c r="G288" s="268" t="s">
        <v>329</v>
      </c>
      <c r="H288" s="269">
        <v>210</v>
      </c>
      <c r="I288" s="270"/>
      <c r="J288" s="271">
        <f>ROUND(I288*H288,2)</f>
        <v>0</v>
      </c>
      <c r="K288" s="267" t="s">
        <v>157</v>
      </c>
      <c r="L288" s="272"/>
      <c r="M288" s="273" t="s">
        <v>19</v>
      </c>
      <c r="N288" s="274" t="s">
        <v>40</v>
      </c>
      <c r="O288" s="85"/>
      <c r="P288" s="222">
        <f>O288*H288</f>
        <v>0</v>
      </c>
      <c r="Q288" s="222">
        <v>1.0000000000000001E-05</v>
      </c>
      <c r="R288" s="222">
        <f>Q288*H288</f>
        <v>0.0021000000000000003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2833</v>
      </c>
      <c r="AT288" s="224" t="s">
        <v>262</v>
      </c>
      <c r="AU288" s="224" t="s">
        <v>165</v>
      </c>
      <c r="AY288" s="18" t="s">
        <v>151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77</v>
      </c>
      <c r="BK288" s="225">
        <f>ROUND(I288*H288,2)</f>
        <v>0</v>
      </c>
      <c r="BL288" s="18" t="s">
        <v>636</v>
      </c>
      <c r="BM288" s="224" t="s">
        <v>3113</v>
      </c>
    </row>
    <row r="289" s="2" customFormat="1">
      <c r="A289" s="39"/>
      <c r="B289" s="40"/>
      <c r="C289" s="41"/>
      <c r="D289" s="226" t="s">
        <v>160</v>
      </c>
      <c r="E289" s="41"/>
      <c r="F289" s="227" t="s">
        <v>3114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160</v>
      </c>
      <c r="AU289" s="18" t="s">
        <v>165</v>
      </c>
    </row>
    <row r="290" s="13" customFormat="1">
      <c r="A290" s="13"/>
      <c r="B290" s="231"/>
      <c r="C290" s="232"/>
      <c r="D290" s="233" t="s">
        <v>162</v>
      </c>
      <c r="E290" s="232"/>
      <c r="F290" s="235" t="s">
        <v>3115</v>
      </c>
      <c r="G290" s="232"/>
      <c r="H290" s="236">
        <v>210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162</v>
      </c>
      <c r="AU290" s="242" t="s">
        <v>165</v>
      </c>
      <c r="AV290" s="13" t="s">
        <v>79</v>
      </c>
      <c r="AW290" s="13" t="s">
        <v>4</v>
      </c>
      <c r="AX290" s="13" t="s">
        <v>77</v>
      </c>
      <c r="AY290" s="242" t="s">
        <v>151</v>
      </c>
    </row>
    <row r="291" s="2" customFormat="1" ht="24.15" customHeight="1">
      <c r="A291" s="39"/>
      <c r="B291" s="40"/>
      <c r="C291" s="213" t="s">
        <v>935</v>
      </c>
      <c r="D291" s="213" t="s">
        <v>153</v>
      </c>
      <c r="E291" s="214" t="s">
        <v>3116</v>
      </c>
      <c r="F291" s="215" t="s">
        <v>3117</v>
      </c>
      <c r="G291" s="216" t="s">
        <v>433</v>
      </c>
      <c r="H291" s="217">
        <v>1</v>
      </c>
      <c r="I291" s="218"/>
      <c r="J291" s="219">
        <f>ROUND(I291*H291,2)</f>
        <v>0</v>
      </c>
      <c r="K291" s="215" t="s">
        <v>157</v>
      </c>
      <c r="L291" s="45"/>
      <c r="M291" s="220" t="s">
        <v>19</v>
      </c>
      <c r="N291" s="221" t="s">
        <v>40</v>
      </c>
      <c r="O291" s="85"/>
      <c r="P291" s="222">
        <f>O291*H291</f>
        <v>0</v>
      </c>
      <c r="Q291" s="222">
        <v>0.23974999999999999</v>
      </c>
      <c r="R291" s="222">
        <f>Q291*H291</f>
        <v>0.23974999999999999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636</v>
      </c>
      <c r="AT291" s="224" t="s">
        <v>153</v>
      </c>
      <c r="AU291" s="224" t="s">
        <v>165</v>
      </c>
      <c r="AY291" s="18" t="s">
        <v>151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77</v>
      </c>
      <c r="BK291" s="225">
        <f>ROUND(I291*H291,2)</f>
        <v>0</v>
      </c>
      <c r="BL291" s="18" t="s">
        <v>636</v>
      </c>
      <c r="BM291" s="224" t="s">
        <v>3118</v>
      </c>
    </row>
    <row r="292" s="2" customFormat="1">
      <c r="A292" s="39"/>
      <c r="B292" s="40"/>
      <c r="C292" s="41"/>
      <c r="D292" s="226" t="s">
        <v>160</v>
      </c>
      <c r="E292" s="41"/>
      <c r="F292" s="227" t="s">
        <v>3119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160</v>
      </c>
      <c r="AU292" s="18" t="s">
        <v>165</v>
      </c>
    </row>
    <row r="293" s="2" customFormat="1" ht="24.15" customHeight="1">
      <c r="A293" s="39"/>
      <c r="B293" s="40"/>
      <c r="C293" s="265" t="s">
        <v>940</v>
      </c>
      <c r="D293" s="265" t="s">
        <v>262</v>
      </c>
      <c r="E293" s="266" t="s">
        <v>3120</v>
      </c>
      <c r="F293" s="267" t="s">
        <v>3121</v>
      </c>
      <c r="G293" s="268" t="s">
        <v>726</v>
      </c>
      <c r="H293" s="269">
        <v>1</v>
      </c>
      <c r="I293" s="270"/>
      <c r="J293" s="271">
        <f>ROUND(I293*H293,2)</f>
        <v>0</v>
      </c>
      <c r="K293" s="267" t="s">
        <v>19</v>
      </c>
      <c r="L293" s="272"/>
      <c r="M293" s="273" t="s">
        <v>19</v>
      </c>
      <c r="N293" s="274" t="s">
        <v>40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2833</v>
      </c>
      <c r="AT293" s="224" t="s">
        <v>262</v>
      </c>
      <c r="AU293" s="224" t="s">
        <v>165</v>
      </c>
      <c r="AY293" s="18" t="s">
        <v>151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77</v>
      </c>
      <c r="BK293" s="225">
        <f>ROUND(I293*H293,2)</f>
        <v>0</v>
      </c>
      <c r="BL293" s="18" t="s">
        <v>636</v>
      </c>
      <c r="BM293" s="224" t="s">
        <v>3122</v>
      </c>
    </row>
    <row r="294" s="2" customFormat="1" ht="16.5" customHeight="1">
      <c r="A294" s="39"/>
      <c r="B294" s="40"/>
      <c r="C294" s="213" t="s">
        <v>3123</v>
      </c>
      <c r="D294" s="213" t="s">
        <v>153</v>
      </c>
      <c r="E294" s="214" t="s">
        <v>3124</v>
      </c>
      <c r="F294" s="215" t="s">
        <v>3125</v>
      </c>
      <c r="G294" s="216" t="s">
        <v>156</v>
      </c>
      <c r="H294" s="217">
        <v>0.19800000000000001</v>
      </c>
      <c r="I294" s="218"/>
      <c r="J294" s="219">
        <f>ROUND(I294*H294,2)</f>
        <v>0</v>
      </c>
      <c r="K294" s="215" t="s">
        <v>157</v>
      </c>
      <c r="L294" s="45"/>
      <c r="M294" s="220" t="s">
        <v>19</v>
      </c>
      <c r="N294" s="221" t="s">
        <v>40</v>
      </c>
      <c r="O294" s="85"/>
      <c r="P294" s="222">
        <f>O294*H294</f>
        <v>0</v>
      </c>
      <c r="Q294" s="222">
        <v>2.2563399999999998</v>
      </c>
      <c r="R294" s="222">
        <f>Q294*H294</f>
        <v>0.44675531999999996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636</v>
      </c>
      <c r="AT294" s="224" t="s">
        <v>153</v>
      </c>
      <c r="AU294" s="224" t="s">
        <v>165</v>
      </c>
      <c r="AY294" s="18" t="s">
        <v>151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77</v>
      </c>
      <c r="BK294" s="225">
        <f>ROUND(I294*H294,2)</f>
        <v>0</v>
      </c>
      <c r="BL294" s="18" t="s">
        <v>636</v>
      </c>
      <c r="BM294" s="224" t="s">
        <v>3126</v>
      </c>
    </row>
    <row r="295" s="2" customFormat="1">
      <c r="A295" s="39"/>
      <c r="B295" s="40"/>
      <c r="C295" s="41"/>
      <c r="D295" s="226" t="s">
        <v>160</v>
      </c>
      <c r="E295" s="41"/>
      <c r="F295" s="227" t="s">
        <v>3127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160</v>
      </c>
      <c r="AU295" s="18" t="s">
        <v>165</v>
      </c>
    </row>
    <row r="296" s="13" customFormat="1">
      <c r="A296" s="13"/>
      <c r="B296" s="231"/>
      <c r="C296" s="232"/>
      <c r="D296" s="233" t="s">
        <v>162</v>
      </c>
      <c r="E296" s="234" t="s">
        <v>19</v>
      </c>
      <c r="F296" s="235" t="s">
        <v>3128</v>
      </c>
      <c r="G296" s="232"/>
      <c r="H296" s="236">
        <v>0.19800000000000001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162</v>
      </c>
      <c r="AU296" s="242" t="s">
        <v>165</v>
      </c>
      <c r="AV296" s="13" t="s">
        <v>79</v>
      </c>
      <c r="AW296" s="13" t="s">
        <v>31</v>
      </c>
      <c r="AX296" s="13" t="s">
        <v>77</v>
      </c>
      <c r="AY296" s="242" t="s">
        <v>151</v>
      </c>
    </row>
    <row r="297" s="2" customFormat="1" ht="16.5" customHeight="1">
      <c r="A297" s="39"/>
      <c r="B297" s="40"/>
      <c r="C297" s="213" t="s">
        <v>3129</v>
      </c>
      <c r="D297" s="213" t="s">
        <v>153</v>
      </c>
      <c r="E297" s="214" t="s">
        <v>3130</v>
      </c>
      <c r="F297" s="215" t="s">
        <v>3131</v>
      </c>
      <c r="G297" s="216" t="s">
        <v>329</v>
      </c>
      <c r="H297" s="217">
        <v>90</v>
      </c>
      <c r="I297" s="218"/>
      <c r="J297" s="219">
        <f>ROUND(I297*H297,2)</f>
        <v>0</v>
      </c>
      <c r="K297" s="215" t="s">
        <v>157</v>
      </c>
      <c r="L297" s="45"/>
      <c r="M297" s="220" t="s">
        <v>19</v>
      </c>
      <c r="N297" s="221" t="s">
        <v>40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287</v>
      </c>
      <c r="AT297" s="224" t="s">
        <v>153</v>
      </c>
      <c r="AU297" s="224" t="s">
        <v>165</v>
      </c>
      <c r="AY297" s="18" t="s">
        <v>151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77</v>
      </c>
      <c r="BK297" s="225">
        <f>ROUND(I297*H297,2)</f>
        <v>0</v>
      </c>
      <c r="BL297" s="18" t="s">
        <v>287</v>
      </c>
      <c r="BM297" s="224" t="s">
        <v>3132</v>
      </c>
    </row>
    <row r="298" s="2" customFormat="1">
      <c r="A298" s="39"/>
      <c r="B298" s="40"/>
      <c r="C298" s="41"/>
      <c r="D298" s="226" t="s">
        <v>160</v>
      </c>
      <c r="E298" s="41"/>
      <c r="F298" s="227" t="s">
        <v>3133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160</v>
      </c>
      <c r="AU298" s="18" t="s">
        <v>165</v>
      </c>
    </row>
    <row r="299" s="2" customFormat="1" ht="16.5" customHeight="1">
      <c r="A299" s="39"/>
      <c r="B299" s="40"/>
      <c r="C299" s="265" t="s">
        <v>3134</v>
      </c>
      <c r="D299" s="265" t="s">
        <v>262</v>
      </c>
      <c r="E299" s="266" t="s">
        <v>3135</v>
      </c>
      <c r="F299" s="267" t="s">
        <v>3136</v>
      </c>
      <c r="G299" s="268" t="s">
        <v>329</v>
      </c>
      <c r="H299" s="269">
        <v>94.5</v>
      </c>
      <c r="I299" s="270"/>
      <c r="J299" s="271">
        <f>ROUND(I299*H299,2)</f>
        <v>0</v>
      </c>
      <c r="K299" s="267" t="s">
        <v>157</v>
      </c>
      <c r="L299" s="272"/>
      <c r="M299" s="273" t="s">
        <v>19</v>
      </c>
      <c r="N299" s="274" t="s">
        <v>40</v>
      </c>
      <c r="O299" s="85"/>
      <c r="P299" s="222">
        <f>O299*H299</f>
        <v>0</v>
      </c>
      <c r="Q299" s="222">
        <v>0.00031</v>
      </c>
      <c r="R299" s="222">
        <f>Q299*H299</f>
        <v>0.029295000000000002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424</v>
      </c>
      <c r="AT299" s="224" t="s">
        <v>262</v>
      </c>
      <c r="AU299" s="224" t="s">
        <v>165</v>
      </c>
      <c r="AY299" s="18" t="s">
        <v>151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77</v>
      </c>
      <c r="BK299" s="225">
        <f>ROUND(I299*H299,2)</f>
        <v>0</v>
      </c>
      <c r="BL299" s="18" t="s">
        <v>287</v>
      </c>
      <c r="BM299" s="224" t="s">
        <v>3137</v>
      </c>
    </row>
    <row r="300" s="2" customFormat="1">
      <c r="A300" s="39"/>
      <c r="B300" s="40"/>
      <c r="C300" s="41"/>
      <c r="D300" s="226" t="s">
        <v>160</v>
      </c>
      <c r="E300" s="41"/>
      <c r="F300" s="227" t="s">
        <v>3138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160</v>
      </c>
      <c r="AU300" s="18" t="s">
        <v>165</v>
      </c>
    </row>
    <row r="301" s="13" customFormat="1">
      <c r="A301" s="13"/>
      <c r="B301" s="231"/>
      <c r="C301" s="232"/>
      <c r="D301" s="233" t="s">
        <v>162</v>
      </c>
      <c r="E301" s="232"/>
      <c r="F301" s="235" t="s">
        <v>3139</v>
      </c>
      <c r="G301" s="232"/>
      <c r="H301" s="236">
        <v>94.5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162</v>
      </c>
      <c r="AU301" s="242" t="s">
        <v>165</v>
      </c>
      <c r="AV301" s="13" t="s">
        <v>79</v>
      </c>
      <c r="AW301" s="13" t="s">
        <v>4</v>
      </c>
      <c r="AX301" s="13" t="s">
        <v>77</v>
      </c>
      <c r="AY301" s="242" t="s">
        <v>151</v>
      </c>
    </row>
    <row r="302" s="2" customFormat="1" ht="16.5" customHeight="1">
      <c r="A302" s="39"/>
      <c r="B302" s="40"/>
      <c r="C302" s="213" t="s">
        <v>3140</v>
      </c>
      <c r="D302" s="213" t="s">
        <v>153</v>
      </c>
      <c r="E302" s="214" t="s">
        <v>3141</v>
      </c>
      <c r="F302" s="215" t="s">
        <v>3142</v>
      </c>
      <c r="G302" s="216" t="s">
        <v>329</v>
      </c>
      <c r="H302" s="217">
        <v>70</v>
      </c>
      <c r="I302" s="218"/>
      <c r="J302" s="219">
        <f>ROUND(I302*H302,2)</f>
        <v>0</v>
      </c>
      <c r="K302" s="215" t="s">
        <v>157</v>
      </c>
      <c r="L302" s="45"/>
      <c r="M302" s="220" t="s">
        <v>19</v>
      </c>
      <c r="N302" s="221" t="s">
        <v>40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287</v>
      </c>
      <c r="AT302" s="224" t="s">
        <v>153</v>
      </c>
      <c r="AU302" s="224" t="s">
        <v>165</v>
      </c>
      <c r="AY302" s="18" t="s">
        <v>151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77</v>
      </c>
      <c r="BK302" s="225">
        <f>ROUND(I302*H302,2)</f>
        <v>0</v>
      </c>
      <c r="BL302" s="18" t="s">
        <v>287</v>
      </c>
      <c r="BM302" s="224" t="s">
        <v>3143</v>
      </c>
    </row>
    <row r="303" s="2" customFormat="1">
      <c r="A303" s="39"/>
      <c r="B303" s="40"/>
      <c r="C303" s="41"/>
      <c r="D303" s="226" t="s">
        <v>160</v>
      </c>
      <c r="E303" s="41"/>
      <c r="F303" s="227" t="s">
        <v>3144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160</v>
      </c>
      <c r="AU303" s="18" t="s">
        <v>165</v>
      </c>
    </row>
    <row r="304" s="2" customFormat="1" ht="16.5" customHeight="1">
      <c r="A304" s="39"/>
      <c r="B304" s="40"/>
      <c r="C304" s="265" t="s">
        <v>3145</v>
      </c>
      <c r="D304" s="265" t="s">
        <v>262</v>
      </c>
      <c r="E304" s="266" t="s">
        <v>3146</v>
      </c>
      <c r="F304" s="267" t="s">
        <v>3147</v>
      </c>
      <c r="G304" s="268" t="s">
        <v>329</v>
      </c>
      <c r="H304" s="269">
        <v>73.5</v>
      </c>
      <c r="I304" s="270"/>
      <c r="J304" s="271">
        <f>ROUND(I304*H304,2)</f>
        <v>0</v>
      </c>
      <c r="K304" s="267" t="s">
        <v>157</v>
      </c>
      <c r="L304" s="272"/>
      <c r="M304" s="273" t="s">
        <v>19</v>
      </c>
      <c r="N304" s="274" t="s">
        <v>40</v>
      </c>
      <c r="O304" s="85"/>
      <c r="P304" s="222">
        <f>O304*H304</f>
        <v>0</v>
      </c>
      <c r="Q304" s="222">
        <v>0.00016000000000000001</v>
      </c>
      <c r="R304" s="222">
        <f>Q304*H304</f>
        <v>0.011760000000000001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424</v>
      </c>
      <c r="AT304" s="224" t="s">
        <v>262</v>
      </c>
      <c r="AU304" s="224" t="s">
        <v>165</v>
      </c>
      <c r="AY304" s="18" t="s">
        <v>151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77</v>
      </c>
      <c r="BK304" s="225">
        <f>ROUND(I304*H304,2)</f>
        <v>0</v>
      </c>
      <c r="BL304" s="18" t="s">
        <v>287</v>
      </c>
      <c r="BM304" s="224" t="s">
        <v>3148</v>
      </c>
    </row>
    <row r="305" s="2" customFormat="1">
      <c r="A305" s="39"/>
      <c r="B305" s="40"/>
      <c r="C305" s="41"/>
      <c r="D305" s="226" t="s">
        <v>160</v>
      </c>
      <c r="E305" s="41"/>
      <c r="F305" s="227" t="s">
        <v>3149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160</v>
      </c>
      <c r="AU305" s="18" t="s">
        <v>165</v>
      </c>
    </row>
    <row r="306" s="13" customFormat="1">
      <c r="A306" s="13"/>
      <c r="B306" s="231"/>
      <c r="C306" s="232"/>
      <c r="D306" s="233" t="s">
        <v>162</v>
      </c>
      <c r="E306" s="232"/>
      <c r="F306" s="235" t="s">
        <v>3150</v>
      </c>
      <c r="G306" s="232"/>
      <c r="H306" s="236">
        <v>73.5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162</v>
      </c>
      <c r="AU306" s="242" t="s">
        <v>165</v>
      </c>
      <c r="AV306" s="13" t="s">
        <v>79</v>
      </c>
      <c r="AW306" s="13" t="s">
        <v>4</v>
      </c>
      <c r="AX306" s="13" t="s">
        <v>77</v>
      </c>
      <c r="AY306" s="242" t="s">
        <v>151</v>
      </c>
    </row>
    <row r="307" s="2" customFormat="1" ht="16.5" customHeight="1">
      <c r="A307" s="39"/>
      <c r="B307" s="40"/>
      <c r="C307" s="213" t="s">
        <v>3151</v>
      </c>
      <c r="D307" s="213" t="s">
        <v>153</v>
      </c>
      <c r="E307" s="214" t="s">
        <v>3152</v>
      </c>
      <c r="F307" s="215" t="s">
        <v>3153</v>
      </c>
      <c r="G307" s="216" t="s">
        <v>433</v>
      </c>
      <c r="H307" s="217">
        <v>5</v>
      </c>
      <c r="I307" s="218"/>
      <c r="J307" s="219">
        <f>ROUND(I307*H307,2)</f>
        <v>0</v>
      </c>
      <c r="K307" s="215" t="s">
        <v>157</v>
      </c>
      <c r="L307" s="45"/>
      <c r="M307" s="220" t="s">
        <v>19</v>
      </c>
      <c r="N307" s="221" t="s">
        <v>40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287</v>
      </c>
      <c r="AT307" s="224" t="s">
        <v>153</v>
      </c>
      <c r="AU307" s="224" t="s">
        <v>165</v>
      </c>
      <c r="AY307" s="18" t="s">
        <v>151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77</v>
      </c>
      <c r="BK307" s="225">
        <f>ROUND(I307*H307,2)</f>
        <v>0</v>
      </c>
      <c r="BL307" s="18" t="s">
        <v>287</v>
      </c>
      <c r="BM307" s="224" t="s">
        <v>3154</v>
      </c>
    </row>
    <row r="308" s="2" customFormat="1">
      <c r="A308" s="39"/>
      <c r="B308" s="40"/>
      <c r="C308" s="41"/>
      <c r="D308" s="226" t="s">
        <v>160</v>
      </c>
      <c r="E308" s="41"/>
      <c r="F308" s="227" t="s">
        <v>3155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160</v>
      </c>
      <c r="AU308" s="18" t="s">
        <v>165</v>
      </c>
    </row>
    <row r="309" s="2" customFormat="1" ht="16.5" customHeight="1">
      <c r="A309" s="39"/>
      <c r="B309" s="40"/>
      <c r="C309" s="265" t="s">
        <v>3156</v>
      </c>
      <c r="D309" s="265" t="s">
        <v>262</v>
      </c>
      <c r="E309" s="266" t="s">
        <v>3157</v>
      </c>
      <c r="F309" s="267" t="s">
        <v>3158</v>
      </c>
      <c r="G309" s="268" t="s">
        <v>433</v>
      </c>
      <c r="H309" s="269">
        <v>5</v>
      </c>
      <c r="I309" s="270"/>
      <c r="J309" s="271">
        <f>ROUND(I309*H309,2)</f>
        <v>0</v>
      </c>
      <c r="K309" s="267" t="s">
        <v>157</v>
      </c>
      <c r="L309" s="272"/>
      <c r="M309" s="273" t="s">
        <v>19</v>
      </c>
      <c r="N309" s="274" t="s">
        <v>40</v>
      </c>
      <c r="O309" s="85"/>
      <c r="P309" s="222">
        <f>O309*H309</f>
        <v>0</v>
      </c>
      <c r="Q309" s="222">
        <v>9.0000000000000006E-05</v>
      </c>
      <c r="R309" s="222">
        <f>Q309*H309</f>
        <v>0.00045000000000000004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424</v>
      </c>
      <c r="AT309" s="224" t="s">
        <v>262</v>
      </c>
      <c r="AU309" s="224" t="s">
        <v>165</v>
      </c>
      <c r="AY309" s="18" t="s">
        <v>151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77</v>
      </c>
      <c r="BK309" s="225">
        <f>ROUND(I309*H309,2)</f>
        <v>0</v>
      </c>
      <c r="BL309" s="18" t="s">
        <v>287</v>
      </c>
      <c r="BM309" s="224" t="s">
        <v>3159</v>
      </c>
    </row>
    <row r="310" s="2" customFormat="1">
      <c r="A310" s="39"/>
      <c r="B310" s="40"/>
      <c r="C310" s="41"/>
      <c r="D310" s="226" t="s">
        <v>160</v>
      </c>
      <c r="E310" s="41"/>
      <c r="F310" s="227" t="s">
        <v>3160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160</v>
      </c>
      <c r="AU310" s="18" t="s">
        <v>165</v>
      </c>
    </row>
    <row r="311" s="2" customFormat="1" ht="16.5" customHeight="1">
      <c r="A311" s="39"/>
      <c r="B311" s="40"/>
      <c r="C311" s="213" t="s">
        <v>3161</v>
      </c>
      <c r="D311" s="213" t="s">
        <v>153</v>
      </c>
      <c r="E311" s="214" t="s">
        <v>3162</v>
      </c>
      <c r="F311" s="215" t="s">
        <v>3163</v>
      </c>
      <c r="G311" s="216" t="s">
        <v>433</v>
      </c>
      <c r="H311" s="217">
        <v>6</v>
      </c>
      <c r="I311" s="218"/>
      <c r="J311" s="219">
        <f>ROUND(I311*H311,2)</f>
        <v>0</v>
      </c>
      <c r="K311" s="215" t="s">
        <v>157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287</v>
      </c>
      <c r="AT311" s="224" t="s">
        <v>153</v>
      </c>
      <c r="AU311" s="224" t="s">
        <v>165</v>
      </c>
      <c r="AY311" s="18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77</v>
      </c>
      <c r="BK311" s="225">
        <f>ROUND(I311*H311,2)</f>
        <v>0</v>
      </c>
      <c r="BL311" s="18" t="s">
        <v>287</v>
      </c>
      <c r="BM311" s="224" t="s">
        <v>3164</v>
      </c>
    </row>
    <row r="312" s="2" customFormat="1">
      <c r="A312" s="39"/>
      <c r="B312" s="40"/>
      <c r="C312" s="41"/>
      <c r="D312" s="226" t="s">
        <v>160</v>
      </c>
      <c r="E312" s="41"/>
      <c r="F312" s="227" t="s">
        <v>3165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160</v>
      </c>
      <c r="AU312" s="18" t="s">
        <v>165</v>
      </c>
    </row>
    <row r="313" s="2" customFormat="1" ht="16.5" customHeight="1">
      <c r="A313" s="39"/>
      <c r="B313" s="40"/>
      <c r="C313" s="265" t="s">
        <v>3166</v>
      </c>
      <c r="D313" s="265" t="s">
        <v>262</v>
      </c>
      <c r="E313" s="266" t="s">
        <v>3167</v>
      </c>
      <c r="F313" s="267" t="s">
        <v>3168</v>
      </c>
      <c r="G313" s="268" t="s">
        <v>433</v>
      </c>
      <c r="H313" s="269">
        <v>6</v>
      </c>
      <c r="I313" s="270"/>
      <c r="J313" s="271">
        <f>ROUND(I313*H313,2)</f>
        <v>0</v>
      </c>
      <c r="K313" s="267" t="s">
        <v>19</v>
      </c>
      <c r="L313" s="272"/>
      <c r="M313" s="273" t="s">
        <v>19</v>
      </c>
      <c r="N313" s="274" t="s">
        <v>40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424</v>
      </c>
      <c r="AT313" s="224" t="s">
        <v>262</v>
      </c>
      <c r="AU313" s="224" t="s">
        <v>165</v>
      </c>
      <c r="AY313" s="18" t="s">
        <v>151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77</v>
      </c>
      <c r="BK313" s="225">
        <f>ROUND(I313*H313,2)</f>
        <v>0</v>
      </c>
      <c r="BL313" s="18" t="s">
        <v>287</v>
      </c>
      <c r="BM313" s="224" t="s">
        <v>3169</v>
      </c>
    </row>
    <row r="314" s="2" customFormat="1" ht="16.5" customHeight="1">
      <c r="A314" s="39"/>
      <c r="B314" s="40"/>
      <c r="C314" s="213" t="s">
        <v>3170</v>
      </c>
      <c r="D314" s="213" t="s">
        <v>153</v>
      </c>
      <c r="E314" s="214" t="s">
        <v>3171</v>
      </c>
      <c r="F314" s="215" t="s">
        <v>3172</v>
      </c>
      <c r="G314" s="216" t="s">
        <v>433</v>
      </c>
      <c r="H314" s="217">
        <v>120</v>
      </c>
      <c r="I314" s="218"/>
      <c r="J314" s="219">
        <f>ROUND(I314*H314,2)</f>
        <v>0</v>
      </c>
      <c r="K314" s="215" t="s">
        <v>157</v>
      </c>
      <c r="L314" s="45"/>
      <c r="M314" s="220" t="s">
        <v>19</v>
      </c>
      <c r="N314" s="221" t="s">
        <v>40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636</v>
      </c>
      <c r="AT314" s="224" t="s">
        <v>153</v>
      </c>
      <c r="AU314" s="224" t="s">
        <v>165</v>
      </c>
      <c r="AY314" s="18" t="s">
        <v>151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77</v>
      </c>
      <c r="BK314" s="225">
        <f>ROUND(I314*H314,2)</f>
        <v>0</v>
      </c>
      <c r="BL314" s="18" t="s">
        <v>636</v>
      </c>
      <c r="BM314" s="224" t="s">
        <v>3173</v>
      </c>
    </row>
    <row r="315" s="2" customFormat="1">
      <c r="A315" s="39"/>
      <c r="B315" s="40"/>
      <c r="C315" s="41"/>
      <c r="D315" s="226" t="s">
        <v>160</v>
      </c>
      <c r="E315" s="41"/>
      <c r="F315" s="227" t="s">
        <v>3174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160</v>
      </c>
      <c r="AU315" s="18" t="s">
        <v>165</v>
      </c>
    </row>
    <row r="316" s="2" customFormat="1" ht="16.5" customHeight="1">
      <c r="A316" s="39"/>
      <c r="B316" s="40"/>
      <c r="C316" s="265" t="s">
        <v>3175</v>
      </c>
      <c r="D316" s="265" t="s">
        <v>262</v>
      </c>
      <c r="E316" s="266" t="s">
        <v>3176</v>
      </c>
      <c r="F316" s="267" t="s">
        <v>3177</v>
      </c>
      <c r="G316" s="268" t="s">
        <v>433</v>
      </c>
      <c r="H316" s="269">
        <v>120</v>
      </c>
      <c r="I316" s="270"/>
      <c r="J316" s="271">
        <f>ROUND(I316*H316,2)</f>
        <v>0</v>
      </c>
      <c r="K316" s="267" t="s">
        <v>157</v>
      </c>
      <c r="L316" s="272"/>
      <c r="M316" s="273" t="s">
        <v>19</v>
      </c>
      <c r="N316" s="274" t="s">
        <v>40</v>
      </c>
      <c r="O316" s="85"/>
      <c r="P316" s="222">
        <f>O316*H316</f>
        <v>0</v>
      </c>
      <c r="Q316" s="222">
        <v>9.0000000000000006E-05</v>
      </c>
      <c r="R316" s="222">
        <f>Q316*H316</f>
        <v>0.010800000000000001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2916</v>
      </c>
      <c r="AT316" s="224" t="s">
        <v>262</v>
      </c>
      <c r="AU316" s="224" t="s">
        <v>165</v>
      </c>
      <c r="AY316" s="18" t="s">
        <v>151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77</v>
      </c>
      <c r="BK316" s="225">
        <f>ROUND(I316*H316,2)</f>
        <v>0</v>
      </c>
      <c r="BL316" s="18" t="s">
        <v>2916</v>
      </c>
      <c r="BM316" s="224" t="s">
        <v>3178</v>
      </c>
    </row>
    <row r="317" s="2" customFormat="1">
      <c r="A317" s="39"/>
      <c r="B317" s="40"/>
      <c r="C317" s="41"/>
      <c r="D317" s="226" t="s">
        <v>160</v>
      </c>
      <c r="E317" s="41"/>
      <c r="F317" s="227" t="s">
        <v>3179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160</v>
      </c>
      <c r="AU317" s="18" t="s">
        <v>165</v>
      </c>
    </row>
    <row r="318" s="2" customFormat="1" ht="16.5" customHeight="1">
      <c r="A318" s="39"/>
      <c r="B318" s="40"/>
      <c r="C318" s="213" t="s">
        <v>2916</v>
      </c>
      <c r="D318" s="213" t="s">
        <v>153</v>
      </c>
      <c r="E318" s="214" t="s">
        <v>3180</v>
      </c>
      <c r="F318" s="215" t="s">
        <v>3181</v>
      </c>
      <c r="G318" s="216" t="s">
        <v>433</v>
      </c>
      <c r="H318" s="217">
        <v>179</v>
      </c>
      <c r="I318" s="218"/>
      <c r="J318" s="219">
        <f>ROUND(I318*H318,2)</f>
        <v>0</v>
      </c>
      <c r="K318" s="215" t="s">
        <v>157</v>
      </c>
      <c r="L318" s="45"/>
      <c r="M318" s="220" t="s">
        <v>19</v>
      </c>
      <c r="N318" s="221" t="s">
        <v>40</v>
      </c>
      <c r="O318" s="85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636</v>
      </c>
      <c r="AT318" s="224" t="s">
        <v>153</v>
      </c>
      <c r="AU318" s="224" t="s">
        <v>165</v>
      </c>
      <c r="AY318" s="18" t="s">
        <v>151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77</v>
      </c>
      <c r="BK318" s="225">
        <f>ROUND(I318*H318,2)</f>
        <v>0</v>
      </c>
      <c r="BL318" s="18" t="s">
        <v>636</v>
      </c>
      <c r="BM318" s="224" t="s">
        <v>3182</v>
      </c>
    </row>
    <row r="319" s="2" customFormat="1">
      <c r="A319" s="39"/>
      <c r="B319" s="40"/>
      <c r="C319" s="41"/>
      <c r="D319" s="226" t="s">
        <v>160</v>
      </c>
      <c r="E319" s="41"/>
      <c r="F319" s="227" t="s">
        <v>3183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160</v>
      </c>
      <c r="AU319" s="18" t="s">
        <v>165</v>
      </c>
    </row>
    <row r="320" s="2" customFormat="1" ht="16.5" customHeight="1">
      <c r="A320" s="39"/>
      <c r="B320" s="40"/>
      <c r="C320" s="265" t="s">
        <v>3184</v>
      </c>
      <c r="D320" s="265" t="s">
        <v>262</v>
      </c>
      <c r="E320" s="266" t="s">
        <v>3185</v>
      </c>
      <c r="F320" s="267" t="s">
        <v>3186</v>
      </c>
      <c r="G320" s="268" t="s">
        <v>3187</v>
      </c>
      <c r="H320" s="269">
        <v>0.17999999999999999</v>
      </c>
      <c r="I320" s="270"/>
      <c r="J320" s="271">
        <f>ROUND(I320*H320,2)</f>
        <v>0</v>
      </c>
      <c r="K320" s="267" t="s">
        <v>157</v>
      </c>
      <c r="L320" s="272"/>
      <c r="M320" s="273" t="s">
        <v>19</v>
      </c>
      <c r="N320" s="274" t="s">
        <v>40</v>
      </c>
      <c r="O320" s="85"/>
      <c r="P320" s="222">
        <f>O320*H320</f>
        <v>0</v>
      </c>
      <c r="Q320" s="222">
        <v>0.00415</v>
      </c>
      <c r="R320" s="222">
        <f>Q320*H320</f>
        <v>0.00074699999999999994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2833</v>
      </c>
      <c r="AT320" s="224" t="s">
        <v>262</v>
      </c>
      <c r="AU320" s="224" t="s">
        <v>165</v>
      </c>
      <c r="AY320" s="18" t="s">
        <v>151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77</v>
      </c>
      <c r="BK320" s="225">
        <f>ROUND(I320*H320,2)</f>
        <v>0</v>
      </c>
      <c r="BL320" s="18" t="s">
        <v>636</v>
      </c>
      <c r="BM320" s="224" t="s">
        <v>3188</v>
      </c>
    </row>
    <row r="321" s="2" customFormat="1">
      <c r="A321" s="39"/>
      <c r="B321" s="40"/>
      <c r="C321" s="41"/>
      <c r="D321" s="226" t="s">
        <v>160</v>
      </c>
      <c r="E321" s="41"/>
      <c r="F321" s="227" t="s">
        <v>3189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160</v>
      </c>
      <c r="AU321" s="18" t="s">
        <v>165</v>
      </c>
    </row>
    <row r="322" s="13" customFormat="1">
      <c r="A322" s="13"/>
      <c r="B322" s="231"/>
      <c r="C322" s="232"/>
      <c r="D322" s="233" t="s">
        <v>162</v>
      </c>
      <c r="E322" s="232"/>
      <c r="F322" s="235" t="s">
        <v>3190</v>
      </c>
      <c r="G322" s="232"/>
      <c r="H322" s="236">
        <v>0.17999999999999999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162</v>
      </c>
      <c r="AU322" s="242" t="s">
        <v>165</v>
      </c>
      <c r="AV322" s="13" t="s">
        <v>79</v>
      </c>
      <c r="AW322" s="13" t="s">
        <v>4</v>
      </c>
      <c r="AX322" s="13" t="s">
        <v>77</v>
      </c>
      <c r="AY322" s="242" t="s">
        <v>151</v>
      </c>
    </row>
    <row r="323" s="2" customFormat="1" ht="16.5" customHeight="1">
      <c r="A323" s="39"/>
      <c r="B323" s="40"/>
      <c r="C323" s="213" t="s">
        <v>3191</v>
      </c>
      <c r="D323" s="213" t="s">
        <v>153</v>
      </c>
      <c r="E323" s="214" t="s">
        <v>3192</v>
      </c>
      <c r="F323" s="215" t="s">
        <v>3193</v>
      </c>
      <c r="G323" s="216" t="s">
        <v>329</v>
      </c>
      <c r="H323" s="217">
        <v>1</v>
      </c>
      <c r="I323" s="218"/>
      <c r="J323" s="219">
        <f>ROUND(I323*H323,2)</f>
        <v>0</v>
      </c>
      <c r="K323" s="215" t="s">
        <v>157</v>
      </c>
      <c r="L323" s="45"/>
      <c r="M323" s="220" t="s">
        <v>19</v>
      </c>
      <c r="N323" s="221" t="s">
        <v>40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287</v>
      </c>
      <c r="AT323" s="224" t="s">
        <v>153</v>
      </c>
      <c r="AU323" s="224" t="s">
        <v>165</v>
      </c>
      <c r="AY323" s="18" t="s">
        <v>151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77</v>
      </c>
      <c r="BK323" s="225">
        <f>ROUND(I323*H323,2)</f>
        <v>0</v>
      </c>
      <c r="BL323" s="18" t="s">
        <v>287</v>
      </c>
      <c r="BM323" s="224" t="s">
        <v>3194</v>
      </c>
    </row>
    <row r="324" s="2" customFormat="1">
      <c r="A324" s="39"/>
      <c r="B324" s="40"/>
      <c r="C324" s="41"/>
      <c r="D324" s="226" t="s">
        <v>160</v>
      </c>
      <c r="E324" s="41"/>
      <c r="F324" s="227" t="s">
        <v>3195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160</v>
      </c>
      <c r="AU324" s="18" t="s">
        <v>165</v>
      </c>
    </row>
    <row r="325" s="2" customFormat="1" ht="16.5" customHeight="1">
      <c r="A325" s="39"/>
      <c r="B325" s="40"/>
      <c r="C325" s="213" t="s">
        <v>3196</v>
      </c>
      <c r="D325" s="213" t="s">
        <v>153</v>
      </c>
      <c r="E325" s="214" t="s">
        <v>3197</v>
      </c>
      <c r="F325" s="215" t="s">
        <v>3198</v>
      </c>
      <c r="G325" s="216" t="s">
        <v>329</v>
      </c>
      <c r="H325" s="217">
        <v>1</v>
      </c>
      <c r="I325" s="218"/>
      <c r="J325" s="219">
        <f>ROUND(I325*H325,2)</f>
        <v>0</v>
      </c>
      <c r="K325" s="215" t="s">
        <v>157</v>
      </c>
      <c r="L325" s="45"/>
      <c r="M325" s="220" t="s">
        <v>19</v>
      </c>
      <c r="N325" s="221" t="s">
        <v>40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287</v>
      </c>
      <c r="AT325" s="224" t="s">
        <v>153</v>
      </c>
      <c r="AU325" s="224" t="s">
        <v>165</v>
      </c>
      <c r="AY325" s="18" t="s">
        <v>151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77</v>
      </c>
      <c r="BK325" s="225">
        <f>ROUND(I325*H325,2)</f>
        <v>0</v>
      </c>
      <c r="BL325" s="18" t="s">
        <v>287</v>
      </c>
      <c r="BM325" s="224" t="s">
        <v>3199</v>
      </c>
    </row>
    <row r="326" s="2" customFormat="1">
      <c r="A326" s="39"/>
      <c r="B326" s="40"/>
      <c r="C326" s="41"/>
      <c r="D326" s="226" t="s">
        <v>160</v>
      </c>
      <c r="E326" s="41"/>
      <c r="F326" s="227" t="s">
        <v>3200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160</v>
      </c>
      <c r="AU326" s="18" t="s">
        <v>165</v>
      </c>
    </row>
    <row r="327" s="2" customFormat="1" ht="16.5" customHeight="1">
      <c r="A327" s="39"/>
      <c r="B327" s="40"/>
      <c r="C327" s="265" t="s">
        <v>3201</v>
      </c>
      <c r="D327" s="265" t="s">
        <v>262</v>
      </c>
      <c r="E327" s="266" t="s">
        <v>3202</v>
      </c>
      <c r="F327" s="267" t="s">
        <v>3203</v>
      </c>
      <c r="G327" s="268" t="s">
        <v>329</v>
      </c>
      <c r="H327" s="269">
        <v>1</v>
      </c>
      <c r="I327" s="270"/>
      <c r="J327" s="271">
        <f>ROUND(I327*H327,2)</f>
        <v>0</v>
      </c>
      <c r="K327" s="267" t="s">
        <v>19</v>
      </c>
      <c r="L327" s="272"/>
      <c r="M327" s="273" t="s">
        <v>19</v>
      </c>
      <c r="N327" s="274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424</v>
      </c>
      <c r="AT327" s="224" t="s">
        <v>262</v>
      </c>
      <c r="AU327" s="224" t="s">
        <v>165</v>
      </c>
      <c r="AY327" s="18" t="s">
        <v>151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77</v>
      </c>
      <c r="BK327" s="225">
        <f>ROUND(I327*H327,2)</f>
        <v>0</v>
      </c>
      <c r="BL327" s="18" t="s">
        <v>287</v>
      </c>
      <c r="BM327" s="224" t="s">
        <v>3204</v>
      </c>
    </row>
    <row r="328" s="2" customFormat="1" ht="16.5" customHeight="1">
      <c r="A328" s="39"/>
      <c r="B328" s="40"/>
      <c r="C328" s="213" t="s">
        <v>3205</v>
      </c>
      <c r="D328" s="213" t="s">
        <v>153</v>
      </c>
      <c r="E328" s="214" t="s">
        <v>3206</v>
      </c>
      <c r="F328" s="215" t="s">
        <v>3207</v>
      </c>
      <c r="G328" s="216" t="s">
        <v>726</v>
      </c>
      <c r="H328" s="217">
        <v>24</v>
      </c>
      <c r="I328" s="218"/>
      <c r="J328" s="219">
        <f>ROUND(I328*H328,2)</f>
        <v>0</v>
      </c>
      <c r="K328" s="215" t="s">
        <v>19</v>
      </c>
      <c r="L328" s="45"/>
      <c r="M328" s="220" t="s">
        <v>19</v>
      </c>
      <c r="N328" s="221" t="s">
        <v>40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287</v>
      </c>
      <c r="AT328" s="224" t="s">
        <v>153</v>
      </c>
      <c r="AU328" s="224" t="s">
        <v>165</v>
      </c>
      <c r="AY328" s="18" t="s">
        <v>151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77</v>
      </c>
      <c r="BK328" s="225">
        <f>ROUND(I328*H328,2)</f>
        <v>0</v>
      </c>
      <c r="BL328" s="18" t="s">
        <v>287</v>
      </c>
      <c r="BM328" s="224" t="s">
        <v>3208</v>
      </c>
    </row>
    <row r="329" s="2" customFormat="1" ht="16.5" customHeight="1">
      <c r="A329" s="39"/>
      <c r="B329" s="40"/>
      <c r="C329" s="265" t="s">
        <v>3209</v>
      </c>
      <c r="D329" s="265" t="s">
        <v>262</v>
      </c>
      <c r="E329" s="266" t="s">
        <v>3210</v>
      </c>
      <c r="F329" s="267" t="s">
        <v>3211</v>
      </c>
      <c r="G329" s="268" t="s">
        <v>726</v>
      </c>
      <c r="H329" s="269">
        <v>24</v>
      </c>
      <c r="I329" s="270"/>
      <c r="J329" s="271">
        <f>ROUND(I329*H329,2)</f>
        <v>0</v>
      </c>
      <c r="K329" s="267" t="s">
        <v>19</v>
      </c>
      <c r="L329" s="272"/>
      <c r="M329" s="273" t="s">
        <v>19</v>
      </c>
      <c r="N329" s="274" t="s">
        <v>40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424</v>
      </c>
      <c r="AT329" s="224" t="s">
        <v>262</v>
      </c>
      <c r="AU329" s="224" t="s">
        <v>165</v>
      </c>
      <c r="AY329" s="18" t="s">
        <v>151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77</v>
      </c>
      <c r="BK329" s="225">
        <f>ROUND(I329*H329,2)</f>
        <v>0</v>
      </c>
      <c r="BL329" s="18" t="s">
        <v>287</v>
      </c>
      <c r="BM329" s="224" t="s">
        <v>3212</v>
      </c>
    </row>
    <row r="330" s="2" customFormat="1" ht="16.5" customHeight="1">
      <c r="A330" s="39"/>
      <c r="B330" s="40"/>
      <c r="C330" s="213" t="s">
        <v>3213</v>
      </c>
      <c r="D330" s="213" t="s">
        <v>153</v>
      </c>
      <c r="E330" s="214" t="s">
        <v>3214</v>
      </c>
      <c r="F330" s="215" t="s">
        <v>3215</v>
      </c>
      <c r="G330" s="216" t="s">
        <v>329</v>
      </c>
      <c r="H330" s="217">
        <v>3</v>
      </c>
      <c r="I330" s="218"/>
      <c r="J330" s="219">
        <f>ROUND(I330*H330,2)</f>
        <v>0</v>
      </c>
      <c r="K330" s="215" t="s">
        <v>19</v>
      </c>
      <c r="L330" s="45"/>
      <c r="M330" s="220" t="s">
        <v>19</v>
      </c>
      <c r="N330" s="221" t="s">
        <v>40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287</v>
      </c>
      <c r="AT330" s="224" t="s">
        <v>153</v>
      </c>
      <c r="AU330" s="224" t="s">
        <v>165</v>
      </c>
      <c r="AY330" s="18" t="s">
        <v>151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77</v>
      </c>
      <c r="BK330" s="225">
        <f>ROUND(I330*H330,2)</f>
        <v>0</v>
      </c>
      <c r="BL330" s="18" t="s">
        <v>287</v>
      </c>
      <c r="BM330" s="224" t="s">
        <v>3216</v>
      </c>
    </row>
    <row r="331" s="2" customFormat="1" ht="21.75" customHeight="1">
      <c r="A331" s="39"/>
      <c r="B331" s="40"/>
      <c r="C331" s="265" t="s">
        <v>3217</v>
      </c>
      <c r="D331" s="265" t="s">
        <v>262</v>
      </c>
      <c r="E331" s="266" t="s">
        <v>3218</v>
      </c>
      <c r="F331" s="267" t="s">
        <v>3219</v>
      </c>
      <c r="G331" s="268" t="s">
        <v>329</v>
      </c>
      <c r="H331" s="269">
        <v>3</v>
      </c>
      <c r="I331" s="270"/>
      <c r="J331" s="271">
        <f>ROUND(I331*H331,2)</f>
        <v>0</v>
      </c>
      <c r="K331" s="267" t="s">
        <v>19</v>
      </c>
      <c r="L331" s="272"/>
      <c r="M331" s="273" t="s">
        <v>19</v>
      </c>
      <c r="N331" s="274" t="s">
        <v>40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424</v>
      </c>
      <c r="AT331" s="224" t="s">
        <v>262</v>
      </c>
      <c r="AU331" s="224" t="s">
        <v>165</v>
      </c>
      <c r="AY331" s="18" t="s">
        <v>151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77</v>
      </c>
      <c r="BK331" s="225">
        <f>ROUND(I331*H331,2)</f>
        <v>0</v>
      </c>
      <c r="BL331" s="18" t="s">
        <v>287</v>
      </c>
      <c r="BM331" s="224" t="s">
        <v>3220</v>
      </c>
    </row>
    <row r="332" s="12" customFormat="1" ht="20.88" customHeight="1">
      <c r="A332" s="12"/>
      <c r="B332" s="197"/>
      <c r="C332" s="198"/>
      <c r="D332" s="199" t="s">
        <v>68</v>
      </c>
      <c r="E332" s="211" t="s">
        <v>3221</v>
      </c>
      <c r="F332" s="211" t="s">
        <v>3222</v>
      </c>
      <c r="G332" s="198"/>
      <c r="H332" s="198"/>
      <c r="I332" s="201"/>
      <c r="J332" s="212">
        <f>BK332</f>
        <v>0</v>
      </c>
      <c r="K332" s="198"/>
      <c r="L332" s="203"/>
      <c r="M332" s="204"/>
      <c r="N332" s="205"/>
      <c r="O332" s="205"/>
      <c r="P332" s="206">
        <f>SUM(P333:P343)</f>
        <v>0</v>
      </c>
      <c r="Q332" s="205"/>
      <c r="R332" s="206">
        <f>SUM(R333:R343)</f>
        <v>0</v>
      </c>
      <c r="S332" s="205"/>
      <c r="T332" s="207">
        <f>SUM(T333:T343)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8" t="s">
        <v>79</v>
      </c>
      <c r="AT332" s="209" t="s">
        <v>68</v>
      </c>
      <c r="AU332" s="209" t="s">
        <v>79</v>
      </c>
      <c r="AY332" s="208" t="s">
        <v>151</v>
      </c>
      <c r="BK332" s="210">
        <f>SUM(BK333:BK343)</f>
        <v>0</v>
      </c>
    </row>
    <row r="333" s="2" customFormat="1" ht="16.5" customHeight="1">
      <c r="A333" s="39"/>
      <c r="B333" s="40"/>
      <c r="C333" s="213" t="s">
        <v>3223</v>
      </c>
      <c r="D333" s="213" t="s">
        <v>153</v>
      </c>
      <c r="E333" s="214" t="s">
        <v>3224</v>
      </c>
      <c r="F333" s="215" t="s">
        <v>3225</v>
      </c>
      <c r="G333" s="216" t="s">
        <v>726</v>
      </c>
      <c r="H333" s="217">
        <v>6</v>
      </c>
      <c r="I333" s="218"/>
      <c r="J333" s="219">
        <f>ROUND(I333*H333,2)</f>
        <v>0</v>
      </c>
      <c r="K333" s="215" t="s">
        <v>19</v>
      </c>
      <c r="L333" s="45"/>
      <c r="M333" s="220" t="s">
        <v>19</v>
      </c>
      <c r="N333" s="221" t="s">
        <v>40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287</v>
      </c>
      <c r="AT333" s="224" t="s">
        <v>153</v>
      </c>
      <c r="AU333" s="224" t="s">
        <v>165</v>
      </c>
      <c r="AY333" s="18" t="s">
        <v>151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77</v>
      </c>
      <c r="BK333" s="225">
        <f>ROUND(I333*H333,2)</f>
        <v>0</v>
      </c>
      <c r="BL333" s="18" t="s">
        <v>287</v>
      </c>
      <c r="BM333" s="224" t="s">
        <v>3226</v>
      </c>
    </row>
    <row r="334" s="2" customFormat="1" ht="16.5" customHeight="1">
      <c r="A334" s="39"/>
      <c r="B334" s="40"/>
      <c r="C334" s="213" t="s">
        <v>3227</v>
      </c>
      <c r="D334" s="213" t="s">
        <v>153</v>
      </c>
      <c r="E334" s="214" t="s">
        <v>3228</v>
      </c>
      <c r="F334" s="215" t="s">
        <v>3229</v>
      </c>
      <c r="G334" s="216" t="s">
        <v>1749</v>
      </c>
      <c r="H334" s="217">
        <v>1</v>
      </c>
      <c r="I334" s="218"/>
      <c r="J334" s="219">
        <f>ROUND(I334*H334,2)</f>
        <v>0</v>
      </c>
      <c r="K334" s="215" t="s">
        <v>19</v>
      </c>
      <c r="L334" s="45"/>
      <c r="M334" s="220" t="s">
        <v>19</v>
      </c>
      <c r="N334" s="221" t="s">
        <v>40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287</v>
      </c>
      <c r="AT334" s="224" t="s">
        <v>153</v>
      </c>
      <c r="AU334" s="224" t="s">
        <v>165</v>
      </c>
      <c r="AY334" s="18" t="s">
        <v>151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77</v>
      </c>
      <c r="BK334" s="225">
        <f>ROUND(I334*H334,2)</f>
        <v>0</v>
      </c>
      <c r="BL334" s="18" t="s">
        <v>287</v>
      </c>
      <c r="BM334" s="224" t="s">
        <v>3230</v>
      </c>
    </row>
    <row r="335" s="2" customFormat="1" ht="16.5" customHeight="1">
      <c r="A335" s="39"/>
      <c r="B335" s="40"/>
      <c r="C335" s="213" t="s">
        <v>3231</v>
      </c>
      <c r="D335" s="213" t="s">
        <v>153</v>
      </c>
      <c r="E335" s="214" t="s">
        <v>3232</v>
      </c>
      <c r="F335" s="215" t="s">
        <v>3233</v>
      </c>
      <c r="G335" s="216" t="s">
        <v>1749</v>
      </c>
      <c r="H335" s="217">
        <v>1</v>
      </c>
      <c r="I335" s="218"/>
      <c r="J335" s="219">
        <f>ROUND(I335*H335,2)</f>
        <v>0</v>
      </c>
      <c r="K335" s="215" t="s">
        <v>19</v>
      </c>
      <c r="L335" s="45"/>
      <c r="M335" s="220" t="s">
        <v>19</v>
      </c>
      <c r="N335" s="221" t="s">
        <v>40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287</v>
      </c>
      <c r="AT335" s="224" t="s">
        <v>153</v>
      </c>
      <c r="AU335" s="224" t="s">
        <v>165</v>
      </c>
      <c r="AY335" s="18" t="s">
        <v>151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77</v>
      </c>
      <c r="BK335" s="225">
        <f>ROUND(I335*H335,2)</f>
        <v>0</v>
      </c>
      <c r="BL335" s="18" t="s">
        <v>287</v>
      </c>
      <c r="BM335" s="224" t="s">
        <v>3234</v>
      </c>
    </row>
    <row r="336" s="2" customFormat="1" ht="16.5" customHeight="1">
      <c r="A336" s="39"/>
      <c r="B336" s="40"/>
      <c r="C336" s="213" t="s">
        <v>3235</v>
      </c>
      <c r="D336" s="213" t="s">
        <v>153</v>
      </c>
      <c r="E336" s="214" t="s">
        <v>3236</v>
      </c>
      <c r="F336" s="215" t="s">
        <v>3237</v>
      </c>
      <c r="G336" s="216" t="s">
        <v>245</v>
      </c>
      <c r="H336" s="217">
        <v>0.35999999999999999</v>
      </c>
      <c r="I336" s="218"/>
      <c r="J336" s="219">
        <f>ROUND(I336*H336,2)</f>
        <v>0</v>
      </c>
      <c r="K336" s="215" t="s">
        <v>19</v>
      </c>
      <c r="L336" s="45"/>
      <c r="M336" s="220" t="s">
        <v>19</v>
      </c>
      <c r="N336" s="221" t="s">
        <v>40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287</v>
      </c>
      <c r="AT336" s="224" t="s">
        <v>153</v>
      </c>
      <c r="AU336" s="224" t="s">
        <v>165</v>
      </c>
      <c r="AY336" s="18" t="s">
        <v>151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77</v>
      </c>
      <c r="BK336" s="225">
        <f>ROUND(I336*H336,2)</f>
        <v>0</v>
      </c>
      <c r="BL336" s="18" t="s">
        <v>287</v>
      </c>
      <c r="BM336" s="224" t="s">
        <v>3238</v>
      </c>
    </row>
    <row r="337" s="2" customFormat="1" ht="16.5" customHeight="1">
      <c r="A337" s="39"/>
      <c r="B337" s="40"/>
      <c r="C337" s="213" t="s">
        <v>3239</v>
      </c>
      <c r="D337" s="213" t="s">
        <v>153</v>
      </c>
      <c r="E337" s="214" t="s">
        <v>3240</v>
      </c>
      <c r="F337" s="215" t="s">
        <v>3241</v>
      </c>
      <c r="G337" s="216" t="s">
        <v>3242</v>
      </c>
      <c r="H337" s="217">
        <v>64</v>
      </c>
      <c r="I337" s="218"/>
      <c r="J337" s="219">
        <f>ROUND(I337*H337,2)</f>
        <v>0</v>
      </c>
      <c r="K337" s="215" t="s">
        <v>19</v>
      </c>
      <c r="L337" s="45"/>
      <c r="M337" s="220" t="s">
        <v>19</v>
      </c>
      <c r="N337" s="221" t="s">
        <v>40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287</v>
      </c>
      <c r="AT337" s="224" t="s">
        <v>153</v>
      </c>
      <c r="AU337" s="224" t="s">
        <v>165</v>
      </c>
      <c r="AY337" s="18" t="s">
        <v>151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77</v>
      </c>
      <c r="BK337" s="225">
        <f>ROUND(I337*H337,2)</f>
        <v>0</v>
      </c>
      <c r="BL337" s="18" t="s">
        <v>287</v>
      </c>
      <c r="BM337" s="224" t="s">
        <v>3243</v>
      </c>
    </row>
    <row r="338" s="2" customFormat="1" ht="16.5" customHeight="1">
      <c r="A338" s="39"/>
      <c r="B338" s="40"/>
      <c r="C338" s="213" t="s">
        <v>3244</v>
      </c>
      <c r="D338" s="213" t="s">
        <v>153</v>
      </c>
      <c r="E338" s="214" t="s">
        <v>3245</v>
      </c>
      <c r="F338" s="215" t="s">
        <v>3246</v>
      </c>
      <c r="G338" s="216" t="s">
        <v>2096</v>
      </c>
      <c r="H338" s="217">
        <v>18</v>
      </c>
      <c r="I338" s="218"/>
      <c r="J338" s="219">
        <f>ROUND(I338*H338,2)</f>
        <v>0</v>
      </c>
      <c r="K338" s="215" t="s">
        <v>19</v>
      </c>
      <c r="L338" s="45"/>
      <c r="M338" s="220" t="s">
        <v>19</v>
      </c>
      <c r="N338" s="221" t="s">
        <v>40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287</v>
      </c>
      <c r="AT338" s="224" t="s">
        <v>153</v>
      </c>
      <c r="AU338" s="224" t="s">
        <v>165</v>
      </c>
      <c r="AY338" s="18" t="s">
        <v>151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77</v>
      </c>
      <c r="BK338" s="225">
        <f>ROUND(I338*H338,2)</f>
        <v>0</v>
      </c>
      <c r="BL338" s="18" t="s">
        <v>287</v>
      </c>
      <c r="BM338" s="224" t="s">
        <v>3247</v>
      </c>
    </row>
    <row r="339" s="2" customFormat="1" ht="16.5" customHeight="1">
      <c r="A339" s="39"/>
      <c r="B339" s="40"/>
      <c r="C339" s="213" t="s">
        <v>3248</v>
      </c>
      <c r="D339" s="213" t="s">
        <v>153</v>
      </c>
      <c r="E339" s="214" t="s">
        <v>3249</v>
      </c>
      <c r="F339" s="215" t="s">
        <v>3250</v>
      </c>
      <c r="G339" s="216" t="s">
        <v>2096</v>
      </c>
      <c r="H339" s="217">
        <v>26</v>
      </c>
      <c r="I339" s="218"/>
      <c r="J339" s="219">
        <f>ROUND(I339*H339,2)</f>
        <v>0</v>
      </c>
      <c r="K339" s="215" t="s">
        <v>19</v>
      </c>
      <c r="L339" s="45"/>
      <c r="M339" s="220" t="s">
        <v>19</v>
      </c>
      <c r="N339" s="221" t="s">
        <v>40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287</v>
      </c>
      <c r="AT339" s="224" t="s">
        <v>153</v>
      </c>
      <c r="AU339" s="224" t="s">
        <v>165</v>
      </c>
      <c r="AY339" s="18" t="s">
        <v>151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77</v>
      </c>
      <c r="BK339" s="225">
        <f>ROUND(I339*H339,2)</f>
        <v>0</v>
      </c>
      <c r="BL339" s="18" t="s">
        <v>287</v>
      </c>
      <c r="BM339" s="224" t="s">
        <v>3251</v>
      </c>
    </row>
    <row r="340" s="2" customFormat="1" ht="24.15" customHeight="1">
      <c r="A340" s="39"/>
      <c r="B340" s="40"/>
      <c r="C340" s="213" t="s">
        <v>3252</v>
      </c>
      <c r="D340" s="213" t="s">
        <v>153</v>
      </c>
      <c r="E340" s="214" t="s">
        <v>3253</v>
      </c>
      <c r="F340" s="215" t="s">
        <v>3254</v>
      </c>
      <c r="G340" s="216" t="s">
        <v>1749</v>
      </c>
      <c r="H340" s="217">
        <v>1</v>
      </c>
      <c r="I340" s="218"/>
      <c r="J340" s="219">
        <f>ROUND(I340*H340,2)</f>
        <v>0</v>
      </c>
      <c r="K340" s="215" t="s">
        <v>19</v>
      </c>
      <c r="L340" s="45"/>
      <c r="M340" s="220" t="s">
        <v>19</v>
      </c>
      <c r="N340" s="221" t="s">
        <v>40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287</v>
      </c>
      <c r="AT340" s="224" t="s">
        <v>153</v>
      </c>
      <c r="AU340" s="224" t="s">
        <v>165</v>
      </c>
      <c r="AY340" s="18" t="s">
        <v>151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77</v>
      </c>
      <c r="BK340" s="225">
        <f>ROUND(I340*H340,2)</f>
        <v>0</v>
      </c>
      <c r="BL340" s="18" t="s">
        <v>287</v>
      </c>
      <c r="BM340" s="224" t="s">
        <v>3255</v>
      </c>
    </row>
    <row r="341" s="2" customFormat="1" ht="16.5" customHeight="1">
      <c r="A341" s="39"/>
      <c r="B341" s="40"/>
      <c r="C341" s="213" t="s">
        <v>3256</v>
      </c>
      <c r="D341" s="213" t="s">
        <v>153</v>
      </c>
      <c r="E341" s="214" t="s">
        <v>3257</v>
      </c>
      <c r="F341" s="215" t="s">
        <v>3258</v>
      </c>
      <c r="G341" s="216" t="s">
        <v>1749</v>
      </c>
      <c r="H341" s="217">
        <v>1</v>
      </c>
      <c r="I341" s="218"/>
      <c r="J341" s="219">
        <f>ROUND(I341*H341,2)</f>
        <v>0</v>
      </c>
      <c r="K341" s="215" t="s">
        <v>19</v>
      </c>
      <c r="L341" s="45"/>
      <c r="M341" s="220" t="s">
        <v>19</v>
      </c>
      <c r="N341" s="221" t="s">
        <v>40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287</v>
      </c>
      <c r="AT341" s="224" t="s">
        <v>153</v>
      </c>
      <c r="AU341" s="224" t="s">
        <v>165</v>
      </c>
      <c r="AY341" s="18" t="s">
        <v>151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77</v>
      </c>
      <c r="BK341" s="225">
        <f>ROUND(I341*H341,2)</f>
        <v>0</v>
      </c>
      <c r="BL341" s="18" t="s">
        <v>287</v>
      </c>
      <c r="BM341" s="224" t="s">
        <v>3259</v>
      </c>
    </row>
    <row r="342" s="2" customFormat="1" ht="16.5" customHeight="1">
      <c r="A342" s="39"/>
      <c r="B342" s="40"/>
      <c r="C342" s="213" t="s">
        <v>3260</v>
      </c>
      <c r="D342" s="213" t="s">
        <v>153</v>
      </c>
      <c r="E342" s="214" t="s">
        <v>3261</v>
      </c>
      <c r="F342" s="215" t="s">
        <v>3062</v>
      </c>
      <c r="G342" s="216" t="s">
        <v>2096</v>
      </c>
      <c r="H342" s="217">
        <v>8</v>
      </c>
      <c r="I342" s="218"/>
      <c r="J342" s="219">
        <f>ROUND(I342*H342,2)</f>
        <v>0</v>
      </c>
      <c r="K342" s="215" t="s">
        <v>19</v>
      </c>
      <c r="L342" s="45"/>
      <c r="M342" s="220" t="s">
        <v>19</v>
      </c>
      <c r="N342" s="221" t="s">
        <v>40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287</v>
      </c>
      <c r="AT342" s="224" t="s">
        <v>153</v>
      </c>
      <c r="AU342" s="224" t="s">
        <v>165</v>
      </c>
      <c r="AY342" s="18" t="s">
        <v>151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77</v>
      </c>
      <c r="BK342" s="225">
        <f>ROUND(I342*H342,2)</f>
        <v>0</v>
      </c>
      <c r="BL342" s="18" t="s">
        <v>287</v>
      </c>
      <c r="BM342" s="224" t="s">
        <v>3262</v>
      </c>
    </row>
    <row r="343" s="2" customFormat="1" ht="16.5" customHeight="1">
      <c r="A343" s="39"/>
      <c r="B343" s="40"/>
      <c r="C343" s="213" t="s">
        <v>3263</v>
      </c>
      <c r="D343" s="213" t="s">
        <v>153</v>
      </c>
      <c r="E343" s="214" t="s">
        <v>3264</v>
      </c>
      <c r="F343" s="215" t="s">
        <v>3265</v>
      </c>
      <c r="G343" s="216" t="s">
        <v>1749</v>
      </c>
      <c r="H343" s="217">
        <v>1</v>
      </c>
      <c r="I343" s="218"/>
      <c r="J343" s="219">
        <f>ROUND(I343*H343,2)</f>
        <v>0</v>
      </c>
      <c r="K343" s="215" t="s">
        <v>19</v>
      </c>
      <c r="L343" s="45"/>
      <c r="M343" s="220" t="s">
        <v>19</v>
      </c>
      <c r="N343" s="221" t="s">
        <v>40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287</v>
      </c>
      <c r="AT343" s="224" t="s">
        <v>153</v>
      </c>
      <c r="AU343" s="224" t="s">
        <v>165</v>
      </c>
      <c r="AY343" s="18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77</v>
      </c>
      <c r="BK343" s="225">
        <f>ROUND(I343*H343,2)</f>
        <v>0</v>
      </c>
      <c r="BL343" s="18" t="s">
        <v>287</v>
      </c>
      <c r="BM343" s="224" t="s">
        <v>3266</v>
      </c>
    </row>
    <row r="344" s="12" customFormat="1" ht="25.92" customHeight="1">
      <c r="A344" s="12"/>
      <c r="B344" s="197"/>
      <c r="C344" s="198"/>
      <c r="D344" s="199" t="s">
        <v>68</v>
      </c>
      <c r="E344" s="200" t="s">
        <v>262</v>
      </c>
      <c r="F344" s="200" t="s">
        <v>3267</v>
      </c>
      <c r="G344" s="198"/>
      <c r="H344" s="198"/>
      <c r="I344" s="201"/>
      <c r="J344" s="202">
        <f>BK344</f>
        <v>0</v>
      </c>
      <c r="K344" s="198"/>
      <c r="L344" s="203"/>
      <c r="M344" s="204"/>
      <c r="N344" s="205"/>
      <c r="O344" s="205"/>
      <c r="P344" s="206">
        <f>P345+P473</f>
        <v>0</v>
      </c>
      <c r="Q344" s="205"/>
      <c r="R344" s="206">
        <f>R345+R473</f>
        <v>75.327949719999992</v>
      </c>
      <c r="S344" s="205"/>
      <c r="T344" s="207">
        <f>T345+T473</f>
        <v>0.93500000000000005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8" t="s">
        <v>165</v>
      </c>
      <c r="AT344" s="209" t="s">
        <v>68</v>
      </c>
      <c r="AU344" s="209" t="s">
        <v>69</v>
      </c>
      <c r="AY344" s="208" t="s">
        <v>151</v>
      </c>
      <c r="BK344" s="210">
        <f>BK345+BK473</f>
        <v>0</v>
      </c>
    </row>
    <row r="345" s="12" customFormat="1" ht="22.8" customHeight="1">
      <c r="A345" s="12"/>
      <c r="B345" s="197"/>
      <c r="C345" s="198"/>
      <c r="D345" s="199" t="s">
        <v>68</v>
      </c>
      <c r="E345" s="211" t="s">
        <v>3268</v>
      </c>
      <c r="F345" s="211" t="s">
        <v>3269</v>
      </c>
      <c r="G345" s="198"/>
      <c r="H345" s="198"/>
      <c r="I345" s="201"/>
      <c r="J345" s="212">
        <f>BK345</f>
        <v>0</v>
      </c>
      <c r="K345" s="198"/>
      <c r="L345" s="203"/>
      <c r="M345" s="204"/>
      <c r="N345" s="205"/>
      <c r="O345" s="205"/>
      <c r="P345" s="206">
        <f>P346+P367+P372+P394+P452</f>
        <v>0</v>
      </c>
      <c r="Q345" s="205"/>
      <c r="R345" s="206">
        <f>R346+R367+R372+R394+R452</f>
        <v>0.76699349999999999</v>
      </c>
      <c r="S345" s="205"/>
      <c r="T345" s="207">
        <f>T346+T367+T372+T394+T452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8" t="s">
        <v>165</v>
      </c>
      <c r="AT345" s="209" t="s">
        <v>68</v>
      </c>
      <c r="AU345" s="209" t="s">
        <v>77</v>
      </c>
      <c r="AY345" s="208" t="s">
        <v>151</v>
      </c>
      <c r="BK345" s="210">
        <f>BK346+BK367+BK372+BK394+BK452</f>
        <v>0</v>
      </c>
    </row>
    <row r="346" s="12" customFormat="1" ht="20.88" customHeight="1">
      <c r="A346" s="12"/>
      <c r="B346" s="197"/>
      <c r="C346" s="198"/>
      <c r="D346" s="199" t="s">
        <v>68</v>
      </c>
      <c r="E346" s="211" t="s">
        <v>3270</v>
      </c>
      <c r="F346" s="211" t="s">
        <v>3271</v>
      </c>
      <c r="G346" s="198"/>
      <c r="H346" s="198"/>
      <c r="I346" s="201"/>
      <c r="J346" s="212">
        <f>BK346</f>
        <v>0</v>
      </c>
      <c r="K346" s="198"/>
      <c r="L346" s="203"/>
      <c r="M346" s="204"/>
      <c r="N346" s="205"/>
      <c r="O346" s="205"/>
      <c r="P346" s="206">
        <f>SUM(P347:P366)</f>
        <v>0</v>
      </c>
      <c r="Q346" s="205"/>
      <c r="R346" s="206">
        <f>SUM(R347:R366)</f>
        <v>0</v>
      </c>
      <c r="S346" s="205"/>
      <c r="T346" s="207">
        <f>SUM(T347:T366)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8" t="s">
        <v>165</v>
      </c>
      <c r="AT346" s="209" t="s">
        <v>68</v>
      </c>
      <c r="AU346" s="209" t="s">
        <v>79</v>
      </c>
      <c r="AY346" s="208" t="s">
        <v>151</v>
      </c>
      <c r="BK346" s="210">
        <f>SUM(BK347:BK366)</f>
        <v>0</v>
      </c>
    </row>
    <row r="347" s="2" customFormat="1" ht="16.5" customHeight="1">
      <c r="A347" s="39"/>
      <c r="B347" s="40"/>
      <c r="C347" s="213" t="s">
        <v>3272</v>
      </c>
      <c r="D347" s="213" t="s">
        <v>153</v>
      </c>
      <c r="E347" s="214" t="s">
        <v>3273</v>
      </c>
      <c r="F347" s="215" t="s">
        <v>3274</v>
      </c>
      <c r="G347" s="216" t="s">
        <v>433</v>
      </c>
      <c r="H347" s="217">
        <v>3</v>
      </c>
      <c r="I347" s="218"/>
      <c r="J347" s="219">
        <f>ROUND(I347*H347,2)</f>
        <v>0</v>
      </c>
      <c r="K347" s="215" t="s">
        <v>157</v>
      </c>
      <c r="L347" s="45"/>
      <c r="M347" s="220" t="s">
        <v>19</v>
      </c>
      <c r="N347" s="221" t="s">
        <v>40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636</v>
      </c>
      <c r="AT347" s="224" t="s">
        <v>153</v>
      </c>
      <c r="AU347" s="224" t="s">
        <v>165</v>
      </c>
      <c r="AY347" s="18" t="s">
        <v>151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77</v>
      </c>
      <c r="BK347" s="225">
        <f>ROUND(I347*H347,2)</f>
        <v>0</v>
      </c>
      <c r="BL347" s="18" t="s">
        <v>636</v>
      </c>
      <c r="BM347" s="224" t="s">
        <v>3275</v>
      </c>
    </row>
    <row r="348" s="2" customFormat="1">
      <c r="A348" s="39"/>
      <c r="B348" s="40"/>
      <c r="C348" s="41"/>
      <c r="D348" s="226" t="s">
        <v>160</v>
      </c>
      <c r="E348" s="41"/>
      <c r="F348" s="227" t="s">
        <v>3276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160</v>
      </c>
      <c r="AU348" s="18" t="s">
        <v>165</v>
      </c>
    </row>
    <row r="349" s="2" customFormat="1" ht="24.15" customHeight="1">
      <c r="A349" s="39"/>
      <c r="B349" s="40"/>
      <c r="C349" s="265" t="s">
        <v>3277</v>
      </c>
      <c r="D349" s="265" t="s">
        <v>262</v>
      </c>
      <c r="E349" s="266" t="s">
        <v>3278</v>
      </c>
      <c r="F349" s="267" t="s">
        <v>3279</v>
      </c>
      <c r="G349" s="268" t="s">
        <v>433</v>
      </c>
      <c r="H349" s="269">
        <v>3</v>
      </c>
      <c r="I349" s="270"/>
      <c r="J349" s="271">
        <f>ROUND(I349*H349,2)</f>
        <v>0</v>
      </c>
      <c r="K349" s="267" t="s">
        <v>19</v>
      </c>
      <c r="L349" s="272"/>
      <c r="M349" s="273" t="s">
        <v>19</v>
      </c>
      <c r="N349" s="274" t="s">
        <v>40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2833</v>
      </c>
      <c r="AT349" s="224" t="s">
        <v>262</v>
      </c>
      <c r="AU349" s="224" t="s">
        <v>165</v>
      </c>
      <c r="AY349" s="18" t="s">
        <v>151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77</v>
      </c>
      <c r="BK349" s="225">
        <f>ROUND(I349*H349,2)</f>
        <v>0</v>
      </c>
      <c r="BL349" s="18" t="s">
        <v>636</v>
      </c>
      <c r="BM349" s="224" t="s">
        <v>3280</v>
      </c>
    </row>
    <row r="350" s="2" customFormat="1" ht="16.5" customHeight="1">
      <c r="A350" s="39"/>
      <c r="B350" s="40"/>
      <c r="C350" s="213" t="s">
        <v>3281</v>
      </c>
      <c r="D350" s="213" t="s">
        <v>153</v>
      </c>
      <c r="E350" s="214" t="s">
        <v>3282</v>
      </c>
      <c r="F350" s="215" t="s">
        <v>3283</v>
      </c>
      <c r="G350" s="216" t="s">
        <v>433</v>
      </c>
      <c r="H350" s="217">
        <v>2</v>
      </c>
      <c r="I350" s="218"/>
      <c r="J350" s="219">
        <f>ROUND(I350*H350,2)</f>
        <v>0</v>
      </c>
      <c r="K350" s="215" t="s">
        <v>157</v>
      </c>
      <c r="L350" s="45"/>
      <c r="M350" s="220" t="s">
        <v>19</v>
      </c>
      <c r="N350" s="221" t="s">
        <v>40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636</v>
      </c>
      <c r="AT350" s="224" t="s">
        <v>153</v>
      </c>
      <c r="AU350" s="224" t="s">
        <v>165</v>
      </c>
      <c r="AY350" s="18" t="s">
        <v>151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77</v>
      </c>
      <c r="BK350" s="225">
        <f>ROUND(I350*H350,2)</f>
        <v>0</v>
      </c>
      <c r="BL350" s="18" t="s">
        <v>636</v>
      </c>
      <c r="BM350" s="224" t="s">
        <v>3284</v>
      </c>
    </row>
    <row r="351" s="2" customFormat="1">
      <c r="A351" s="39"/>
      <c r="B351" s="40"/>
      <c r="C351" s="41"/>
      <c r="D351" s="226" t="s">
        <v>160</v>
      </c>
      <c r="E351" s="41"/>
      <c r="F351" s="227" t="s">
        <v>3285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160</v>
      </c>
      <c r="AU351" s="18" t="s">
        <v>165</v>
      </c>
    </row>
    <row r="352" s="2" customFormat="1" ht="21.75" customHeight="1">
      <c r="A352" s="39"/>
      <c r="B352" s="40"/>
      <c r="C352" s="265" t="s">
        <v>3286</v>
      </c>
      <c r="D352" s="265" t="s">
        <v>262</v>
      </c>
      <c r="E352" s="266" t="s">
        <v>3287</v>
      </c>
      <c r="F352" s="267" t="s">
        <v>3288</v>
      </c>
      <c r="G352" s="268" t="s">
        <v>433</v>
      </c>
      <c r="H352" s="269">
        <v>2</v>
      </c>
      <c r="I352" s="270"/>
      <c r="J352" s="271">
        <f>ROUND(I352*H352,2)</f>
        <v>0</v>
      </c>
      <c r="K352" s="267" t="s">
        <v>19</v>
      </c>
      <c r="L352" s="272"/>
      <c r="M352" s="273" t="s">
        <v>19</v>
      </c>
      <c r="N352" s="274" t="s">
        <v>40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2833</v>
      </c>
      <c r="AT352" s="224" t="s">
        <v>262</v>
      </c>
      <c r="AU352" s="224" t="s">
        <v>165</v>
      </c>
      <c r="AY352" s="18" t="s">
        <v>151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77</v>
      </c>
      <c r="BK352" s="225">
        <f>ROUND(I352*H352,2)</f>
        <v>0</v>
      </c>
      <c r="BL352" s="18" t="s">
        <v>636</v>
      </c>
      <c r="BM352" s="224" t="s">
        <v>3289</v>
      </c>
    </row>
    <row r="353" s="2" customFormat="1" ht="16.5" customHeight="1">
      <c r="A353" s="39"/>
      <c r="B353" s="40"/>
      <c r="C353" s="213" t="s">
        <v>3290</v>
      </c>
      <c r="D353" s="213" t="s">
        <v>153</v>
      </c>
      <c r="E353" s="214" t="s">
        <v>3291</v>
      </c>
      <c r="F353" s="215" t="s">
        <v>3292</v>
      </c>
      <c r="G353" s="216" t="s">
        <v>433</v>
      </c>
      <c r="H353" s="217">
        <v>13</v>
      </c>
      <c r="I353" s="218"/>
      <c r="J353" s="219">
        <f>ROUND(I353*H353,2)</f>
        <v>0</v>
      </c>
      <c r="K353" s="215" t="s">
        <v>157</v>
      </c>
      <c r="L353" s="45"/>
      <c r="M353" s="220" t="s">
        <v>19</v>
      </c>
      <c r="N353" s="221" t="s">
        <v>40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636</v>
      </c>
      <c r="AT353" s="224" t="s">
        <v>153</v>
      </c>
      <c r="AU353" s="224" t="s">
        <v>165</v>
      </c>
      <c r="AY353" s="18" t="s">
        <v>151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77</v>
      </c>
      <c r="BK353" s="225">
        <f>ROUND(I353*H353,2)</f>
        <v>0</v>
      </c>
      <c r="BL353" s="18" t="s">
        <v>636</v>
      </c>
      <c r="BM353" s="224" t="s">
        <v>3293</v>
      </c>
    </row>
    <row r="354" s="2" customFormat="1">
      <c r="A354" s="39"/>
      <c r="B354" s="40"/>
      <c r="C354" s="41"/>
      <c r="D354" s="226" t="s">
        <v>160</v>
      </c>
      <c r="E354" s="41"/>
      <c r="F354" s="227" t="s">
        <v>3294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160</v>
      </c>
      <c r="AU354" s="18" t="s">
        <v>165</v>
      </c>
    </row>
    <row r="355" s="2" customFormat="1" ht="24.15" customHeight="1">
      <c r="A355" s="39"/>
      <c r="B355" s="40"/>
      <c r="C355" s="265" t="s">
        <v>3295</v>
      </c>
      <c r="D355" s="265" t="s">
        <v>262</v>
      </c>
      <c r="E355" s="266" t="s">
        <v>3296</v>
      </c>
      <c r="F355" s="267" t="s">
        <v>3297</v>
      </c>
      <c r="G355" s="268" t="s">
        <v>433</v>
      </c>
      <c r="H355" s="269">
        <v>12</v>
      </c>
      <c r="I355" s="270"/>
      <c r="J355" s="271">
        <f>ROUND(I355*H355,2)</f>
        <v>0</v>
      </c>
      <c r="K355" s="267" t="s">
        <v>19</v>
      </c>
      <c r="L355" s="272"/>
      <c r="M355" s="273" t="s">
        <v>19</v>
      </c>
      <c r="N355" s="274" t="s">
        <v>40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2833</v>
      </c>
      <c r="AT355" s="224" t="s">
        <v>262</v>
      </c>
      <c r="AU355" s="224" t="s">
        <v>165</v>
      </c>
      <c r="AY355" s="18" t="s">
        <v>151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77</v>
      </c>
      <c r="BK355" s="225">
        <f>ROUND(I355*H355,2)</f>
        <v>0</v>
      </c>
      <c r="BL355" s="18" t="s">
        <v>636</v>
      </c>
      <c r="BM355" s="224" t="s">
        <v>3298</v>
      </c>
    </row>
    <row r="356" s="2" customFormat="1" ht="24.15" customHeight="1">
      <c r="A356" s="39"/>
      <c r="B356" s="40"/>
      <c r="C356" s="265" t="s">
        <v>3299</v>
      </c>
      <c r="D356" s="265" t="s">
        <v>262</v>
      </c>
      <c r="E356" s="266" t="s">
        <v>3300</v>
      </c>
      <c r="F356" s="267" t="s">
        <v>3301</v>
      </c>
      <c r="G356" s="268" t="s">
        <v>433</v>
      </c>
      <c r="H356" s="269">
        <v>1</v>
      </c>
      <c r="I356" s="270"/>
      <c r="J356" s="271">
        <f>ROUND(I356*H356,2)</f>
        <v>0</v>
      </c>
      <c r="K356" s="267" t="s">
        <v>19</v>
      </c>
      <c r="L356" s="272"/>
      <c r="M356" s="273" t="s">
        <v>19</v>
      </c>
      <c r="N356" s="274" t="s">
        <v>40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2833</v>
      </c>
      <c r="AT356" s="224" t="s">
        <v>262</v>
      </c>
      <c r="AU356" s="224" t="s">
        <v>165</v>
      </c>
      <c r="AY356" s="18" t="s">
        <v>151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77</v>
      </c>
      <c r="BK356" s="225">
        <f>ROUND(I356*H356,2)</f>
        <v>0</v>
      </c>
      <c r="BL356" s="18" t="s">
        <v>636</v>
      </c>
      <c r="BM356" s="224" t="s">
        <v>3302</v>
      </c>
    </row>
    <row r="357" s="2" customFormat="1" ht="16.5" customHeight="1">
      <c r="A357" s="39"/>
      <c r="B357" s="40"/>
      <c r="C357" s="213" t="s">
        <v>3303</v>
      </c>
      <c r="D357" s="213" t="s">
        <v>153</v>
      </c>
      <c r="E357" s="214" t="s">
        <v>3304</v>
      </c>
      <c r="F357" s="215" t="s">
        <v>3305</v>
      </c>
      <c r="G357" s="216" t="s">
        <v>433</v>
      </c>
      <c r="H357" s="217">
        <v>9</v>
      </c>
      <c r="I357" s="218"/>
      <c r="J357" s="219">
        <f>ROUND(I357*H357,2)</f>
        <v>0</v>
      </c>
      <c r="K357" s="215" t="s">
        <v>157</v>
      </c>
      <c r="L357" s="45"/>
      <c r="M357" s="220" t="s">
        <v>19</v>
      </c>
      <c r="N357" s="221" t="s">
        <v>40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636</v>
      </c>
      <c r="AT357" s="224" t="s">
        <v>153</v>
      </c>
      <c r="AU357" s="224" t="s">
        <v>165</v>
      </c>
      <c r="AY357" s="18" t="s">
        <v>151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77</v>
      </c>
      <c r="BK357" s="225">
        <f>ROUND(I357*H357,2)</f>
        <v>0</v>
      </c>
      <c r="BL357" s="18" t="s">
        <v>636</v>
      </c>
      <c r="BM357" s="224" t="s">
        <v>3306</v>
      </c>
    </row>
    <row r="358" s="2" customFormat="1">
      <c r="A358" s="39"/>
      <c r="B358" s="40"/>
      <c r="C358" s="41"/>
      <c r="D358" s="226" t="s">
        <v>160</v>
      </c>
      <c r="E358" s="41"/>
      <c r="F358" s="227" t="s">
        <v>3307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160</v>
      </c>
      <c r="AU358" s="18" t="s">
        <v>165</v>
      </c>
    </row>
    <row r="359" s="2" customFormat="1" ht="37.8" customHeight="1">
      <c r="A359" s="39"/>
      <c r="B359" s="40"/>
      <c r="C359" s="265" t="s">
        <v>3308</v>
      </c>
      <c r="D359" s="265" t="s">
        <v>262</v>
      </c>
      <c r="E359" s="266" t="s">
        <v>3309</v>
      </c>
      <c r="F359" s="267" t="s">
        <v>3310</v>
      </c>
      <c r="G359" s="268" t="s">
        <v>433</v>
      </c>
      <c r="H359" s="269">
        <v>8</v>
      </c>
      <c r="I359" s="270"/>
      <c r="J359" s="271">
        <f>ROUND(I359*H359,2)</f>
        <v>0</v>
      </c>
      <c r="K359" s="267" t="s">
        <v>19</v>
      </c>
      <c r="L359" s="272"/>
      <c r="M359" s="273" t="s">
        <v>19</v>
      </c>
      <c r="N359" s="274" t="s">
        <v>40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2833</v>
      </c>
      <c r="AT359" s="224" t="s">
        <v>262</v>
      </c>
      <c r="AU359" s="224" t="s">
        <v>165</v>
      </c>
      <c r="AY359" s="18" t="s">
        <v>151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77</v>
      </c>
      <c r="BK359" s="225">
        <f>ROUND(I359*H359,2)</f>
        <v>0</v>
      </c>
      <c r="BL359" s="18" t="s">
        <v>636</v>
      </c>
      <c r="BM359" s="224" t="s">
        <v>3311</v>
      </c>
    </row>
    <row r="360" s="2" customFormat="1" ht="24.15" customHeight="1">
      <c r="A360" s="39"/>
      <c r="B360" s="40"/>
      <c r="C360" s="265" t="s">
        <v>3312</v>
      </c>
      <c r="D360" s="265" t="s">
        <v>262</v>
      </c>
      <c r="E360" s="266" t="s">
        <v>3313</v>
      </c>
      <c r="F360" s="267" t="s">
        <v>3314</v>
      </c>
      <c r="G360" s="268" t="s">
        <v>433</v>
      </c>
      <c r="H360" s="269">
        <v>1</v>
      </c>
      <c r="I360" s="270"/>
      <c r="J360" s="271">
        <f>ROUND(I360*H360,2)</f>
        <v>0</v>
      </c>
      <c r="K360" s="267" t="s">
        <v>19</v>
      </c>
      <c r="L360" s="272"/>
      <c r="M360" s="273" t="s">
        <v>19</v>
      </c>
      <c r="N360" s="274" t="s">
        <v>40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2833</v>
      </c>
      <c r="AT360" s="224" t="s">
        <v>262</v>
      </c>
      <c r="AU360" s="224" t="s">
        <v>165</v>
      </c>
      <c r="AY360" s="18" t="s">
        <v>151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77</v>
      </c>
      <c r="BK360" s="225">
        <f>ROUND(I360*H360,2)</f>
        <v>0</v>
      </c>
      <c r="BL360" s="18" t="s">
        <v>636</v>
      </c>
      <c r="BM360" s="224" t="s">
        <v>3315</v>
      </c>
    </row>
    <row r="361" s="2" customFormat="1" ht="16.5" customHeight="1">
      <c r="A361" s="39"/>
      <c r="B361" s="40"/>
      <c r="C361" s="213" t="s">
        <v>3316</v>
      </c>
      <c r="D361" s="213" t="s">
        <v>153</v>
      </c>
      <c r="E361" s="214" t="s">
        <v>3317</v>
      </c>
      <c r="F361" s="215" t="s">
        <v>3318</v>
      </c>
      <c r="G361" s="216" t="s">
        <v>433</v>
      </c>
      <c r="H361" s="217">
        <v>8</v>
      </c>
      <c r="I361" s="218"/>
      <c r="J361" s="219">
        <f>ROUND(I361*H361,2)</f>
        <v>0</v>
      </c>
      <c r="K361" s="215" t="s">
        <v>157</v>
      </c>
      <c r="L361" s="45"/>
      <c r="M361" s="220" t="s">
        <v>19</v>
      </c>
      <c r="N361" s="221" t="s">
        <v>40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636</v>
      </c>
      <c r="AT361" s="224" t="s">
        <v>153</v>
      </c>
      <c r="AU361" s="224" t="s">
        <v>165</v>
      </c>
      <c r="AY361" s="18" t="s">
        <v>151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77</v>
      </c>
      <c r="BK361" s="225">
        <f>ROUND(I361*H361,2)</f>
        <v>0</v>
      </c>
      <c r="BL361" s="18" t="s">
        <v>636</v>
      </c>
      <c r="BM361" s="224" t="s">
        <v>3319</v>
      </c>
    </row>
    <row r="362" s="2" customFormat="1">
      <c r="A362" s="39"/>
      <c r="B362" s="40"/>
      <c r="C362" s="41"/>
      <c r="D362" s="226" t="s">
        <v>160</v>
      </c>
      <c r="E362" s="41"/>
      <c r="F362" s="227" t="s">
        <v>3320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160</v>
      </c>
      <c r="AU362" s="18" t="s">
        <v>165</v>
      </c>
    </row>
    <row r="363" s="2" customFormat="1" ht="16.5" customHeight="1">
      <c r="A363" s="39"/>
      <c r="B363" s="40"/>
      <c r="C363" s="265" t="s">
        <v>3321</v>
      </c>
      <c r="D363" s="265" t="s">
        <v>262</v>
      </c>
      <c r="E363" s="266" t="s">
        <v>3322</v>
      </c>
      <c r="F363" s="267" t="s">
        <v>3323</v>
      </c>
      <c r="G363" s="268" t="s">
        <v>433</v>
      </c>
      <c r="H363" s="269">
        <v>4</v>
      </c>
      <c r="I363" s="270"/>
      <c r="J363" s="271">
        <f>ROUND(I363*H363,2)</f>
        <v>0</v>
      </c>
      <c r="K363" s="267" t="s">
        <v>19</v>
      </c>
      <c r="L363" s="272"/>
      <c r="M363" s="273" t="s">
        <v>19</v>
      </c>
      <c r="N363" s="274" t="s">
        <v>40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2833</v>
      </c>
      <c r="AT363" s="224" t="s">
        <v>262</v>
      </c>
      <c r="AU363" s="224" t="s">
        <v>165</v>
      </c>
      <c r="AY363" s="18" t="s">
        <v>151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77</v>
      </c>
      <c r="BK363" s="225">
        <f>ROUND(I363*H363,2)</f>
        <v>0</v>
      </c>
      <c r="BL363" s="18" t="s">
        <v>636</v>
      </c>
      <c r="BM363" s="224" t="s">
        <v>3324</v>
      </c>
    </row>
    <row r="364" s="2" customFormat="1" ht="16.5" customHeight="1">
      <c r="A364" s="39"/>
      <c r="B364" s="40"/>
      <c r="C364" s="265" t="s">
        <v>3325</v>
      </c>
      <c r="D364" s="265" t="s">
        <v>262</v>
      </c>
      <c r="E364" s="266" t="s">
        <v>3326</v>
      </c>
      <c r="F364" s="267" t="s">
        <v>3327</v>
      </c>
      <c r="G364" s="268" t="s">
        <v>433</v>
      </c>
      <c r="H364" s="269">
        <v>4</v>
      </c>
      <c r="I364" s="270"/>
      <c r="J364" s="271">
        <f>ROUND(I364*H364,2)</f>
        <v>0</v>
      </c>
      <c r="K364" s="267" t="s">
        <v>19</v>
      </c>
      <c r="L364" s="272"/>
      <c r="M364" s="273" t="s">
        <v>19</v>
      </c>
      <c r="N364" s="274" t="s">
        <v>40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2833</v>
      </c>
      <c r="AT364" s="224" t="s">
        <v>262</v>
      </c>
      <c r="AU364" s="224" t="s">
        <v>165</v>
      </c>
      <c r="AY364" s="18" t="s">
        <v>151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77</v>
      </c>
      <c r="BK364" s="225">
        <f>ROUND(I364*H364,2)</f>
        <v>0</v>
      </c>
      <c r="BL364" s="18" t="s">
        <v>636</v>
      </c>
      <c r="BM364" s="224" t="s">
        <v>3328</v>
      </c>
    </row>
    <row r="365" s="2" customFormat="1" ht="16.5" customHeight="1">
      <c r="A365" s="39"/>
      <c r="B365" s="40"/>
      <c r="C365" s="213" t="s">
        <v>3329</v>
      </c>
      <c r="D365" s="213" t="s">
        <v>153</v>
      </c>
      <c r="E365" s="214" t="s">
        <v>3330</v>
      </c>
      <c r="F365" s="215" t="s">
        <v>3331</v>
      </c>
      <c r="G365" s="216" t="s">
        <v>433</v>
      </c>
      <c r="H365" s="217">
        <v>6</v>
      </c>
      <c r="I365" s="218"/>
      <c r="J365" s="219">
        <f>ROUND(I365*H365,2)</f>
        <v>0</v>
      </c>
      <c r="K365" s="215" t="s">
        <v>19</v>
      </c>
      <c r="L365" s="45"/>
      <c r="M365" s="220" t="s">
        <v>19</v>
      </c>
      <c r="N365" s="221" t="s">
        <v>40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636</v>
      </c>
      <c r="AT365" s="224" t="s">
        <v>153</v>
      </c>
      <c r="AU365" s="224" t="s">
        <v>165</v>
      </c>
      <c r="AY365" s="18" t="s">
        <v>151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77</v>
      </c>
      <c r="BK365" s="225">
        <f>ROUND(I365*H365,2)</f>
        <v>0</v>
      </c>
      <c r="BL365" s="18" t="s">
        <v>636</v>
      </c>
      <c r="BM365" s="224" t="s">
        <v>3332</v>
      </c>
    </row>
    <row r="366" s="2" customFormat="1" ht="24.15" customHeight="1">
      <c r="A366" s="39"/>
      <c r="B366" s="40"/>
      <c r="C366" s="265" t="s">
        <v>3333</v>
      </c>
      <c r="D366" s="265" t="s">
        <v>262</v>
      </c>
      <c r="E366" s="266" t="s">
        <v>3334</v>
      </c>
      <c r="F366" s="267" t="s">
        <v>3335</v>
      </c>
      <c r="G366" s="268" t="s">
        <v>433</v>
      </c>
      <c r="H366" s="269">
        <v>6</v>
      </c>
      <c r="I366" s="270"/>
      <c r="J366" s="271">
        <f>ROUND(I366*H366,2)</f>
        <v>0</v>
      </c>
      <c r="K366" s="267" t="s">
        <v>19</v>
      </c>
      <c r="L366" s="272"/>
      <c r="M366" s="273" t="s">
        <v>19</v>
      </c>
      <c r="N366" s="274" t="s">
        <v>40</v>
      </c>
      <c r="O366" s="85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2833</v>
      </c>
      <c r="AT366" s="224" t="s">
        <v>262</v>
      </c>
      <c r="AU366" s="224" t="s">
        <v>165</v>
      </c>
      <c r="AY366" s="18" t="s">
        <v>151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77</v>
      </c>
      <c r="BK366" s="225">
        <f>ROUND(I366*H366,2)</f>
        <v>0</v>
      </c>
      <c r="BL366" s="18" t="s">
        <v>636</v>
      </c>
      <c r="BM366" s="224" t="s">
        <v>3336</v>
      </c>
    </row>
    <row r="367" s="12" customFormat="1" ht="20.88" customHeight="1">
      <c r="A367" s="12"/>
      <c r="B367" s="197"/>
      <c r="C367" s="198"/>
      <c r="D367" s="199" t="s">
        <v>68</v>
      </c>
      <c r="E367" s="211" t="s">
        <v>3337</v>
      </c>
      <c r="F367" s="211" t="s">
        <v>3338</v>
      </c>
      <c r="G367" s="198"/>
      <c r="H367" s="198"/>
      <c r="I367" s="201"/>
      <c r="J367" s="212">
        <f>BK367</f>
        <v>0</v>
      </c>
      <c r="K367" s="198"/>
      <c r="L367" s="203"/>
      <c r="M367" s="204"/>
      <c r="N367" s="205"/>
      <c r="O367" s="205"/>
      <c r="P367" s="206">
        <f>SUM(P368:P371)</f>
        <v>0</v>
      </c>
      <c r="Q367" s="205"/>
      <c r="R367" s="206">
        <f>SUM(R368:R371)</f>
        <v>0</v>
      </c>
      <c r="S367" s="205"/>
      <c r="T367" s="207">
        <f>SUM(T368:T371)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8" t="s">
        <v>165</v>
      </c>
      <c r="AT367" s="209" t="s">
        <v>68</v>
      </c>
      <c r="AU367" s="209" t="s">
        <v>79</v>
      </c>
      <c r="AY367" s="208" t="s">
        <v>151</v>
      </c>
      <c r="BK367" s="210">
        <f>SUM(BK368:BK371)</f>
        <v>0</v>
      </c>
    </row>
    <row r="368" s="2" customFormat="1" ht="24.15" customHeight="1">
      <c r="A368" s="39"/>
      <c r="B368" s="40"/>
      <c r="C368" s="213" t="s">
        <v>3339</v>
      </c>
      <c r="D368" s="213" t="s">
        <v>153</v>
      </c>
      <c r="E368" s="214" t="s">
        <v>3340</v>
      </c>
      <c r="F368" s="215" t="s">
        <v>3341</v>
      </c>
      <c r="G368" s="216" t="s">
        <v>433</v>
      </c>
      <c r="H368" s="217">
        <v>1</v>
      </c>
      <c r="I368" s="218"/>
      <c r="J368" s="219">
        <f>ROUND(I368*H368,2)</f>
        <v>0</v>
      </c>
      <c r="K368" s="215" t="s">
        <v>19</v>
      </c>
      <c r="L368" s="45"/>
      <c r="M368" s="220" t="s">
        <v>19</v>
      </c>
      <c r="N368" s="221" t="s">
        <v>40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636</v>
      </c>
      <c r="AT368" s="224" t="s">
        <v>153</v>
      </c>
      <c r="AU368" s="224" t="s">
        <v>165</v>
      </c>
      <c r="AY368" s="18" t="s">
        <v>151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77</v>
      </c>
      <c r="BK368" s="225">
        <f>ROUND(I368*H368,2)</f>
        <v>0</v>
      </c>
      <c r="BL368" s="18" t="s">
        <v>636</v>
      </c>
      <c r="BM368" s="224" t="s">
        <v>3342</v>
      </c>
    </row>
    <row r="369" s="2" customFormat="1" ht="16.5" customHeight="1">
      <c r="A369" s="39"/>
      <c r="B369" s="40"/>
      <c r="C369" s="213" t="s">
        <v>3343</v>
      </c>
      <c r="D369" s="213" t="s">
        <v>153</v>
      </c>
      <c r="E369" s="214" t="s">
        <v>3344</v>
      </c>
      <c r="F369" s="215" t="s">
        <v>3345</v>
      </c>
      <c r="G369" s="216" t="s">
        <v>433</v>
      </c>
      <c r="H369" s="217">
        <v>1</v>
      </c>
      <c r="I369" s="218"/>
      <c r="J369" s="219">
        <f>ROUND(I369*H369,2)</f>
        <v>0</v>
      </c>
      <c r="K369" s="215" t="s">
        <v>157</v>
      </c>
      <c r="L369" s="45"/>
      <c r="M369" s="220" t="s">
        <v>19</v>
      </c>
      <c r="N369" s="221" t="s">
        <v>40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636</v>
      </c>
      <c r="AT369" s="224" t="s">
        <v>153</v>
      </c>
      <c r="AU369" s="224" t="s">
        <v>165</v>
      </c>
      <c r="AY369" s="18" t="s">
        <v>151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77</v>
      </c>
      <c r="BK369" s="225">
        <f>ROUND(I369*H369,2)</f>
        <v>0</v>
      </c>
      <c r="BL369" s="18" t="s">
        <v>636</v>
      </c>
      <c r="BM369" s="224" t="s">
        <v>3346</v>
      </c>
    </row>
    <row r="370" s="2" customFormat="1">
      <c r="A370" s="39"/>
      <c r="B370" s="40"/>
      <c r="C370" s="41"/>
      <c r="D370" s="226" t="s">
        <v>160</v>
      </c>
      <c r="E370" s="41"/>
      <c r="F370" s="227" t="s">
        <v>3347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160</v>
      </c>
      <c r="AU370" s="18" t="s">
        <v>165</v>
      </c>
    </row>
    <row r="371" s="2" customFormat="1" ht="16.5" customHeight="1">
      <c r="A371" s="39"/>
      <c r="B371" s="40"/>
      <c r="C371" s="265" t="s">
        <v>3348</v>
      </c>
      <c r="D371" s="265" t="s">
        <v>262</v>
      </c>
      <c r="E371" s="266" t="s">
        <v>3349</v>
      </c>
      <c r="F371" s="267" t="s">
        <v>3350</v>
      </c>
      <c r="G371" s="268" t="s">
        <v>433</v>
      </c>
      <c r="H371" s="269">
        <v>1</v>
      </c>
      <c r="I371" s="270"/>
      <c r="J371" s="271">
        <f>ROUND(I371*H371,2)</f>
        <v>0</v>
      </c>
      <c r="K371" s="267" t="s">
        <v>19</v>
      </c>
      <c r="L371" s="272"/>
      <c r="M371" s="273" t="s">
        <v>19</v>
      </c>
      <c r="N371" s="274" t="s">
        <v>40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2833</v>
      </c>
      <c r="AT371" s="224" t="s">
        <v>262</v>
      </c>
      <c r="AU371" s="224" t="s">
        <v>165</v>
      </c>
      <c r="AY371" s="18" t="s">
        <v>151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77</v>
      </c>
      <c r="BK371" s="225">
        <f>ROUND(I371*H371,2)</f>
        <v>0</v>
      </c>
      <c r="BL371" s="18" t="s">
        <v>636</v>
      </c>
      <c r="BM371" s="224" t="s">
        <v>3351</v>
      </c>
    </row>
    <row r="372" s="12" customFormat="1" ht="20.88" customHeight="1">
      <c r="A372" s="12"/>
      <c r="B372" s="197"/>
      <c r="C372" s="198"/>
      <c r="D372" s="199" t="s">
        <v>68</v>
      </c>
      <c r="E372" s="211" t="s">
        <v>3352</v>
      </c>
      <c r="F372" s="211" t="s">
        <v>3353</v>
      </c>
      <c r="G372" s="198"/>
      <c r="H372" s="198"/>
      <c r="I372" s="201"/>
      <c r="J372" s="212">
        <f>BK372</f>
        <v>0</v>
      </c>
      <c r="K372" s="198"/>
      <c r="L372" s="203"/>
      <c r="M372" s="204"/>
      <c r="N372" s="205"/>
      <c r="O372" s="205"/>
      <c r="P372" s="206">
        <f>SUM(P373:P393)</f>
        <v>0</v>
      </c>
      <c r="Q372" s="205"/>
      <c r="R372" s="206">
        <f>SUM(R373:R393)</f>
        <v>0.0012000000000000001</v>
      </c>
      <c r="S372" s="205"/>
      <c r="T372" s="207">
        <f>SUM(T373:T393)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8" t="s">
        <v>165</v>
      </c>
      <c r="AT372" s="209" t="s">
        <v>68</v>
      </c>
      <c r="AU372" s="209" t="s">
        <v>79</v>
      </c>
      <c r="AY372" s="208" t="s">
        <v>151</v>
      </c>
      <c r="BK372" s="210">
        <f>SUM(BK373:BK393)</f>
        <v>0</v>
      </c>
    </row>
    <row r="373" s="2" customFormat="1" ht="16.5" customHeight="1">
      <c r="A373" s="39"/>
      <c r="B373" s="40"/>
      <c r="C373" s="213" t="s">
        <v>3354</v>
      </c>
      <c r="D373" s="213" t="s">
        <v>153</v>
      </c>
      <c r="E373" s="214" t="s">
        <v>3355</v>
      </c>
      <c r="F373" s="215" t="s">
        <v>3356</v>
      </c>
      <c r="G373" s="216" t="s">
        <v>433</v>
      </c>
      <c r="H373" s="217">
        <v>3</v>
      </c>
      <c r="I373" s="218"/>
      <c r="J373" s="219">
        <f>ROUND(I373*H373,2)</f>
        <v>0</v>
      </c>
      <c r="K373" s="215" t="s">
        <v>157</v>
      </c>
      <c r="L373" s="45"/>
      <c r="M373" s="220" t="s">
        <v>19</v>
      </c>
      <c r="N373" s="221" t="s">
        <v>40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287</v>
      </c>
      <c r="AT373" s="224" t="s">
        <v>153</v>
      </c>
      <c r="AU373" s="224" t="s">
        <v>165</v>
      </c>
      <c r="AY373" s="18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77</v>
      </c>
      <c r="BK373" s="225">
        <f>ROUND(I373*H373,2)</f>
        <v>0</v>
      </c>
      <c r="BL373" s="18" t="s">
        <v>287</v>
      </c>
      <c r="BM373" s="224" t="s">
        <v>3357</v>
      </c>
    </row>
    <row r="374" s="2" customFormat="1">
      <c r="A374" s="39"/>
      <c r="B374" s="40"/>
      <c r="C374" s="41"/>
      <c r="D374" s="226" t="s">
        <v>160</v>
      </c>
      <c r="E374" s="41"/>
      <c r="F374" s="227" t="s">
        <v>3358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160</v>
      </c>
      <c r="AU374" s="18" t="s">
        <v>165</v>
      </c>
    </row>
    <row r="375" s="2" customFormat="1" ht="37.8" customHeight="1">
      <c r="A375" s="39"/>
      <c r="B375" s="40"/>
      <c r="C375" s="265" t="s">
        <v>3359</v>
      </c>
      <c r="D375" s="265" t="s">
        <v>262</v>
      </c>
      <c r="E375" s="266" t="s">
        <v>3360</v>
      </c>
      <c r="F375" s="267" t="s">
        <v>3361</v>
      </c>
      <c r="G375" s="268" t="s">
        <v>433</v>
      </c>
      <c r="H375" s="269">
        <v>1</v>
      </c>
      <c r="I375" s="270"/>
      <c r="J375" s="271">
        <f>ROUND(I375*H375,2)</f>
        <v>0</v>
      </c>
      <c r="K375" s="267" t="s">
        <v>19</v>
      </c>
      <c r="L375" s="272"/>
      <c r="M375" s="273" t="s">
        <v>19</v>
      </c>
      <c r="N375" s="274" t="s">
        <v>40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424</v>
      </c>
      <c r="AT375" s="224" t="s">
        <v>262</v>
      </c>
      <c r="AU375" s="224" t="s">
        <v>165</v>
      </c>
      <c r="AY375" s="18" t="s">
        <v>151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77</v>
      </c>
      <c r="BK375" s="225">
        <f>ROUND(I375*H375,2)</f>
        <v>0</v>
      </c>
      <c r="BL375" s="18" t="s">
        <v>287</v>
      </c>
      <c r="BM375" s="224" t="s">
        <v>3362</v>
      </c>
    </row>
    <row r="376" s="2" customFormat="1" ht="37.8" customHeight="1">
      <c r="A376" s="39"/>
      <c r="B376" s="40"/>
      <c r="C376" s="265" t="s">
        <v>3363</v>
      </c>
      <c r="D376" s="265" t="s">
        <v>262</v>
      </c>
      <c r="E376" s="266" t="s">
        <v>3364</v>
      </c>
      <c r="F376" s="267" t="s">
        <v>3365</v>
      </c>
      <c r="G376" s="268" t="s">
        <v>433</v>
      </c>
      <c r="H376" s="269">
        <v>2</v>
      </c>
      <c r="I376" s="270"/>
      <c r="J376" s="271">
        <f>ROUND(I376*H376,2)</f>
        <v>0</v>
      </c>
      <c r="K376" s="267" t="s">
        <v>19</v>
      </c>
      <c r="L376" s="272"/>
      <c r="M376" s="273" t="s">
        <v>19</v>
      </c>
      <c r="N376" s="274" t="s">
        <v>40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424</v>
      </c>
      <c r="AT376" s="224" t="s">
        <v>262</v>
      </c>
      <c r="AU376" s="224" t="s">
        <v>165</v>
      </c>
      <c r="AY376" s="18" t="s">
        <v>151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77</v>
      </c>
      <c r="BK376" s="225">
        <f>ROUND(I376*H376,2)</f>
        <v>0</v>
      </c>
      <c r="BL376" s="18" t="s">
        <v>287</v>
      </c>
      <c r="BM376" s="224" t="s">
        <v>3366</v>
      </c>
    </row>
    <row r="377" s="2" customFormat="1" ht="16.5" customHeight="1">
      <c r="A377" s="39"/>
      <c r="B377" s="40"/>
      <c r="C377" s="213" t="s">
        <v>3367</v>
      </c>
      <c r="D377" s="213" t="s">
        <v>153</v>
      </c>
      <c r="E377" s="214" t="s">
        <v>3368</v>
      </c>
      <c r="F377" s="215" t="s">
        <v>3369</v>
      </c>
      <c r="G377" s="216" t="s">
        <v>433</v>
      </c>
      <c r="H377" s="217">
        <v>1</v>
      </c>
      <c r="I377" s="218"/>
      <c r="J377" s="219">
        <f>ROUND(I377*H377,2)</f>
        <v>0</v>
      </c>
      <c r="K377" s="215" t="s">
        <v>157</v>
      </c>
      <c r="L377" s="45"/>
      <c r="M377" s="220" t="s">
        <v>19</v>
      </c>
      <c r="N377" s="221" t="s">
        <v>40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287</v>
      </c>
      <c r="AT377" s="224" t="s">
        <v>153</v>
      </c>
      <c r="AU377" s="224" t="s">
        <v>165</v>
      </c>
      <c r="AY377" s="18" t="s">
        <v>151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77</v>
      </c>
      <c r="BK377" s="225">
        <f>ROUND(I377*H377,2)</f>
        <v>0</v>
      </c>
      <c r="BL377" s="18" t="s">
        <v>287</v>
      </c>
      <c r="BM377" s="224" t="s">
        <v>3370</v>
      </c>
    </row>
    <row r="378" s="2" customFormat="1">
      <c r="A378" s="39"/>
      <c r="B378" s="40"/>
      <c r="C378" s="41"/>
      <c r="D378" s="226" t="s">
        <v>160</v>
      </c>
      <c r="E378" s="41"/>
      <c r="F378" s="227" t="s">
        <v>3371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160</v>
      </c>
      <c r="AU378" s="18" t="s">
        <v>165</v>
      </c>
    </row>
    <row r="379" s="2" customFormat="1" ht="16.5" customHeight="1">
      <c r="A379" s="39"/>
      <c r="B379" s="40"/>
      <c r="C379" s="265" t="s">
        <v>3372</v>
      </c>
      <c r="D379" s="265" t="s">
        <v>262</v>
      </c>
      <c r="E379" s="266" t="s">
        <v>3373</v>
      </c>
      <c r="F379" s="267" t="s">
        <v>3374</v>
      </c>
      <c r="G379" s="268" t="s">
        <v>433</v>
      </c>
      <c r="H379" s="269">
        <v>1</v>
      </c>
      <c r="I379" s="270"/>
      <c r="J379" s="271">
        <f>ROUND(I379*H379,2)</f>
        <v>0</v>
      </c>
      <c r="K379" s="267" t="s">
        <v>19</v>
      </c>
      <c r="L379" s="272"/>
      <c r="M379" s="273" t="s">
        <v>19</v>
      </c>
      <c r="N379" s="274" t="s">
        <v>40</v>
      </c>
      <c r="O379" s="85"/>
      <c r="P379" s="222">
        <f>O379*H379</f>
        <v>0</v>
      </c>
      <c r="Q379" s="222">
        <v>0.00010000000000000001</v>
      </c>
      <c r="R379" s="222">
        <f>Q379*H379</f>
        <v>0.00010000000000000001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424</v>
      </c>
      <c r="AT379" s="224" t="s">
        <v>262</v>
      </c>
      <c r="AU379" s="224" t="s">
        <v>165</v>
      </c>
      <c r="AY379" s="18" t="s">
        <v>151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77</v>
      </c>
      <c r="BK379" s="225">
        <f>ROUND(I379*H379,2)</f>
        <v>0</v>
      </c>
      <c r="BL379" s="18" t="s">
        <v>287</v>
      </c>
      <c r="BM379" s="224" t="s">
        <v>3375</v>
      </c>
    </row>
    <row r="380" s="2" customFormat="1" ht="16.5" customHeight="1">
      <c r="A380" s="39"/>
      <c r="B380" s="40"/>
      <c r="C380" s="213" t="s">
        <v>3376</v>
      </c>
      <c r="D380" s="213" t="s">
        <v>153</v>
      </c>
      <c r="E380" s="214" t="s">
        <v>3377</v>
      </c>
      <c r="F380" s="215" t="s">
        <v>3378</v>
      </c>
      <c r="G380" s="216" t="s">
        <v>433</v>
      </c>
      <c r="H380" s="217">
        <v>4</v>
      </c>
      <c r="I380" s="218"/>
      <c r="J380" s="219">
        <f>ROUND(I380*H380,2)</f>
        <v>0</v>
      </c>
      <c r="K380" s="215" t="s">
        <v>157</v>
      </c>
      <c r="L380" s="45"/>
      <c r="M380" s="220" t="s">
        <v>19</v>
      </c>
      <c r="N380" s="221" t="s">
        <v>40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287</v>
      </c>
      <c r="AT380" s="224" t="s">
        <v>153</v>
      </c>
      <c r="AU380" s="224" t="s">
        <v>165</v>
      </c>
      <c r="AY380" s="18" t="s">
        <v>151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77</v>
      </c>
      <c r="BK380" s="225">
        <f>ROUND(I380*H380,2)</f>
        <v>0</v>
      </c>
      <c r="BL380" s="18" t="s">
        <v>287</v>
      </c>
      <c r="BM380" s="224" t="s">
        <v>3379</v>
      </c>
    </row>
    <row r="381" s="2" customFormat="1">
      <c r="A381" s="39"/>
      <c r="B381" s="40"/>
      <c r="C381" s="41"/>
      <c r="D381" s="226" t="s">
        <v>160</v>
      </c>
      <c r="E381" s="41"/>
      <c r="F381" s="227" t="s">
        <v>3380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160</v>
      </c>
      <c r="AU381" s="18" t="s">
        <v>165</v>
      </c>
    </row>
    <row r="382" s="2" customFormat="1" ht="37.8" customHeight="1">
      <c r="A382" s="39"/>
      <c r="B382" s="40"/>
      <c r="C382" s="265" t="s">
        <v>3381</v>
      </c>
      <c r="D382" s="265" t="s">
        <v>262</v>
      </c>
      <c r="E382" s="266" t="s">
        <v>3382</v>
      </c>
      <c r="F382" s="267" t="s">
        <v>3383</v>
      </c>
      <c r="G382" s="268" t="s">
        <v>433</v>
      </c>
      <c r="H382" s="269">
        <v>1</v>
      </c>
      <c r="I382" s="270"/>
      <c r="J382" s="271">
        <f>ROUND(I382*H382,2)</f>
        <v>0</v>
      </c>
      <c r="K382" s="267" t="s">
        <v>19</v>
      </c>
      <c r="L382" s="272"/>
      <c r="M382" s="273" t="s">
        <v>19</v>
      </c>
      <c r="N382" s="274" t="s">
        <v>40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424</v>
      </c>
      <c r="AT382" s="224" t="s">
        <v>262</v>
      </c>
      <c r="AU382" s="224" t="s">
        <v>165</v>
      </c>
      <c r="AY382" s="18" t="s">
        <v>151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77</v>
      </c>
      <c r="BK382" s="225">
        <f>ROUND(I382*H382,2)</f>
        <v>0</v>
      </c>
      <c r="BL382" s="18" t="s">
        <v>287</v>
      </c>
      <c r="BM382" s="224" t="s">
        <v>3384</v>
      </c>
    </row>
    <row r="383" s="2" customFormat="1" ht="24.15" customHeight="1">
      <c r="A383" s="39"/>
      <c r="B383" s="40"/>
      <c r="C383" s="265" t="s">
        <v>3385</v>
      </c>
      <c r="D383" s="265" t="s">
        <v>262</v>
      </c>
      <c r="E383" s="266" t="s">
        <v>3386</v>
      </c>
      <c r="F383" s="267" t="s">
        <v>3387</v>
      </c>
      <c r="G383" s="268" t="s">
        <v>433</v>
      </c>
      <c r="H383" s="269">
        <v>1</v>
      </c>
      <c r="I383" s="270"/>
      <c r="J383" s="271">
        <f>ROUND(I383*H383,2)</f>
        <v>0</v>
      </c>
      <c r="K383" s="267" t="s">
        <v>19</v>
      </c>
      <c r="L383" s="272"/>
      <c r="M383" s="273" t="s">
        <v>19</v>
      </c>
      <c r="N383" s="274" t="s">
        <v>40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424</v>
      </c>
      <c r="AT383" s="224" t="s">
        <v>262</v>
      </c>
      <c r="AU383" s="224" t="s">
        <v>165</v>
      </c>
      <c r="AY383" s="18" t="s">
        <v>151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77</v>
      </c>
      <c r="BK383" s="225">
        <f>ROUND(I383*H383,2)</f>
        <v>0</v>
      </c>
      <c r="BL383" s="18" t="s">
        <v>287</v>
      </c>
      <c r="BM383" s="224" t="s">
        <v>3388</v>
      </c>
    </row>
    <row r="384" s="2" customFormat="1" ht="24.15" customHeight="1">
      <c r="A384" s="39"/>
      <c r="B384" s="40"/>
      <c r="C384" s="265" t="s">
        <v>3389</v>
      </c>
      <c r="D384" s="265" t="s">
        <v>262</v>
      </c>
      <c r="E384" s="266" t="s">
        <v>3390</v>
      </c>
      <c r="F384" s="267" t="s">
        <v>3391</v>
      </c>
      <c r="G384" s="268" t="s">
        <v>433</v>
      </c>
      <c r="H384" s="269">
        <v>1</v>
      </c>
      <c r="I384" s="270"/>
      <c r="J384" s="271">
        <f>ROUND(I384*H384,2)</f>
        <v>0</v>
      </c>
      <c r="K384" s="267" t="s">
        <v>19</v>
      </c>
      <c r="L384" s="272"/>
      <c r="M384" s="273" t="s">
        <v>19</v>
      </c>
      <c r="N384" s="274" t="s">
        <v>40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424</v>
      </c>
      <c r="AT384" s="224" t="s">
        <v>262</v>
      </c>
      <c r="AU384" s="224" t="s">
        <v>165</v>
      </c>
      <c r="AY384" s="18" t="s">
        <v>151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77</v>
      </c>
      <c r="BK384" s="225">
        <f>ROUND(I384*H384,2)</f>
        <v>0</v>
      </c>
      <c r="BL384" s="18" t="s">
        <v>287</v>
      </c>
      <c r="BM384" s="224" t="s">
        <v>3392</v>
      </c>
    </row>
    <row r="385" s="2" customFormat="1" ht="24.15" customHeight="1">
      <c r="A385" s="39"/>
      <c r="B385" s="40"/>
      <c r="C385" s="265" t="s">
        <v>3393</v>
      </c>
      <c r="D385" s="265" t="s">
        <v>262</v>
      </c>
      <c r="E385" s="266" t="s">
        <v>3394</v>
      </c>
      <c r="F385" s="267" t="s">
        <v>3395</v>
      </c>
      <c r="G385" s="268" t="s">
        <v>433</v>
      </c>
      <c r="H385" s="269">
        <v>1</v>
      </c>
      <c r="I385" s="270"/>
      <c r="J385" s="271">
        <f>ROUND(I385*H385,2)</f>
        <v>0</v>
      </c>
      <c r="K385" s="267" t="s">
        <v>19</v>
      </c>
      <c r="L385" s="272"/>
      <c r="M385" s="273" t="s">
        <v>19</v>
      </c>
      <c r="N385" s="274" t="s">
        <v>40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424</v>
      </c>
      <c r="AT385" s="224" t="s">
        <v>262</v>
      </c>
      <c r="AU385" s="224" t="s">
        <v>165</v>
      </c>
      <c r="AY385" s="18" t="s">
        <v>151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8" t="s">
        <v>77</v>
      </c>
      <c r="BK385" s="225">
        <f>ROUND(I385*H385,2)</f>
        <v>0</v>
      </c>
      <c r="BL385" s="18" t="s">
        <v>287</v>
      </c>
      <c r="BM385" s="224" t="s">
        <v>3396</v>
      </c>
    </row>
    <row r="386" s="2" customFormat="1" ht="21.75" customHeight="1">
      <c r="A386" s="39"/>
      <c r="B386" s="40"/>
      <c r="C386" s="213" t="s">
        <v>3397</v>
      </c>
      <c r="D386" s="213" t="s">
        <v>153</v>
      </c>
      <c r="E386" s="214" t="s">
        <v>3398</v>
      </c>
      <c r="F386" s="215" t="s">
        <v>3399</v>
      </c>
      <c r="G386" s="216" t="s">
        <v>433</v>
      </c>
      <c r="H386" s="217">
        <v>8</v>
      </c>
      <c r="I386" s="218"/>
      <c r="J386" s="219">
        <f>ROUND(I386*H386,2)</f>
        <v>0</v>
      </c>
      <c r="K386" s="215" t="s">
        <v>157</v>
      </c>
      <c r="L386" s="45"/>
      <c r="M386" s="220" t="s">
        <v>19</v>
      </c>
      <c r="N386" s="221" t="s">
        <v>40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287</v>
      </c>
      <c r="AT386" s="224" t="s">
        <v>153</v>
      </c>
      <c r="AU386" s="224" t="s">
        <v>165</v>
      </c>
      <c r="AY386" s="18" t="s">
        <v>151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77</v>
      </c>
      <c r="BK386" s="225">
        <f>ROUND(I386*H386,2)</f>
        <v>0</v>
      </c>
      <c r="BL386" s="18" t="s">
        <v>287</v>
      </c>
      <c r="BM386" s="224" t="s">
        <v>3400</v>
      </c>
    </row>
    <row r="387" s="2" customFormat="1">
      <c r="A387" s="39"/>
      <c r="B387" s="40"/>
      <c r="C387" s="41"/>
      <c r="D387" s="226" t="s">
        <v>160</v>
      </c>
      <c r="E387" s="41"/>
      <c r="F387" s="227" t="s">
        <v>3401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160</v>
      </c>
      <c r="AU387" s="18" t="s">
        <v>165</v>
      </c>
    </row>
    <row r="388" s="2" customFormat="1" ht="16.5" customHeight="1">
      <c r="A388" s="39"/>
      <c r="B388" s="40"/>
      <c r="C388" s="265" t="s">
        <v>3402</v>
      </c>
      <c r="D388" s="265" t="s">
        <v>262</v>
      </c>
      <c r="E388" s="266" t="s">
        <v>3403</v>
      </c>
      <c r="F388" s="267" t="s">
        <v>3404</v>
      </c>
      <c r="G388" s="268" t="s">
        <v>433</v>
      </c>
      <c r="H388" s="269">
        <v>3</v>
      </c>
      <c r="I388" s="270"/>
      <c r="J388" s="271">
        <f>ROUND(I388*H388,2)</f>
        <v>0</v>
      </c>
      <c r="K388" s="267" t="s">
        <v>19</v>
      </c>
      <c r="L388" s="272"/>
      <c r="M388" s="273" t="s">
        <v>19</v>
      </c>
      <c r="N388" s="274" t="s">
        <v>40</v>
      </c>
      <c r="O388" s="85"/>
      <c r="P388" s="222">
        <f>O388*H388</f>
        <v>0</v>
      </c>
      <c r="Q388" s="222">
        <v>0.00010000000000000001</v>
      </c>
      <c r="R388" s="222">
        <f>Q388*H388</f>
        <v>0.00030000000000000003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424</v>
      </c>
      <c r="AT388" s="224" t="s">
        <v>262</v>
      </c>
      <c r="AU388" s="224" t="s">
        <v>165</v>
      </c>
      <c r="AY388" s="18" t="s">
        <v>151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77</v>
      </c>
      <c r="BK388" s="225">
        <f>ROUND(I388*H388,2)</f>
        <v>0</v>
      </c>
      <c r="BL388" s="18" t="s">
        <v>287</v>
      </c>
      <c r="BM388" s="224" t="s">
        <v>3405</v>
      </c>
    </row>
    <row r="389" s="2" customFormat="1" ht="16.5" customHeight="1">
      <c r="A389" s="39"/>
      <c r="B389" s="40"/>
      <c r="C389" s="265" t="s">
        <v>3406</v>
      </c>
      <c r="D389" s="265" t="s">
        <v>262</v>
      </c>
      <c r="E389" s="266" t="s">
        <v>3407</v>
      </c>
      <c r="F389" s="267" t="s">
        <v>3408</v>
      </c>
      <c r="G389" s="268" t="s">
        <v>433</v>
      </c>
      <c r="H389" s="269">
        <v>4</v>
      </c>
      <c r="I389" s="270"/>
      <c r="J389" s="271">
        <f>ROUND(I389*H389,2)</f>
        <v>0</v>
      </c>
      <c r="K389" s="267" t="s">
        <v>19</v>
      </c>
      <c r="L389" s="272"/>
      <c r="M389" s="273" t="s">
        <v>19</v>
      </c>
      <c r="N389" s="274" t="s">
        <v>40</v>
      </c>
      <c r="O389" s="85"/>
      <c r="P389" s="222">
        <f>O389*H389</f>
        <v>0</v>
      </c>
      <c r="Q389" s="222">
        <v>0.00010000000000000001</v>
      </c>
      <c r="R389" s="222">
        <f>Q389*H389</f>
        <v>0.00040000000000000002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424</v>
      </c>
      <c r="AT389" s="224" t="s">
        <v>262</v>
      </c>
      <c r="AU389" s="224" t="s">
        <v>165</v>
      </c>
      <c r="AY389" s="18" t="s">
        <v>151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8" t="s">
        <v>77</v>
      </c>
      <c r="BK389" s="225">
        <f>ROUND(I389*H389,2)</f>
        <v>0</v>
      </c>
      <c r="BL389" s="18" t="s">
        <v>287</v>
      </c>
      <c r="BM389" s="224" t="s">
        <v>3409</v>
      </c>
    </row>
    <row r="390" s="2" customFormat="1" ht="16.5" customHeight="1">
      <c r="A390" s="39"/>
      <c r="B390" s="40"/>
      <c r="C390" s="265" t="s">
        <v>3410</v>
      </c>
      <c r="D390" s="265" t="s">
        <v>262</v>
      </c>
      <c r="E390" s="266" t="s">
        <v>3411</v>
      </c>
      <c r="F390" s="267" t="s">
        <v>3412</v>
      </c>
      <c r="G390" s="268" t="s">
        <v>433</v>
      </c>
      <c r="H390" s="269">
        <v>1</v>
      </c>
      <c r="I390" s="270"/>
      <c r="J390" s="271">
        <f>ROUND(I390*H390,2)</f>
        <v>0</v>
      </c>
      <c r="K390" s="267" t="s">
        <v>19</v>
      </c>
      <c r="L390" s="272"/>
      <c r="M390" s="273" t="s">
        <v>19</v>
      </c>
      <c r="N390" s="274" t="s">
        <v>40</v>
      </c>
      <c r="O390" s="85"/>
      <c r="P390" s="222">
        <f>O390*H390</f>
        <v>0</v>
      </c>
      <c r="Q390" s="222">
        <v>0.00010000000000000001</v>
      </c>
      <c r="R390" s="222">
        <f>Q390*H390</f>
        <v>0.00010000000000000001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424</v>
      </c>
      <c r="AT390" s="224" t="s">
        <v>262</v>
      </c>
      <c r="AU390" s="224" t="s">
        <v>165</v>
      </c>
      <c r="AY390" s="18" t="s">
        <v>151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77</v>
      </c>
      <c r="BK390" s="225">
        <f>ROUND(I390*H390,2)</f>
        <v>0</v>
      </c>
      <c r="BL390" s="18" t="s">
        <v>287</v>
      </c>
      <c r="BM390" s="224" t="s">
        <v>3413</v>
      </c>
    </row>
    <row r="391" s="2" customFormat="1" ht="21.75" customHeight="1">
      <c r="A391" s="39"/>
      <c r="B391" s="40"/>
      <c r="C391" s="213" t="s">
        <v>3414</v>
      </c>
      <c r="D391" s="213" t="s">
        <v>153</v>
      </c>
      <c r="E391" s="214" t="s">
        <v>3415</v>
      </c>
      <c r="F391" s="215" t="s">
        <v>3416</v>
      </c>
      <c r="G391" s="216" t="s">
        <v>433</v>
      </c>
      <c r="H391" s="217">
        <v>1</v>
      </c>
      <c r="I391" s="218"/>
      <c r="J391" s="219">
        <f>ROUND(I391*H391,2)</f>
        <v>0</v>
      </c>
      <c r="K391" s="215" t="s">
        <v>157</v>
      </c>
      <c r="L391" s="45"/>
      <c r="M391" s="220" t="s">
        <v>19</v>
      </c>
      <c r="N391" s="221" t="s">
        <v>40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287</v>
      </c>
      <c r="AT391" s="224" t="s">
        <v>153</v>
      </c>
      <c r="AU391" s="224" t="s">
        <v>165</v>
      </c>
      <c r="AY391" s="18" t="s">
        <v>151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77</v>
      </c>
      <c r="BK391" s="225">
        <f>ROUND(I391*H391,2)</f>
        <v>0</v>
      </c>
      <c r="BL391" s="18" t="s">
        <v>287</v>
      </c>
      <c r="BM391" s="224" t="s">
        <v>3417</v>
      </c>
    </row>
    <row r="392" s="2" customFormat="1">
      <c r="A392" s="39"/>
      <c r="B392" s="40"/>
      <c r="C392" s="41"/>
      <c r="D392" s="226" t="s">
        <v>160</v>
      </c>
      <c r="E392" s="41"/>
      <c r="F392" s="227" t="s">
        <v>3418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160</v>
      </c>
      <c r="AU392" s="18" t="s">
        <v>165</v>
      </c>
    </row>
    <row r="393" s="2" customFormat="1" ht="16.5" customHeight="1">
      <c r="A393" s="39"/>
      <c r="B393" s="40"/>
      <c r="C393" s="265" t="s">
        <v>3419</v>
      </c>
      <c r="D393" s="265" t="s">
        <v>262</v>
      </c>
      <c r="E393" s="266" t="s">
        <v>3420</v>
      </c>
      <c r="F393" s="267" t="s">
        <v>3421</v>
      </c>
      <c r="G393" s="268" t="s">
        <v>433</v>
      </c>
      <c r="H393" s="269">
        <v>1</v>
      </c>
      <c r="I393" s="270"/>
      <c r="J393" s="271">
        <f>ROUND(I393*H393,2)</f>
        <v>0</v>
      </c>
      <c r="K393" s="267" t="s">
        <v>19</v>
      </c>
      <c r="L393" s="272"/>
      <c r="M393" s="273" t="s">
        <v>19</v>
      </c>
      <c r="N393" s="274" t="s">
        <v>40</v>
      </c>
      <c r="O393" s="85"/>
      <c r="P393" s="222">
        <f>O393*H393</f>
        <v>0</v>
      </c>
      <c r="Q393" s="222">
        <v>0.00029999999999999997</v>
      </c>
      <c r="R393" s="222">
        <f>Q393*H393</f>
        <v>0.00029999999999999997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424</v>
      </c>
      <c r="AT393" s="224" t="s">
        <v>262</v>
      </c>
      <c r="AU393" s="224" t="s">
        <v>165</v>
      </c>
      <c r="AY393" s="18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77</v>
      </c>
      <c r="BK393" s="225">
        <f>ROUND(I393*H393,2)</f>
        <v>0</v>
      </c>
      <c r="BL393" s="18" t="s">
        <v>287</v>
      </c>
      <c r="BM393" s="224" t="s">
        <v>3422</v>
      </c>
    </row>
    <row r="394" s="12" customFormat="1" ht="20.88" customHeight="1">
      <c r="A394" s="12"/>
      <c r="B394" s="197"/>
      <c r="C394" s="198"/>
      <c r="D394" s="199" t="s">
        <v>68</v>
      </c>
      <c r="E394" s="211" t="s">
        <v>3423</v>
      </c>
      <c r="F394" s="211" t="s">
        <v>3424</v>
      </c>
      <c r="G394" s="198"/>
      <c r="H394" s="198"/>
      <c r="I394" s="201"/>
      <c r="J394" s="212">
        <f>BK394</f>
        <v>0</v>
      </c>
      <c r="K394" s="198"/>
      <c r="L394" s="203"/>
      <c r="M394" s="204"/>
      <c r="N394" s="205"/>
      <c r="O394" s="205"/>
      <c r="P394" s="206">
        <f>SUM(P395:P451)</f>
        <v>0</v>
      </c>
      <c r="Q394" s="205"/>
      <c r="R394" s="206">
        <f>SUM(R395:R451)</f>
        <v>0.53181750000000005</v>
      </c>
      <c r="S394" s="205"/>
      <c r="T394" s="207">
        <f>SUM(T395:T451)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8" t="s">
        <v>165</v>
      </c>
      <c r="AT394" s="209" t="s">
        <v>68</v>
      </c>
      <c r="AU394" s="209" t="s">
        <v>79</v>
      </c>
      <c r="AY394" s="208" t="s">
        <v>151</v>
      </c>
      <c r="BK394" s="210">
        <f>SUM(BK395:BK451)</f>
        <v>0</v>
      </c>
    </row>
    <row r="395" s="2" customFormat="1" ht="24.15" customHeight="1">
      <c r="A395" s="39"/>
      <c r="B395" s="40"/>
      <c r="C395" s="213" t="s">
        <v>3425</v>
      </c>
      <c r="D395" s="213" t="s">
        <v>153</v>
      </c>
      <c r="E395" s="214" t="s">
        <v>3426</v>
      </c>
      <c r="F395" s="215" t="s">
        <v>3427</v>
      </c>
      <c r="G395" s="216" t="s">
        <v>329</v>
      </c>
      <c r="H395" s="217">
        <v>637</v>
      </c>
      <c r="I395" s="218"/>
      <c r="J395" s="219">
        <f>ROUND(I395*H395,2)</f>
        <v>0</v>
      </c>
      <c r="K395" s="215" t="s">
        <v>157</v>
      </c>
      <c r="L395" s="45"/>
      <c r="M395" s="220" t="s">
        <v>19</v>
      </c>
      <c r="N395" s="221" t="s">
        <v>40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636</v>
      </c>
      <c r="AT395" s="224" t="s">
        <v>153</v>
      </c>
      <c r="AU395" s="224" t="s">
        <v>165</v>
      </c>
      <c r="AY395" s="18" t="s">
        <v>151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77</v>
      </c>
      <c r="BK395" s="225">
        <f>ROUND(I395*H395,2)</f>
        <v>0</v>
      </c>
      <c r="BL395" s="18" t="s">
        <v>636</v>
      </c>
      <c r="BM395" s="224" t="s">
        <v>3428</v>
      </c>
    </row>
    <row r="396" s="2" customFormat="1">
      <c r="A396" s="39"/>
      <c r="B396" s="40"/>
      <c r="C396" s="41"/>
      <c r="D396" s="226" t="s">
        <v>160</v>
      </c>
      <c r="E396" s="41"/>
      <c r="F396" s="227" t="s">
        <v>3429</v>
      </c>
      <c r="G396" s="41"/>
      <c r="H396" s="41"/>
      <c r="I396" s="228"/>
      <c r="J396" s="41"/>
      <c r="K396" s="41"/>
      <c r="L396" s="45"/>
      <c r="M396" s="229"/>
      <c r="N396" s="230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160</v>
      </c>
      <c r="AU396" s="18" t="s">
        <v>165</v>
      </c>
    </row>
    <row r="397" s="13" customFormat="1">
      <c r="A397" s="13"/>
      <c r="B397" s="231"/>
      <c r="C397" s="232"/>
      <c r="D397" s="233" t="s">
        <v>162</v>
      </c>
      <c r="E397" s="234" t="s">
        <v>19</v>
      </c>
      <c r="F397" s="235" t="s">
        <v>3430</v>
      </c>
      <c r="G397" s="232"/>
      <c r="H397" s="236">
        <v>637</v>
      </c>
      <c r="I397" s="237"/>
      <c r="J397" s="232"/>
      <c r="K397" s="232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162</v>
      </c>
      <c r="AU397" s="242" t="s">
        <v>165</v>
      </c>
      <c r="AV397" s="13" t="s">
        <v>79</v>
      </c>
      <c r="AW397" s="13" t="s">
        <v>31</v>
      </c>
      <c r="AX397" s="13" t="s">
        <v>77</v>
      </c>
      <c r="AY397" s="242" t="s">
        <v>151</v>
      </c>
    </row>
    <row r="398" s="2" customFormat="1" ht="16.5" customHeight="1">
      <c r="A398" s="39"/>
      <c r="B398" s="40"/>
      <c r="C398" s="265" t="s">
        <v>3431</v>
      </c>
      <c r="D398" s="265" t="s">
        <v>262</v>
      </c>
      <c r="E398" s="266" t="s">
        <v>3432</v>
      </c>
      <c r="F398" s="267" t="s">
        <v>3433</v>
      </c>
      <c r="G398" s="268" t="s">
        <v>329</v>
      </c>
      <c r="H398" s="269">
        <v>504.85000000000002</v>
      </c>
      <c r="I398" s="270"/>
      <c r="J398" s="271">
        <f>ROUND(I398*H398,2)</f>
        <v>0</v>
      </c>
      <c r="K398" s="267" t="s">
        <v>157</v>
      </c>
      <c r="L398" s="272"/>
      <c r="M398" s="273" t="s">
        <v>19</v>
      </c>
      <c r="N398" s="274" t="s">
        <v>40</v>
      </c>
      <c r="O398" s="85"/>
      <c r="P398" s="222">
        <f>O398*H398</f>
        <v>0</v>
      </c>
      <c r="Q398" s="222">
        <v>0.00012</v>
      </c>
      <c r="R398" s="222">
        <f>Q398*H398</f>
        <v>0.060582000000000004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2916</v>
      </c>
      <c r="AT398" s="224" t="s">
        <v>262</v>
      </c>
      <c r="AU398" s="224" t="s">
        <v>165</v>
      </c>
      <c r="AY398" s="18" t="s">
        <v>151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8" t="s">
        <v>77</v>
      </c>
      <c r="BK398" s="225">
        <f>ROUND(I398*H398,2)</f>
        <v>0</v>
      </c>
      <c r="BL398" s="18" t="s">
        <v>2916</v>
      </c>
      <c r="BM398" s="224" t="s">
        <v>3434</v>
      </c>
    </row>
    <row r="399" s="2" customFormat="1">
      <c r="A399" s="39"/>
      <c r="B399" s="40"/>
      <c r="C399" s="41"/>
      <c r="D399" s="226" t="s">
        <v>160</v>
      </c>
      <c r="E399" s="41"/>
      <c r="F399" s="227" t="s">
        <v>3435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160</v>
      </c>
      <c r="AU399" s="18" t="s">
        <v>165</v>
      </c>
    </row>
    <row r="400" s="13" customFormat="1">
      <c r="A400" s="13"/>
      <c r="B400" s="231"/>
      <c r="C400" s="232"/>
      <c r="D400" s="233" t="s">
        <v>162</v>
      </c>
      <c r="E400" s="232"/>
      <c r="F400" s="235" t="s">
        <v>3436</v>
      </c>
      <c r="G400" s="232"/>
      <c r="H400" s="236">
        <v>504.85000000000002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162</v>
      </c>
      <c r="AU400" s="242" t="s">
        <v>165</v>
      </c>
      <c r="AV400" s="13" t="s">
        <v>79</v>
      </c>
      <c r="AW400" s="13" t="s">
        <v>4</v>
      </c>
      <c r="AX400" s="13" t="s">
        <v>77</v>
      </c>
      <c r="AY400" s="242" t="s">
        <v>151</v>
      </c>
    </row>
    <row r="401" s="2" customFormat="1" ht="16.5" customHeight="1">
      <c r="A401" s="39"/>
      <c r="B401" s="40"/>
      <c r="C401" s="265" t="s">
        <v>3437</v>
      </c>
      <c r="D401" s="265" t="s">
        <v>262</v>
      </c>
      <c r="E401" s="266" t="s">
        <v>3438</v>
      </c>
      <c r="F401" s="267" t="s">
        <v>3439</v>
      </c>
      <c r="G401" s="268" t="s">
        <v>329</v>
      </c>
      <c r="H401" s="269">
        <v>227.69999999999999</v>
      </c>
      <c r="I401" s="270"/>
      <c r="J401" s="271">
        <f>ROUND(I401*H401,2)</f>
        <v>0</v>
      </c>
      <c r="K401" s="267" t="s">
        <v>157</v>
      </c>
      <c r="L401" s="272"/>
      <c r="M401" s="273" t="s">
        <v>19</v>
      </c>
      <c r="N401" s="274" t="s">
        <v>40</v>
      </c>
      <c r="O401" s="85"/>
      <c r="P401" s="222">
        <f>O401*H401</f>
        <v>0</v>
      </c>
      <c r="Q401" s="222">
        <v>0.00017000000000000001</v>
      </c>
      <c r="R401" s="222">
        <f>Q401*H401</f>
        <v>0.038709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2916</v>
      </c>
      <c r="AT401" s="224" t="s">
        <v>262</v>
      </c>
      <c r="AU401" s="224" t="s">
        <v>165</v>
      </c>
      <c r="AY401" s="18" t="s">
        <v>151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8" t="s">
        <v>77</v>
      </c>
      <c r="BK401" s="225">
        <f>ROUND(I401*H401,2)</f>
        <v>0</v>
      </c>
      <c r="BL401" s="18" t="s">
        <v>2916</v>
      </c>
      <c r="BM401" s="224" t="s">
        <v>3440</v>
      </c>
    </row>
    <row r="402" s="2" customFormat="1">
      <c r="A402" s="39"/>
      <c r="B402" s="40"/>
      <c r="C402" s="41"/>
      <c r="D402" s="226" t="s">
        <v>160</v>
      </c>
      <c r="E402" s="41"/>
      <c r="F402" s="227" t="s">
        <v>3441</v>
      </c>
      <c r="G402" s="41"/>
      <c r="H402" s="41"/>
      <c r="I402" s="228"/>
      <c r="J402" s="41"/>
      <c r="K402" s="41"/>
      <c r="L402" s="45"/>
      <c r="M402" s="229"/>
      <c r="N402" s="230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160</v>
      </c>
      <c r="AU402" s="18" t="s">
        <v>165</v>
      </c>
    </row>
    <row r="403" s="13" customFormat="1">
      <c r="A403" s="13"/>
      <c r="B403" s="231"/>
      <c r="C403" s="232"/>
      <c r="D403" s="233" t="s">
        <v>162</v>
      </c>
      <c r="E403" s="232"/>
      <c r="F403" s="235" t="s">
        <v>3442</v>
      </c>
      <c r="G403" s="232"/>
      <c r="H403" s="236">
        <v>227.69999999999999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162</v>
      </c>
      <c r="AU403" s="242" t="s">
        <v>165</v>
      </c>
      <c r="AV403" s="13" t="s">
        <v>79</v>
      </c>
      <c r="AW403" s="13" t="s">
        <v>4</v>
      </c>
      <c r="AX403" s="13" t="s">
        <v>77</v>
      </c>
      <c r="AY403" s="242" t="s">
        <v>151</v>
      </c>
    </row>
    <row r="404" s="2" customFormat="1" ht="24.15" customHeight="1">
      <c r="A404" s="39"/>
      <c r="B404" s="40"/>
      <c r="C404" s="213" t="s">
        <v>3443</v>
      </c>
      <c r="D404" s="213" t="s">
        <v>153</v>
      </c>
      <c r="E404" s="214" t="s">
        <v>3444</v>
      </c>
      <c r="F404" s="215" t="s">
        <v>3445</v>
      </c>
      <c r="G404" s="216" t="s">
        <v>329</v>
      </c>
      <c r="H404" s="217">
        <v>8</v>
      </c>
      <c r="I404" s="218"/>
      <c r="J404" s="219">
        <f>ROUND(I404*H404,2)</f>
        <v>0</v>
      </c>
      <c r="K404" s="215" t="s">
        <v>157</v>
      </c>
      <c r="L404" s="45"/>
      <c r="M404" s="220" t="s">
        <v>19</v>
      </c>
      <c r="N404" s="221" t="s">
        <v>40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636</v>
      </c>
      <c r="AT404" s="224" t="s">
        <v>153</v>
      </c>
      <c r="AU404" s="224" t="s">
        <v>165</v>
      </c>
      <c r="AY404" s="18" t="s">
        <v>151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8" t="s">
        <v>77</v>
      </c>
      <c r="BK404" s="225">
        <f>ROUND(I404*H404,2)</f>
        <v>0</v>
      </c>
      <c r="BL404" s="18" t="s">
        <v>636</v>
      </c>
      <c r="BM404" s="224" t="s">
        <v>3446</v>
      </c>
    </row>
    <row r="405" s="2" customFormat="1">
      <c r="A405" s="39"/>
      <c r="B405" s="40"/>
      <c r="C405" s="41"/>
      <c r="D405" s="226" t="s">
        <v>160</v>
      </c>
      <c r="E405" s="41"/>
      <c r="F405" s="227" t="s">
        <v>3447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160</v>
      </c>
      <c r="AU405" s="18" t="s">
        <v>165</v>
      </c>
    </row>
    <row r="406" s="2" customFormat="1" ht="16.5" customHeight="1">
      <c r="A406" s="39"/>
      <c r="B406" s="40"/>
      <c r="C406" s="265" t="s">
        <v>3448</v>
      </c>
      <c r="D406" s="265" t="s">
        <v>262</v>
      </c>
      <c r="E406" s="266" t="s">
        <v>3449</v>
      </c>
      <c r="F406" s="267" t="s">
        <v>3450</v>
      </c>
      <c r="G406" s="268" t="s">
        <v>329</v>
      </c>
      <c r="H406" s="269">
        <v>9.1999999999999993</v>
      </c>
      <c r="I406" s="270"/>
      <c r="J406" s="271">
        <f>ROUND(I406*H406,2)</f>
        <v>0</v>
      </c>
      <c r="K406" s="267" t="s">
        <v>157</v>
      </c>
      <c r="L406" s="272"/>
      <c r="M406" s="273" t="s">
        <v>19</v>
      </c>
      <c r="N406" s="274" t="s">
        <v>40</v>
      </c>
      <c r="O406" s="85"/>
      <c r="P406" s="222">
        <f>O406*H406</f>
        <v>0</v>
      </c>
      <c r="Q406" s="222">
        <v>6.9999999999999994E-05</v>
      </c>
      <c r="R406" s="222">
        <f>Q406*H406</f>
        <v>0.00064399999999999993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2916</v>
      </c>
      <c r="AT406" s="224" t="s">
        <v>262</v>
      </c>
      <c r="AU406" s="224" t="s">
        <v>165</v>
      </c>
      <c r="AY406" s="18" t="s">
        <v>151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8" t="s">
        <v>77</v>
      </c>
      <c r="BK406" s="225">
        <f>ROUND(I406*H406,2)</f>
        <v>0</v>
      </c>
      <c r="BL406" s="18" t="s">
        <v>2916</v>
      </c>
      <c r="BM406" s="224" t="s">
        <v>3451</v>
      </c>
    </row>
    <row r="407" s="2" customFormat="1">
      <c r="A407" s="39"/>
      <c r="B407" s="40"/>
      <c r="C407" s="41"/>
      <c r="D407" s="226" t="s">
        <v>160</v>
      </c>
      <c r="E407" s="41"/>
      <c r="F407" s="227" t="s">
        <v>3452</v>
      </c>
      <c r="G407" s="41"/>
      <c r="H407" s="41"/>
      <c r="I407" s="228"/>
      <c r="J407" s="41"/>
      <c r="K407" s="41"/>
      <c r="L407" s="45"/>
      <c r="M407" s="229"/>
      <c r="N407" s="230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160</v>
      </c>
      <c r="AU407" s="18" t="s">
        <v>165</v>
      </c>
    </row>
    <row r="408" s="13" customFormat="1">
      <c r="A408" s="13"/>
      <c r="B408" s="231"/>
      <c r="C408" s="232"/>
      <c r="D408" s="233" t="s">
        <v>162</v>
      </c>
      <c r="E408" s="232"/>
      <c r="F408" s="235" t="s">
        <v>3453</v>
      </c>
      <c r="G408" s="232"/>
      <c r="H408" s="236">
        <v>9.1999999999999993</v>
      </c>
      <c r="I408" s="237"/>
      <c r="J408" s="232"/>
      <c r="K408" s="232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162</v>
      </c>
      <c r="AU408" s="242" t="s">
        <v>165</v>
      </c>
      <c r="AV408" s="13" t="s">
        <v>79</v>
      </c>
      <c r="AW408" s="13" t="s">
        <v>4</v>
      </c>
      <c r="AX408" s="13" t="s">
        <v>77</v>
      </c>
      <c r="AY408" s="242" t="s">
        <v>151</v>
      </c>
    </row>
    <row r="409" s="2" customFormat="1" ht="24.15" customHeight="1">
      <c r="A409" s="39"/>
      <c r="B409" s="40"/>
      <c r="C409" s="213" t="s">
        <v>3454</v>
      </c>
      <c r="D409" s="213" t="s">
        <v>153</v>
      </c>
      <c r="E409" s="214" t="s">
        <v>3455</v>
      </c>
      <c r="F409" s="215" t="s">
        <v>3456</v>
      </c>
      <c r="G409" s="216" t="s">
        <v>329</v>
      </c>
      <c r="H409" s="217">
        <v>2</v>
      </c>
      <c r="I409" s="218"/>
      <c r="J409" s="219">
        <f>ROUND(I409*H409,2)</f>
        <v>0</v>
      </c>
      <c r="K409" s="215" t="s">
        <v>157</v>
      </c>
      <c r="L409" s="45"/>
      <c r="M409" s="220" t="s">
        <v>19</v>
      </c>
      <c r="N409" s="221" t="s">
        <v>40</v>
      </c>
      <c r="O409" s="85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636</v>
      </c>
      <c r="AT409" s="224" t="s">
        <v>153</v>
      </c>
      <c r="AU409" s="224" t="s">
        <v>165</v>
      </c>
      <c r="AY409" s="18" t="s">
        <v>151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8" t="s">
        <v>77</v>
      </c>
      <c r="BK409" s="225">
        <f>ROUND(I409*H409,2)</f>
        <v>0</v>
      </c>
      <c r="BL409" s="18" t="s">
        <v>636</v>
      </c>
      <c r="BM409" s="224" t="s">
        <v>3457</v>
      </c>
    </row>
    <row r="410" s="2" customFormat="1">
      <c r="A410" s="39"/>
      <c r="B410" s="40"/>
      <c r="C410" s="41"/>
      <c r="D410" s="226" t="s">
        <v>160</v>
      </c>
      <c r="E410" s="41"/>
      <c r="F410" s="227" t="s">
        <v>3458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160</v>
      </c>
      <c r="AU410" s="18" t="s">
        <v>165</v>
      </c>
    </row>
    <row r="411" s="2" customFormat="1" ht="16.5" customHeight="1">
      <c r="A411" s="39"/>
      <c r="B411" s="40"/>
      <c r="C411" s="265" t="s">
        <v>3459</v>
      </c>
      <c r="D411" s="265" t="s">
        <v>262</v>
      </c>
      <c r="E411" s="266" t="s">
        <v>3460</v>
      </c>
      <c r="F411" s="267" t="s">
        <v>3461</v>
      </c>
      <c r="G411" s="268" t="s">
        <v>329</v>
      </c>
      <c r="H411" s="269">
        <v>2.2999999999999998</v>
      </c>
      <c r="I411" s="270"/>
      <c r="J411" s="271">
        <f>ROUND(I411*H411,2)</f>
        <v>0</v>
      </c>
      <c r="K411" s="267" t="s">
        <v>157</v>
      </c>
      <c r="L411" s="272"/>
      <c r="M411" s="273" t="s">
        <v>19</v>
      </c>
      <c r="N411" s="274" t="s">
        <v>40</v>
      </c>
      <c r="O411" s="85"/>
      <c r="P411" s="222">
        <f>O411*H411</f>
        <v>0</v>
      </c>
      <c r="Q411" s="222">
        <v>0.00034000000000000002</v>
      </c>
      <c r="R411" s="222">
        <f>Q411*H411</f>
        <v>0.00078200000000000003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2916</v>
      </c>
      <c r="AT411" s="224" t="s">
        <v>262</v>
      </c>
      <c r="AU411" s="224" t="s">
        <v>165</v>
      </c>
      <c r="AY411" s="18" t="s">
        <v>151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77</v>
      </c>
      <c r="BK411" s="225">
        <f>ROUND(I411*H411,2)</f>
        <v>0</v>
      </c>
      <c r="BL411" s="18" t="s">
        <v>2916</v>
      </c>
      <c r="BM411" s="224" t="s">
        <v>3462</v>
      </c>
    </row>
    <row r="412" s="2" customFormat="1">
      <c r="A412" s="39"/>
      <c r="B412" s="40"/>
      <c r="C412" s="41"/>
      <c r="D412" s="226" t="s">
        <v>160</v>
      </c>
      <c r="E412" s="41"/>
      <c r="F412" s="227" t="s">
        <v>3463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160</v>
      </c>
      <c r="AU412" s="18" t="s">
        <v>165</v>
      </c>
    </row>
    <row r="413" s="13" customFormat="1">
      <c r="A413" s="13"/>
      <c r="B413" s="231"/>
      <c r="C413" s="232"/>
      <c r="D413" s="233" t="s">
        <v>162</v>
      </c>
      <c r="E413" s="232"/>
      <c r="F413" s="235" t="s">
        <v>3464</v>
      </c>
      <c r="G413" s="232"/>
      <c r="H413" s="236">
        <v>2.2999999999999998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162</v>
      </c>
      <c r="AU413" s="242" t="s">
        <v>165</v>
      </c>
      <c r="AV413" s="13" t="s">
        <v>79</v>
      </c>
      <c r="AW413" s="13" t="s">
        <v>4</v>
      </c>
      <c r="AX413" s="13" t="s">
        <v>77</v>
      </c>
      <c r="AY413" s="242" t="s">
        <v>151</v>
      </c>
    </row>
    <row r="414" s="2" customFormat="1" ht="24.15" customHeight="1">
      <c r="A414" s="39"/>
      <c r="B414" s="40"/>
      <c r="C414" s="213" t="s">
        <v>3465</v>
      </c>
      <c r="D414" s="213" t="s">
        <v>153</v>
      </c>
      <c r="E414" s="214" t="s">
        <v>3466</v>
      </c>
      <c r="F414" s="215" t="s">
        <v>3467</v>
      </c>
      <c r="G414" s="216" t="s">
        <v>329</v>
      </c>
      <c r="H414" s="217">
        <v>185</v>
      </c>
      <c r="I414" s="218"/>
      <c r="J414" s="219">
        <f>ROUND(I414*H414,2)</f>
        <v>0</v>
      </c>
      <c r="K414" s="215" t="s">
        <v>157</v>
      </c>
      <c r="L414" s="45"/>
      <c r="M414" s="220" t="s">
        <v>19</v>
      </c>
      <c r="N414" s="221" t="s">
        <v>40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636</v>
      </c>
      <c r="AT414" s="224" t="s">
        <v>153</v>
      </c>
      <c r="AU414" s="224" t="s">
        <v>165</v>
      </c>
      <c r="AY414" s="18" t="s">
        <v>151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77</v>
      </c>
      <c r="BK414" s="225">
        <f>ROUND(I414*H414,2)</f>
        <v>0</v>
      </c>
      <c r="BL414" s="18" t="s">
        <v>636</v>
      </c>
      <c r="BM414" s="224" t="s">
        <v>3468</v>
      </c>
    </row>
    <row r="415" s="2" customFormat="1">
      <c r="A415" s="39"/>
      <c r="B415" s="40"/>
      <c r="C415" s="41"/>
      <c r="D415" s="226" t="s">
        <v>160</v>
      </c>
      <c r="E415" s="41"/>
      <c r="F415" s="227" t="s">
        <v>3469</v>
      </c>
      <c r="G415" s="41"/>
      <c r="H415" s="41"/>
      <c r="I415" s="228"/>
      <c r="J415" s="41"/>
      <c r="K415" s="41"/>
      <c r="L415" s="45"/>
      <c r="M415" s="229"/>
      <c r="N415" s="230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160</v>
      </c>
      <c r="AU415" s="18" t="s">
        <v>165</v>
      </c>
    </row>
    <row r="416" s="2" customFormat="1" ht="16.5" customHeight="1">
      <c r="A416" s="39"/>
      <c r="B416" s="40"/>
      <c r="C416" s="265" t="s">
        <v>3470</v>
      </c>
      <c r="D416" s="265" t="s">
        <v>262</v>
      </c>
      <c r="E416" s="266" t="s">
        <v>3471</v>
      </c>
      <c r="F416" s="267" t="s">
        <v>3472</v>
      </c>
      <c r="G416" s="268" t="s">
        <v>329</v>
      </c>
      <c r="H416" s="269">
        <v>212.75</v>
      </c>
      <c r="I416" s="270"/>
      <c r="J416" s="271">
        <f>ROUND(I416*H416,2)</f>
        <v>0</v>
      </c>
      <c r="K416" s="267" t="s">
        <v>157</v>
      </c>
      <c r="L416" s="272"/>
      <c r="M416" s="273" t="s">
        <v>19</v>
      </c>
      <c r="N416" s="274" t="s">
        <v>40</v>
      </c>
      <c r="O416" s="85"/>
      <c r="P416" s="222">
        <f>O416*H416</f>
        <v>0</v>
      </c>
      <c r="Q416" s="222">
        <v>0.00013999999999999999</v>
      </c>
      <c r="R416" s="222">
        <f>Q416*H416</f>
        <v>0.029784999999999999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2916</v>
      </c>
      <c r="AT416" s="224" t="s">
        <v>262</v>
      </c>
      <c r="AU416" s="224" t="s">
        <v>165</v>
      </c>
      <c r="AY416" s="18" t="s">
        <v>151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8" t="s">
        <v>77</v>
      </c>
      <c r="BK416" s="225">
        <f>ROUND(I416*H416,2)</f>
        <v>0</v>
      </c>
      <c r="BL416" s="18" t="s">
        <v>2916</v>
      </c>
      <c r="BM416" s="224" t="s">
        <v>3473</v>
      </c>
    </row>
    <row r="417" s="2" customFormat="1">
      <c r="A417" s="39"/>
      <c r="B417" s="40"/>
      <c r="C417" s="41"/>
      <c r="D417" s="226" t="s">
        <v>160</v>
      </c>
      <c r="E417" s="41"/>
      <c r="F417" s="227" t="s">
        <v>3474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160</v>
      </c>
      <c r="AU417" s="18" t="s">
        <v>165</v>
      </c>
    </row>
    <row r="418" s="13" customFormat="1">
      <c r="A418" s="13"/>
      <c r="B418" s="231"/>
      <c r="C418" s="232"/>
      <c r="D418" s="233" t="s">
        <v>162</v>
      </c>
      <c r="E418" s="232"/>
      <c r="F418" s="235" t="s">
        <v>3475</v>
      </c>
      <c r="G418" s="232"/>
      <c r="H418" s="236">
        <v>212.75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162</v>
      </c>
      <c r="AU418" s="242" t="s">
        <v>165</v>
      </c>
      <c r="AV418" s="13" t="s">
        <v>79</v>
      </c>
      <c r="AW418" s="13" t="s">
        <v>4</v>
      </c>
      <c r="AX418" s="13" t="s">
        <v>77</v>
      </c>
      <c r="AY418" s="242" t="s">
        <v>151</v>
      </c>
    </row>
    <row r="419" s="2" customFormat="1" ht="24.15" customHeight="1">
      <c r="A419" s="39"/>
      <c r="B419" s="40"/>
      <c r="C419" s="213" t="s">
        <v>3476</v>
      </c>
      <c r="D419" s="213" t="s">
        <v>153</v>
      </c>
      <c r="E419" s="214" t="s">
        <v>3477</v>
      </c>
      <c r="F419" s="215" t="s">
        <v>3478</v>
      </c>
      <c r="G419" s="216" t="s">
        <v>329</v>
      </c>
      <c r="H419" s="217">
        <v>114</v>
      </c>
      <c r="I419" s="218"/>
      <c r="J419" s="219">
        <f>ROUND(I419*H419,2)</f>
        <v>0</v>
      </c>
      <c r="K419" s="215" t="s">
        <v>157</v>
      </c>
      <c r="L419" s="45"/>
      <c r="M419" s="220" t="s">
        <v>19</v>
      </c>
      <c r="N419" s="221" t="s">
        <v>40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636</v>
      </c>
      <c r="AT419" s="224" t="s">
        <v>153</v>
      </c>
      <c r="AU419" s="224" t="s">
        <v>165</v>
      </c>
      <c r="AY419" s="18" t="s">
        <v>151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77</v>
      </c>
      <c r="BK419" s="225">
        <f>ROUND(I419*H419,2)</f>
        <v>0</v>
      </c>
      <c r="BL419" s="18" t="s">
        <v>636</v>
      </c>
      <c r="BM419" s="224" t="s">
        <v>3479</v>
      </c>
    </row>
    <row r="420" s="2" customFormat="1">
      <c r="A420" s="39"/>
      <c r="B420" s="40"/>
      <c r="C420" s="41"/>
      <c r="D420" s="226" t="s">
        <v>160</v>
      </c>
      <c r="E420" s="41"/>
      <c r="F420" s="227" t="s">
        <v>3480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160</v>
      </c>
      <c r="AU420" s="18" t="s">
        <v>165</v>
      </c>
    </row>
    <row r="421" s="2" customFormat="1" ht="16.5" customHeight="1">
      <c r="A421" s="39"/>
      <c r="B421" s="40"/>
      <c r="C421" s="265" t="s">
        <v>3481</v>
      </c>
      <c r="D421" s="265" t="s">
        <v>262</v>
      </c>
      <c r="E421" s="266" t="s">
        <v>3482</v>
      </c>
      <c r="F421" s="267" t="s">
        <v>3483</v>
      </c>
      <c r="G421" s="268" t="s">
        <v>329</v>
      </c>
      <c r="H421" s="269">
        <v>131.09999999999999</v>
      </c>
      <c r="I421" s="270"/>
      <c r="J421" s="271">
        <f>ROUND(I421*H421,2)</f>
        <v>0</v>
      </c>
      <c r="K421" s="267" t="s">
        <v>157</v>
      </c>
      <c r="L421" s="272"/>
      <c r="M421" s="273" t="s">
        <v>19</v>
      </c>
      <c r="N421" s="274" t="s">
        <v>40</v>
      </c>
      <c r="O421" s="85"/>
      <c r="P421" s="222">
        <f>O421*H421</f>
        <v>0</v>
      </c>
      <c r="Q421" s="222">
        <v>0.00013999999999999999</v>
      </c>
      <c r="R421" s="222">
        <f>Q421*H421</f>
        <v>0.018353999999999999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2916</v>
      </c>
      <c r="AT421" s="224" t="s">
        <v>262</v>
      </c>
      <c r="AU421" s="224" t="s">
        <v>165</v>
      </c>
      <c r="AY421" s="18" t="s">
        <v>151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77</v>
      </c>
      <c r="BK421" s="225">
        <f>ROUND(I421*H421,2)</f>
        <v>0</v>
      </c>
      <c r="BL421" s="18" t="s">
        <v>2916</v>
      </c>
      <c r="BM421" s="224" t="s">
        <v>3484</v>
      </c>
    </row>
    <row r="422" s="2" customFormat="1">
      <c r="A422" s="39"/>
      <c r="B422" s="40"/>
      <c r="C422" s="41"/>
      <c r="D422" s="226" t="s">
        <v>160</v>
      </c>
      <c r="E422" s="41"/>
      <c r="F422" s="227" t="s">
        <v>3485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160</v>
      </c>
      <c r="AU422" s="18" t="s">
        <v>165</v>
      </c>
    </row>
    <row r="423" s="13" customFormat="1">
      <c r="A423" s="13"/>
      <c r="B423" s="231"/>
      <c r="C423" s="232"/>
      <c r="D423" s="233" t="s">
        <v>162</v>
      </c>
      <c r="E423" s="232"/>
      <c r="F423" s="235" t="s">
        <v>3486</v>
      </c>
      <c r="G423" s="232"/>
      <c r="H423" s="236">
        <v>131.09999999999999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162</v>
      </c>
      <c r="AU423" s="242" t="s">
        <v>165</v>
      </c>
      <c r="AV423" s="13" t="s">
        <v>79</v>
      </c>
      <c r="AW423" s="13" t="s">
        <v>4</v>
      </c>
      <c r="AX423" s="13" t="s">
        <v>77</v>
      </c>
      <c r="AY423" s="242" t="s">
        <v>151</v>
      </c>
    </row>
    <row r="424" s="2" customFormat="1" ht="24.15" customHeight="1">
      <c r="A424" s="39"/>
      <c r="B424" s="40"/>
      <c r="C424" s="213" t="s">
        <v>3487</v>
      </c>
      <c r="D424" s="213" t="s">
        <v>153</v>
      </c>
      <c r="E424" s="214" t="s">
        <v>3488</v>
      </c>
      <c r="F424" s="215" t="s">
        <v>3489</v>
      </c>
      <c r="G424" s="216" t="s">
        <v>329</v>
      </c>
      <c r="H424" s="217">
        <v>134</v>
      </c>
      <c r="I424" s="218"/>
      <c r="J424" s="219">
        <f>ROUND(I424*H424,2)</f>
        <v>0</v>
      </c>
      <c r="K424" s="215" t="s">
        <v>157</v>
      </c>
      <c r="L424" s="45"/>
      <c r="M424" s="220" t="s">
        <v>19</v>
      </c>
      <c r="N424" s="221" t="s">
        <v>40</v>
      </c>
      <c r="O424" s="85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636</v>
      </c>
      <c r="AT424" s="224" t="s">
        <v>153</v>
      </c>
      <c r="AU424" s="224" t="s">
        <v>165</v>
      </c>
      <c r="AY424" s="18" t="s">
        <v>151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8" t="s">
        <v>77</v>
      </c>
      <c r="BK424" s="225">
        <f>ROUND(I424*H424,2)</f>
        <v>0</v>
      </c>
      <c r="BL424" s="18" t="s">
        <v>636</v>
      </c>
      <c r="BM424" s="224" t="s">
        <v>3490</v>
      </c>
    </row>
    <row r="425" s="2" customFormat="1">
      <c r="A425" s="39"/>
      <c r="B425" s="40"/>
      <c r="C425" s="41"/>
      <c r="D425" s="226" t="s">
        <v>160</v>
      </c>
      <c r="E425" s="41"/>
      <c r="F425" s="227" t="s">
        <v>3491</v>
      </c>
      <c r="G425" s="41"/>
      <c r="H425" s="41"/>
      <c r="I425" s="228"/>
      <c r="J425" s="41"/>
      <c r="K425" s="41"/>
      <c r="L425" s="45"/>
      <c r="M425" s="229"/>
      <c r="N425" s="230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160</v>
      </c>
      <c r="AU425" s="18" t="s">
        <v>165</v>
      </c>
    </row>
    <row r="426" s="13" customFormat="1">
      <c r="A426" s="13"/>
      <c r="B426" s="231"/>
      <c r="C426" s="232"/>
      <c r="D426" s="233" t="s">
        <v>162</v>
      </c>
      <c r="E426" s="234" t="s">
        <v>19</v>
      </c>
      <c r="F426" s="235" t="s">
        <v>3492</v>
      </c>
      <c r="G426" s="232"/>
      <c r="H426" s="236">
        <v>134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162</v>
      </c>
      <c r="AU426" s="242" t="s">
        <v>165</v>
      </c>
      <c r="AV426" s="13" t="s">
        <v>79</v>
      </c>
      <c r="AW426" s="13" t="s">
        <v>31</v>
      </c>
      <c r="AX426" s="13" t="s">
        <v>77</v>
      </c>
      <c r="AY426" s="242" t="s">
        <v>151</v>
      </c>
    </row>
    <row r="427" s="2" customFormat="1" ht="16.5" customHeight="1">
      <c r="A427" s="39"/>
      <c r="B427" s="40"/>
      <c r="C427" s="265" t="s">
        <v>3493</v>
      </c>
      <c r="D427" s="265" t="s">
        <v>262</v>
      </c>
      <c r="E427" s="266" t="s">
        <v>3494</v>
      </c>
      <c r="F427" s="267" t="s">
        <v>3495</v>
      </c>
      <c r="G427" s="268" t="s">
        <v>329</v>
      </c>
      <c r="H427" s="269">
        <v>133.40000000000001</v>
      </c>
      <c r="I427" s="270"/>
      <c r="J427" s="271">
        <f>ROUND(I427*H427,2)</f>
        <v>0</v>
      </c>
      <c r="K427" s="267" t="s">
        <v>157</v>
      </c>
      <c r="L427" s="272"/>
      <c r="M427" s="273" t="s">
        <v>19</v>
      </c>
      <c r="N427" s="274" t="s">
        <v>40</v>
      </c>
      <c r="O427" s="85"/>
      <c r="P427" s="222">
        <f>O427*H427</f>
        <v>0</v>
      </c>
      <c r="Q427" s="222">
        <v>0.00016000000000000001</v>
      </c>
      <c r="R427" s="222">
        <f>Q427*H427</f>
        <v>0.021344000000000002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2916</v>
      </c>
      <c r="AT427" s="224" t="s">
        <v>262</v>
      </c>
      <c r="AU427" s="224" t="s">
        <v>165</v>
      </c>
      <c r="AY427" s="18" t="s">
        <v>151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8" t="s">
        <v>77</v>
      </c>
      <c r="BK427" s="225">
        <f>ROUND(I427*H427,2)</f>
        <v>0</v>
      </c>
      <c r="BL427" s="18" t="s">
        <v>2916</v>
      </c>
      <c r="BM427" s="224" t="s">
        <v>3496</v>
      </c>
    </row>
    <row r="428" s="2" customFormat="1">
      <c r="A428" s="39"/>
      <c r="B428" s="40"/>
      <c r="C428" s="41"/>
      <c r="D428" s="226" t="s">
        <v>160</v>
      </c>
      <c r="E428" s="41"/>
      <c r="F428" s="227" t="s">
        <v>3497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160</v>
      </c>
      <c r="AU428" s="18" t="s">
        <v>165</v>
      </c>
    </row>
    <row r="429" s="13" customFormat="1">
      <c r="A429" s="13"/>
      <c r="B429" s="231"/>
      <c r="C429" s="232"/>
      <c r="D429" s="233" t="s">
        <v>162</v>
      </c>
      <c r="E429" s="232"/>
      <c r="F429" s="235" t="s">
        <v>3498</v>
      </c>
      <c r="G429" s="232"/>
      <c r="H429" s="236">
        <v>133.40000000000001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162</v>
      </c>
      <c r="AU429" s="242" t="s">
        <v>165</v>
      </c>
      <c r="AV429" s="13" t="s">
        <v>79</v>
      </c>
      <c r="AW429" s="13" t="s">
        <v>4</v>
      </c>
      <c r="AX429" s="13" t="s">
        <v>77</v>
      </c>
      <c r="AY429" s="242" t="s">
        <v>151</v>
      </c>
    </row>
    <row r="430" s="2" customFormat="1" ht="16.5" customHeight="1">
      <c r="A430" s="39"/>
      <c r="B430" s="40"/>
      <c r="C430" s="265" t="s">
        <v>3499</v>
      </c>
      <c r="D430" s="265" t="s">
        <v>262</v>
      </c>
      <c r="E430" s="266" t="s">
        <v>3500</v>
      </c>
      <c r="F430" s="267" t="s">
        <v>3501</v>
      </c>
      <c r="G430" s="268" t="s">
        <v>329</v>
      </c>
      <c r="H430" s="269">
        <v>20.699999999999999</v>
      </c>
      <c r="I430" s="270"/>
      <c r="J430" s="271">
        <f>ROUND(I430*H430,2)</f>
        <v>0</v>
      </c>
      <c r="K430" s="267" t="s">
        <v>157</v>
      </c>
      <c r="L430" s="272"/>
      <c r="M430" s="273" t="s">
        <v>19</v>
      </c>
      <c r="N430" s="274" t="s">
        <v>40</v>
      </c>
      <c r="O430" s="85"/>
      <c r="P430" s="222">
        <f>O430*H430</f>
        <v>0</v>
      </c>
      <c r="Q430" s="222">
        <v>0.00025000000000000001</v>
      </c>
      <c r="R430" s="222">
        <f>Q430*H430</f>
        <v>0.0051749999999999999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2916</v>
      </c>
      <c r="AT430" s="224" t="s">
        <v>262</v>
      </c>
      <c r="AU430" s="224" t="s">
        <v>165</v>
      </c>
      <c r="AY430" s="18" t="s">
        <v>151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8" t="s">
        <v>77</v>
      </c>
      <c r="BK430" s="225">
        <f>ROUND(I430*H430,2)</f>
        <v>0</v>
      </c>
      <c r="BL430" s="18" t="s">
        <v>2916</v>
      </c>
      <c r="BM430" s="224" t="s">
        <v>3502</v>
      </c>
    </row>
    <row r="431" s="2" customFormat="1">
      <c r="A431" s="39"/>
      <c r="B431" s="40"/>
      <c r="C431" s="41"/>
      <c r="D431" s="226" t="s">
        <v>160</v>
      </c>
      <c r="E431" s="41"/>
      <c r="F431" s="227" t="s">
        <v>3503</v>
      </c>
      <c r="G431" s="41"/>
      <c r="H431" s="41"/>
      <c r="I431" s="228"/>
      <c r="J431" s="41"/>
      <c r="K431" s="41"/>
      <c r="L431" s="45"/>
      <c r="M431" s="229"/>
      <c r="N431" s="230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160</v>
      </c>
      <c r="AU431" s="18" t="s">
        <v>165</v>
      </c>
    </row>
    <row r="432" s="13" customFormat="1">
      <c r="A432" s="13"/>
      <c r="B432" s="231"/>
      <c r="C432" s="232"/>
      <c r="D432" s="233" t="s">
        <v>162</v>
      </c>
      <c r="E432" s="232"/>
      <c r="F432" s="235" t="s">
        <v>3504</v>
      </c>
      <c r="G432" s="232"/>
      <c r="H432" s="236">
        <v>20.699999999999999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162</v>
      </c>
      <c r="AU432" s="242" t="s">
        <v>165</v>
      </c>
      <c r="AV432" s="13" t="s">
        <v>79</v>
      </c>
      <c r="AW432" s="13" t="s">
        <v>4</v>
      </c>
      <c r="AX432" s="13" t="s">
        <v>77</v>
      </c>
      <c r="AY432" s="242" t="s">
        <v>151</v>
      </c>
    </row>
    <row r="433" s="2" customFormat="1" ht="24.15" customHeight="1">
      <c r="A433" s="39"/>
      <c r="B433" s="40"/>
      <c r="C433" s="213" t="s">
        <v>3505</v>
      </c>
      <c r="D433" s="213" t="s">
        <v>153</v>
      </c>
      <c r="E433" s="214" t="s">
        <v>3506</v>
      </c>
      <c r="F433" s="215" t="s">
        <v>3507</v>
      </c>
      <c r="G433" s="216" t="s">
        <v>329</v>
      </c>
      <c r="H433" s="217">
        <v>510</v>
      </c>
      <c r="I433" s="218"/>
      <c r="J433" s="219">
        <f>ROUND(I433*H433,2)</f>
        <v>0</v>
      </c>
      <c r="K433" s="215" t="s">
        <v>157</v>
      </c>
      <c r="L433" s="45"/>
      <c r="M433" s="220" t="s">
        <v>19</v>
      </c>
      <c r="N433" s="221" t="s">
        <v>40</v>
      </c>
      <c r="O433" s="85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4" t="s">
        <v>636</v>
      </c>
      <c r="AT433" s="224" t="s">
        <v>153</v>
      </c>
      <c r="AU433" s="224" t="s">
        <v>165</v>
      </c>
      <c r="AY433" s="18" t="s">
        <v>151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8" t="s">
        <v>77</v>
      </c>
      <c r="BK433" s="225">
        <f>ROUND(I433*H433,2)</f>
        <v>0</v>
      </c>
      <c r="BL433" s="18" t="s">
        <v>636</v>
      </c>
      <c r="BM433" s="224" t="s">
        <v>3508</v>
      </c>
    </row>
    <row r="434" s="2" customFormat="1">
      <c r="A434" s="39"/>
      <c r="B434" s="40"/>
      <c r="C434" s="41"/>
      <c r="D434" s="226" t="s">
        <v>160</v>
      </c>
      <c r="E434" s="41"/>
      <c r="F434" s="227" t="s">
        <v>3509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160</v>
      </c>
      <c r="AU434" s="18" t="s">
        <v>165</v>
      </c>
    </row>
    <row r="435" s="13" customFormat="1">
      <c r="A435" s="13"/>
      <c r="B435" s="231"/>
      <c r="C435" s="232"/>
      <c r="D435" s="233" t="s">
        <v>162</v>
      </c>
      <c r="E435" s="234" t="s">
        <v>19</v>
      </c>
      <c r="F435" s="235" t="s">
        <v>3510</v>
      </c>
      <c r="G435" s="232"/>
      <c r="H435" s="236">
        <v>510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162</v>
      </c>
      <c r="AU435" s="242" t="s">
        <v>165</v>
      </c>
      <c r="AV435" s="13" t="s">
        <v>79</v>
      </c>
      <c r="AW435" s="13" t="s">
        <v>31</v>
      </c>
      <c r="AX435" s="13" t="s">
        <v>77</v>
      </c>
      <c r="AY435" s="242" t="s">
        <v>151</v>
      </c>
    </row>
    <row r="436" s="2" customFormat="1" ht="16.5" customHeight="1">
      <c r="A436" s="39"/>
      <c r="B436" s="40"/>
      <c r="C436" s="265" t="s">
        <v>3511</v>
      </c>
      <c r="D436" s="265" t="s">
        <v>262</v>
      </c>
      <c r="E436" s="266" t="s">
        <v>3512</v>
      </c>
      <c r="F436" s="267" t="s">
        <v>3513</v>
      </c>
      <c r="G436" s="268" t="s">
        <v>329</v>
      </c>
      <c r="H436" s="269">
        <v>373.75</v>
      </c>
      <c r="I436" s="270"/>
      <c r="J436" s="271">
        <f>ROUND(I436*H436,2)</f>
        <v>0</v>
      </c>
      <c r="K436" s="267" t="s">
        <v>157</v>
      </c>
      <c r="L436" s="272"/>
      <c r="M436" s="273" t="s">
        <v>19</v>
      </c>
      <c r="N436" s="274" t="s">
        <v>40</v>
      </c>
      <c r="O436" s="85"/>
      <c r="P436" s="222">
        <f>O436*H436</f>
        <v>0</v>
      </c>
      <c r="Q436" s="222">
        <v>0.00034000000000000002</v>
      </c>
      <c r="R436" s="222">
        <f>Q436*H436</f>
        <v>0.12707500000000002</v>
      </c>
      <c r="S436" s="222">
        <v>0</v>
      </c>
      <c r="T436" s="22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4" t="s">
        <v>2916</v>
      </c>
      <c r="AT436" s="224" t="s">
        <v>262</v>
      </c>
      <c r="AU436" s="224" t="s">
        <v>165</v>
      </c>
      <c r="AY436" s="18" t="s">
        <v>151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8" t="s">
        <v>77</v>
      </c>
      <c r="BK436" s="225">
        <f>ROUND(I436*H436,2)</f>
        <v>0</v>
      </c>
      <c r="BL436" s="18" t="s">
        <v>2916</v>
      </c>
      <c r="BM436" s="224" t="s">
        <v>3514</v>
      </c>
    </row>
    <row r="437" s="2" customFormat="1">
      <c r="A437" s="39"/>
      <c r="B437" s="40"/>
      <c r="C437" s="41"/>
      <c r="D437" s="226" t="s">
        <v>160</v>
      </c>
      <c r="E437" s="41"/>
      <c r="F437" s="227" t="s">
        <v>3515</v>
      </c>
      <c r="G437" s="41"/>
      <c r="H437" s="41"/>
      <c r="I437" s="228"/>
      <c r="J437" s="41"/>
      <c r="K437" s="41"/>
      <c r="L437" s="45"/>
      <c r="M437" s="229"/>
      <c r="N437" s="230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160</v>
      </c>
      <c r="AU437" s="18" t="s">
        <v>165</v>
      </c>
    </row>
    <row r="438" s="13" customFormat="1">
      <c r="A438" s="13"/>
      <c r="B438" s="231"/>
      <c r="C438" s="232"/>
      <c r="D438" s="233" t="s">
        <v>162</v>
      </c>
      <c r="E438" s="232"/>
      <c r="F438" s="235" t="s">
        <v>3516</v>
      </c>
      <c r="G438" s="232"/>
      <c r="H438" s="236">
        <v>373.75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162</v>
      </c>
      <c r="AU438" s="242" t="s">
        <v>165</v>
      </c>
      <c r="AV438" s="13" t="s">
        <v>79</v>
      </c>
      <c r="AW438" s="13" t="s">
        <v>4</v>
      </c>
      <c r="AX438" s="13" t="s">
        <v>77</v>
      </c>
      <c r="AY438" s="242" t="s">
        <v>151</v>
      </c>
    </row>
    <row r="439" s="2" customFormat="1" ht="16.5" customHeight="1">
      <c r="A439" s="39"/>
      <c r="B439" s="40"/>
      <c r="C439" s="265" t="s">
        <v>3517</v>
      </c>
      <c r="D439" s="265" t="s">
        <v>262</v>
      </c>
      <c r="E439" s="266" t="s">
        <v>3518</v>
      </c>
      <c r="F439" s="267" t="s">
        <v>3519</v>
      </c>
      <c r="G439" s="268" t="s">
        <v>329</v>
      </c>
      <c r="H439" s="269">
        <v>212.75</v>
      </c>
      <c r="I439" s="270"/>
      <c r="J439" s="271">
        <f>ROUND(I439*H439,2)</f>
        <v>0</v>
      </c>
      <c r="K439" s="267" t="s">
        <v>157</v>
      </c>
      <c r="L439" s="272"/>
      <c r="M439" s="273" t="s">
        <v>19</v>
      </c>
      <c r="N439" s="274" t="s">
        <v>40</v>
      </c>
      <c r="O439" s="85"/>
      <c r="P439" s="222">
        <f>O439*H439</f>
        <v>0</v>
      </c>
      <c r="Q439" s="222">
        <v>0.00052999999999999998</v>
      </c>
      <c r="R439" s="222">
        <f>Q439*H439</f>
        <v>0.1127575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2916</v>
      </c>
      <c r="AT439" s="224" t="s">
        <v>262</v>
      </c>
      <c r="AU439" s="224" t="s">
        <v>165</v>
      </c>
      <c r="AY439" s="18" t="s">
        <v>151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8" t="s">
        <v>77</v>
      </c>
      <c r="BK439" s="225">
        <f>ROUND(I439*H439,2)</f>
        <v>0</v>
      </c>
      <c r="BL439" s="18" t="s">
        <v>2916</v>
      </c>
      <c r="BM439" s="224" t="s">
        <v>3520</v>
      </c>
    </row>
    <row r="440" s="2" customFormat="1">
      <c r="A440" s="39"/>
      <c r="B440" s="40"/>
      <c r="C440" s="41"/>
      <c r="D440" s="226" t="s">
        <v>160</v>
      </c>
      <c r="E440" s="41"/>
      <c r="F440" s="227" t="s">
        <v>3521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160</v>
      </c>
      <c r="AU440" s="18" t="s">
        <v>165</v>
      </c>
    </row>
    <row r="441" s="13" customFormat="1">
      <c r="A441" s="13"/>
      <c r="B441" s="231"/>
      <c r="C441" s="232"/>
      <c r="D441" s="233" t="s">
        <v>162</v>
      </c>
      <c r="E441" s="232"/>
      <c r="F441" s="235" t="s">
        <v>3475</v>
      </c>
      <c r="G441" s="232"/>
      <c r="H441" s="236">
        <v>212.75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162</v>
      </c>
      <c r="AU441" s="242" t="s">
        <v>165</v>
      </c>
      <c r="AV441" s="13" t="s">
        <v>79</v>
      </c>
      <c r="AW441" s="13" t="s">
        <v>4</v>
      </c>
      <c r="AX441" s="13" t="s">
        <v>77</v>
      </c>
      <c r="AY441" s="242" t="s">
        <v>151</v>
      </c>
    </row>
    <row r="442" s="2" customFormat="1" ht="24.15" customHeight="1">
      <c r="A442" s="39"/>
      <c r="B442" s="40"/>
      <c r="C442" s="213" t="s">
        <v>3522</v>
      </c>
      <c r="D442" s="213" t="s">
        <v>153</v>
      </c>
      <c r="E442" s="214" t="s">
        <v>3523</v>
      </c>
      <c r="F442" s="215" t="s">
        <v>3524</v>
      </c>
      <c r="G442" s="216" t="s">
        <v>329</v>
      </c>
      <c r="H442" s="217">
        <v>74</v>
      </c>
      <c r="I442" s="218"/>
      <c r="J442" s="219">
        <f>ROUND(I442*H442,2)</f>
        <v>0</v>
      </c>
      <c r="K442" s="215" t="s">
        <v>157</v>
      </c>
      <c r="L442" s="45"/>
      <c r="M442" s="220" t="s">
        <v>19</v>
      </c>
      <c r="N442" s="221" t="s">
        <v>40</v>
      </c>
      <c r="O442" s="85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4" t="s">
        <v>636</v>
      </c>
      <c r="AT442" s="224" t="s">
        <v>153</v>
      </c>
      <c r="AU442" s="224" t="s">
        <v>165</v>
      </c>
      <c r="AY442" s="18" t="s">
        <v>151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8" t="s">
        <v>77</v>
      </c>
      <c r="BK442" s="225">
        <f>ROUND(I442*H442,2)</f>
        <v>0</v>
      </c>
      <c r="BL442" s="18" t="s">
        <v>636</v>
      </c>
      <c r="BM442" s="224" t="s">
        <v>3525</v>
      </c>
    </row>
    <row r="443" s="2" customFormat="1">
      <c r="A443" s="39"/>
      <c r="B443" s="40"/>
      <c r="C443" s="41"/>
      <c r="D443" s="226" t="s">
        <v>160</v>
      </c>
      <c r="E443" s="41"/>
      <c r="F443" s="227" t="s">
        <v>3526</v>
      </c>
      <c r="G443" s="41"/>
      <c r="H443" s="41"/>
      <c r="I443" s="228"/>
      <c r="J443" s="41"/>
      <c r="K443" s="41"/>
      <c r="L443" s="45"/>
      <c r="M443" s="229"/>
      <c r="N443" s="230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160</v>
      </c>
      <c r="AU443" s="18" t="s">
        <v>165</v>
      </c>
    </row>
    <row r="444" s="2" customFormat="1" ht="16.5" customHeight="1">
      <c r="A444" s="39"/>
      <c r="B444" s="40"/>
      <c r="C444" s="265" t="s">
        <v>3527</v>
      </c>
      <c r="D444" s="265" t="s">
        <v>262</v>
      </c>
      <c r="E444" s="266" t="s">
        <v>3528</v>
      </c>
      <c r="F444" s="267" t="s">
        <v>3529</v>
      </c>
      <c r="G444" s="268" t="s">
        <v>329</v>
      </c>
      <c r="H444" s="269">
        <v>85.099999999999994</v>
      </c>
      <c r="I444" s="270"/>
      <c r="J444" s="271">
        <f>ROUND(I444*H444,2)</f>
        <v>0</v>
      </c>
      <c r="K444" s="267" t="s">
        <v>157</v>
      </c>
      <c r="L444" s="272"/>
      <c r="M444" s="273" t="s">
        <v>19</v>
      </c>
      <c r="N444" s="274" t="s">
        <v>40</v>
      </c>
      <c r="O444" s="85"/>
      <c r="P444" s="222">
        <f>O444*H444</f>
        <v>0</v>
      </c>
      <c r="Q444" s="222">
        <v>0.0011000000000000001</v>
      </c>
      <c r="R444" s="222">
        <f>Q444*H444</f>
        <v>0.093609999999999999</v>
      </c>
      <c r="S444" s="222">
        <v>0</v>
      </c>
      <c r="T444" s="22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2916</v>
      </c>
      <c r="AT444" s="224" t="s">
        <v>262</v>
      </c>
      <c r="AU444" s="224" t="s">
        <v>165</v>
      </c>
      <c r="AY444" s="18" t="s">
        <v>151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8" t="s">
        <v>77</v>
      </c>
      <c r="BK444" s="225">
        <f>ROUND(I444*H444,2)</f>
        <v>0</v>
      </c>
      <c r="BL444" s="18" t="s">
        <v>2916</v>
      </c>
      <c r="BM444" s="224" t="s">
        <v>3530</v>
      </c>
    </row>
    <row r="445" s="2" customFormat="1">
      <c r="A445" s="39"/>
      <c r="B445" s="40"/>
      <c r="C445" s="41"/>
      <c r="D445" s="226" t="s">
        <v>160</v>
      </c>
      <c r="E445" s="41"/>
      <c r="F445" s="227" t="s">
        <v>3531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160</v>
      </c>
      <c r="AU445" s="18" t="s">
        <v>165</v>
      </c>
    </row>
    <row r="446" s="13" customFormat="1">
      <c r="A446" s="13"/>
      <c r="B446" s="231"/>
      <c r="C446" s="232"/>
      <c r="D446" s="233" t="s">
        <v>162</v>
      </c>
      <c r="E446" s="232"/>
      <c r="F446" s="235" t="s">
        <v>3532</v>
      </c>
      <c r="G446" s="232"/>
      <c r="H446" s="236">
        <v>85.099999999999994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162</v>
      </c>
      <c r="AU446" s="242" t="s">
        <v>165</v>
      </c>
      <c r="AV446" s="13" t="s">
        <v>79</v>
      </c>
      <c r="AW446" s="13" t="s">
        <v>4</v>
      </c>
      <c r="AX446" s="13" t="s">
        <v>77</v>
      </c>
      <c r="AY446" s="242" t="s">
        <v>151</v>
      </c>
    </row>
    <row r="447" s="2" customFormat="1" ht="24.15" customHeight="1">
      <c r="A447" s="39"/>
      <c r="B447" s="40"/>
      <c r="C447" s="213" t="s">
        <v>3533</v>
      </c>
      <c r="D447" s="213" t="s">
        <v>153</v>
      </c>
      <c r="E447" s="214" t="s">
        <v>3534</v>
      </c>
      <c r="F447" s="215" t="s">
        <v>3535</v>
      </c>
      <c r="G447" s="216" t="s">
        <v>329</v>
      </c>
      <c r="H447" s="217">
        <v>100</v>
      </c>
      <c r="I447" s="218"/>
      <c r="J447" s="219">
        <f>ROUND(I447*H447,2)</f>
        <v>0</v>
      </c>
      <c r="K447" s="215" t="s">
        <v>157</v>
      </c>
      <c r="L447" s="45"/>
      <c r="M447" s="220" t="s">
        <v>19</v>
      </c>
      <c r="N447" s="221" t="s">
        <v>40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636</v>
      </c>
      <c r="AT447" s="224" t="s">
        <v>153</v>
      </c>
      <c r="AU447" s="224" t="s">
        <v>165</v>
      </c>
      <c r="AY447" s="18" t="s">
        <v>151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8" t="s">
        <v>77</v>
      </c>
      <c r="BK447" s="225">
        <f>ROUND(I447*H447,2)</f>
        <v>0</v>
      </c>
      <c r="BL447" s="18" t="s">
        <v>636</v>
      </c>
      <c r="BM447" s="224" t="s">
        <v>3536</v>
      </c>
    </row>
    <row r="448" s="2" customFormat="1">
      <c r="A448" s="39"/>
      <c r="B448" s="40"/>
      <c r="C448" s="41"/>
      <c r="D448" s="226" t="s">
        <v>160</v>
      </c>
      <c r="E448" s="41"/>
      <c r="F448" s="227" t="s">
        <v>3537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160</v>
      </c>
      <c r="AU448" s="18" t="s">
        <v>165</v>
      </c>
    </row>
    <row r="449" s="2" customFormat="1" ht="24.15" customHeight="1">
      <c r="A449" s="39"/>
      <c r="B449" s="40"/>
      <c r="C449" s="265" t="s">
        <v>3538</v>
      </c>
      <c r="D449" s="265" t="s">
        <v>262</v>
      </c>
      <c r="E449" s="266" t="s">
        <v>3539</v>
      </c>
      <c r="F449" s="267" t="s">
        <v>3540</v>
      </c>
      <c r="G449" s="268" t="s">
        <v>329</v>
      </c>
      <c r="H449" s="269">
        <v>115</v>
      </c>
      <c r="I449" s="270"/>
      <c r="J449" s="271">
        <f>ROUND(I449*H449,2)</f>
        <v>0</v>
      </c>
      <c r="K449" s="267" t="s">
        <v>157</v>
      </c>
      <c r="L449" s="272"/>
      <c r="M449" s="273" t="s">
        <v>19</v>
      </c>
      <c r="N449" s="274" t="s">
        <v>40</v>
      </c>
      <c r="O449" s="85"/>
      <c r="P449" s="222">
        <f>O449*H449</f>
        <v>0</v>
      </c>
      <c r="Q449" s="222">
        <v>0.00020000000000000001</v>
      </c>
      <c r="R449" s="222">
        <f>Q449*H449</f>
        <v>0.023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2916</v>
      </c>
      <c r="AT449" s="224" t="s">
        <v>262</v>
      </c>
      <c r="AU449" s="224" t="s">
        <v>165</v>
      </c>
      <c r="AY449" s="18" t="s">
        <v>151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8" t="s">
        <v>77</v>
      </c>
      <c r="BK449" s="225">
        <f>ROUND(I449*H449,2)</f>
        <v>0</v>
      </c>
      <c r="BL449" s="18" t="s">
        <v>2916</v>
      </c>
      <c r="BM449" s="224" t="s">
        <v>3541</v>
      </c>
    </row>
    <row r="450" s="2" customFormat="1">
      <c r="A450" s="39"/>
      <c r="B450" s="40"/>
      <c r="C450" s="41"/>
      <c r="D450" s="226" t="s">
        <v>160</v>
      </c>
      <c r="E450" s="41"/>
      <c r="F450" s="227" t="s">
        <v>3542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160</v>
      </c>
      <c r="AU450" s="18" t="s">
        <v>165</v>
      </c>
    </row>
    <row r="451" s="13" customFormat="1">
      <c r="A451" s="13"/>
      <c r="B451" s="231"/>
      <c r="C451" s="232"/>
      <c r="D451" s="233" t="s">
        <v>162</v>
      </c>
      <c r="E451" s="232"/>
      <c r="F451" s="235" t="s">
        <v>3543</v>
      </c>
      <c r="G451" s="232"/>
      <c r="H451" s="236">
        <v>115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162</v>
      </c>
      <c r="AU451" s="242" t="s">
        <v>165</v>
      </c>
      <c r="AV451" s="13" t="s">
        <v>79</v>
      </c>
      <c r="AW451" s="13" t="s">
        <v>4</v>
      </c>
      <c r="AX451" s="13" t="s">
        <v>77</v>
      </c>
      <c r="AY451" s="242" t="s">
        <v>151</v>
      </c>
    </row>
    <row r="452" s="12" customFormat="1" ht="20.88" customHeight="1">
      <c r="A452" s="12"/>
      <c r="B452" s="197"/>
      <c r="C452" s="198"/>
      <c r="D452" s="199" t="s">
        <v>68</v>
      </c>
      <c r="E452" s="211" t="s">
        <v>3544</v>
      </c>
      <c r="F452" s="211" t="s">
        <v>3545</v>
      </c>
      <c r="G452" s="198"/>
      <c r="H452" s="198"/>
      <c r="I452" s="201"/>
      <c r="J452" s="212">
        <f>BK452</f>
        <v>0</v>
      </c>
      <c r="K452" s="198"/>
      <c r="L452" s="203"/>
      <c r="M452" s="204"/>
      <c r="N452" s="205"/>
      <c r="O452" s="205"/>
      <c r="P452" s="206">
        <f>SUM(P453:P472)</f>
        <v>0</v>
      </c>
      <c r="Q452" s="205"/>
      <c r="R452" s="206">
        <f>SUM(R453:R472)</f>
        <v>0.23397599999999999</v>
      </c>
      <c r="S452" s="205"/>
      <c r="T452" s="207">
        <f>SUM(T453:T472)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8" t="s">
        <v>165</v>
      </c>
      <c r="AT452" s="209" t="s">
        <v>68</v>
      </c>
      <c r="AU452" s="209" t="s">
        <v>79</v>
      </c>
      <c r="AY452" s="208" t="s">
        <v>151</v>
      </c>
      <c r="BK452" s="210">
        <f>SUM(BK453:BK472)</f>
        <v>0</v>
      </c>
    </row>
    <row r="453" s="2" customFormat="1" ht="21.75" customHeight="1">
      <c r="A453" s="39"/>
      <c r="B453" s="40"/>
      <c r="C453" s="213" t="s">
        <v>3546</v>
      </c>
      <c r="D453" s="213" t="s">
        <v>153</v>
      </c>
      <c r="E453" s="214" t="s">
        <v>3547</v>
      </c>
      <c r="F453" s="215" t="s">
        <v>3548</v>
      </c>
      <c r="G453" s="216" t="s">
        <v>329</v>
      </c>
      <c r="H453" s="217">
        <v>45</v>
      </c>
      <c r="I453" s="218"/>
      <c r="J453" s="219">
        <f>ROUND(I453*H453,2)</f>
        <v>0</v>
      </c>
      <c r="K453" s="215" t="s">
        <v>157</v>
      </c>
      <c r="L453" s="45"/>
      <c r="M453" s="220" t="s">
        <v>19</v>
      </c>
      <c r="N453" s="221" t="s">
        <v>40</v>
      </c>
      <c r="O453" s="85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4" t="s">
        <v>158</v>
      </c>
      <c r="AT453" s="224" t="s">
        <v>153</v>
      </c>
      <c r="AU453" s="224" t="s">
        <v>165</v>
      </c>
      <c r="AY453" s="18" t="s">
        <v>151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8" t="s">
        <v>77</v>
      </c>
      <c r="BK453" s="225">
        <f>ROUND(I453*H453,2)</f>
        <v>0</v>
      </c>
      <c r="BL453" s="18" t="s">
        <v>158</v>
      </c>
      <c r="BM453" s="224" t="s">
        <v>3549</v>
      </c>
    </row>
    <row r="454" s="2" customFormat="1">
      <c r="A454" s="39"/>
      <c r="B454" s="40"/>
      <c r="C454" s="41"/>
      <c r="D454" s="226" t="s">
        <v>160</v>
      </c>
      <c r="E454" s="41"/>
      <c r="F454" s="227" t="s">
        <v>3550</v>
      </c>
      <c r="G454" s="41"/>
      <c r="H454" s="41"/>
      <c r="I454" s="228"/>
      <c r="J454" s="41"/>
      <c r="K454" s="41"/>
      <c r="L454" s="45"/>
      <c r="M454" s="229"/>
      <c r="N454" s="230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160</v>
      </c>
      <c r="AU454" s="18" t="s">
        <v>165</v>
      </c>
    </row>
    <row r="455" s="2" customFormat="1" ht="16.5" customHeight="1">
      <c r="A455" s="39"/>
      <c r="B455" s="40"/>
      <c r="C455" s="265" t="s">
        <v>3551</v>
      </c>
      <c r="D455" s="265" t="s">
        <v>262</v>
      </c>
      <c r="E455" s="266" t="s">
        <v>3552</v>
      </c>
      <c r="F455" s="267" t="s">
        <v>3553</v>
      </c>
      <c r="G455" s="268" t="s">
        <v>913</v>
      </c>
      <c r="H455" s="269">
        <v>30.745000000000001</v>
      </c>
      <c r="I455" s="270"/>
      <c r="J455" s="271">
        <f>ROUND(I455*H455,2)</f>
        <v>0</v>
      </c>
      <c r="K455" s="267" t="s">
        <v>157</v>
      </c>
      <c r="L455" s="272"/>
      <c r="M455" s="273" t="s">
        <v>19</v>
      </c>
      <c r="N455" s="274" t="s">
        <v>40</v>
      </c>
      <c r="O455" s="85"/>
      <c r="P455" s="222">
        <f>O455*H455</f>
        <v>0</v>
      </c>
      <c r="Q455" s="222">
        <v>0.001</v>
      </c>
      <c r="R455" s="222">
        <f>Q455*H455</f>
        <v>0.030745000000000001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2916</v>
      </c>
      <c r="AT455" s="224" t="s">
        <v>262</v>
      </c>
      <c r="AU455" s="224" t="s">
        <v>165</v>
      </c>
      <c r="AY455" s="18" t="s">
        <v>151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8" t="s">
        <v>77</v>
      </c>
      <c r="BK455" s="225">
        <f>ROUND(I455*H455,2)</f>
        <v>0</v>
      </c>
      <c r="BL455" s="18" t="s">
        <v>2916</v>
      </c>
      <c r="BM455" s="224" t="s">
        <v>3554</v>
      </c>
    </row>
    <row r="456" s="2" customFormat="1">
      <c r="A456" s="39"/>
      <c r="B456" s="40"/>
      <c r="C456" s="41"/>
      <c r="D456" s="226" t="s">
        <v>160</v>
      </c>
      <c r="E456" s="41"/>
      <c r="F456" s="227" t="s">
        <v>3555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160</v>
      </c>
      <c r="AU456" s="18" t="s">
        <v>165</v>
      </c>
    </row>
    <row r="457" s="13" customFormat="1">
      <c r="A457" s="13"/>
      <c r="B457" s="231"/>
      <c r="C457" s="232"/>
      <c r="D457" s="233" t="s">
        <v>162</v>
      </c>
      <c r="E457" s="234" t="s">
        <v>19</v>
      </c>
      <c r="F457" s="235" t="s">
        <v>3556</v>
      </c>
      <c r="G457" s="232"/>
      <c r="H457" s="236">
        <v>30.745000000000001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162</v>
      </c>
      <c r="AU457" s="242" t="s">
        <v>165</v>
      </c>
      <c r="AV457" s="13" t="s">
        <v>79</v>
      </c>
      <c r="AW457" s="13" t="s">
        <v>31</v>
      </c>
      <c r="AX457" s="13" t="s">
        <v>77</v>
      </c>
      <c r="AY457" s="242" t="s">
        <v>151</v>
      </c>
    </row>
    <row r="458" s="2" customFormat="1" ht="16.5" customHeight="1">
      <c r="A458" s="39"/>
      <c r="B458" s="40"/>
      <c r="C458" s="213" t="s">
        <v>3557</v>
      </c>
      <c r="D458" s="213" t="s">
        <v>153</v>
      </c>
      <c r="E458" s="214" t="s">
        <v>3558</v>
      </c>
      <c r="F458" s="215" t="s">
        <v>3559</v>
      </c>
      <c r="G458" s="216" t="s">
        <v>329</v>
      </c>
      <c r="H458" s="217">
        <v>180</v>
      </c>
      <c r="I458" s="218"/>
      <c r="J458" s="219">
        <f>ROUND(I458*H458,2)</f>
        <v>0</v>
      </c>
      <c r="K458" s="215" t="s">
        <v>157</v>
      </c>
      <c r="L458" s="45"/>
      <c r="M458" s="220" t="s">
        <v>19</v>
      </c>
      <c r="N458" s="221" t="s">
        <v>40</v>
      </c>
      <c r="O458" s="85"/>
      <c r="P458" s="222">
        <f>O458*H458</f>
        <v>0</v>
      </c>
      <c r="Q458" s="222">
        <v>0</v>
      </c>
      <c r="R458" s="222">
        <f>Q458*H458</f>
        <v>0</v>
      </c>
      <c r="S458" s="222">
        <v>0</v>
      </c>
      <c r="T458" s="22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4" t="s">
        <v>636</v>
      </c>
      <c r="AT458" s="224" t="s">
        <v>153</v>
      </c>
      <c r="AU458" s="224" t="s">
        <v>165</v>
      </c>
      <c r="AY458" s="18" t="s">
        <v>151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8" t="s">
        <v>77</v>
      </c>
      <c r="BK458" s="225">
        <f>ROUND(I458*H458,2)</f>
        <v>0</v>
      </c>
      <c r="BL458" s="18" t="s">
        <v>636</v>
      </c>
      <c r="BM458" s="224" t="s">
        <v>3560</v>
      </c>
    </row>
    <row r="459" s="2" customFormat="1">
      <c r="A459" s="39"/>
      <c r="B459" s="40"/>
      <c r="C459" s="41"/>
      <c r="D459" s="226" t="s">
        <v>160</v>
      </c>
      <c r="E459" s="41"/>
      <c r="F459" s="227" t="s">
        <v>3561</v>
      </c>
      <c r="G459" s="41"/>
      <c r="H459" s="41"/>
      <c r="I459" s="228"/>
      <c r="J459" s="41"/>
      <c r="K459" s="41"/>
      <c r="L459" s="45"/>
      <c r="M459" s="229"/>
      <c r="N459" s="230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160</v>
      </c>
      <c r="AU459" s="18" t="s">
        <v>165</v>
      </c>
    </row>
    <row r="460" s="2" customFormat="1" ht="16.5" customHeight="1">
      <c r="A460" s="39"/>
      <c r="B460" s="40"/>
      <c r="C460" s="265" t="s">
        <v>3562</v>
      </c>
      <c r="D460" s="265" t="s">
        <v>262</v>
      </c>
      <c r="E460" s="266" t="s">
        <v>3563</v>
      </c>
      <c r="F460" s="267" t="s">
        <v>3564</v>
      </c>
      <c r="G460" s="268" t="s">
        <v>913</v>
      </c>
      <c r="H460" s="269">
        <v>188.571</v>
      </c>
      <c r="I460" s="270"/>
      <c r="J460" s="271">
        <f>ROUND(I460*H460,2)</f>
        <v>0</v>
      </c>
      <c r="K460" s="267" t="s">
        <v>157</v>
      </c>
      <c r="L460" s="272"/>
      <c r="M460" s="273" t="s">
        <v>19</v>
      </c>
      <c r="N460" s="274" t="s">
        <v>40</v>
      </c>
      <c r="O460" s="85"/>
      <c r="P460" s="222">
        <f>O460*H460</f>
        <v>0</v>
      </c>
      <c r="Q460" s="222">
        <v>0.001</v>
      </c>
      <c r="R460" s="222">
        <f>Q460*H460</f>
        <v>0.18857099999999999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2916</v>
      </c>
      <c r="AT460" s="224" t="s">
        <v>262</v>
      </c>
      <c r="AU460" s="224" t="s">
        <v>165</v>
      </c>
      <c r="AY460" s="18" t="s">
        <v>151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8" t="s">
        <v>77</v>
      </c>
      <c r="BK460" s="225">
        <f>ROUND(I460*H460,2)</f>
        <v>0</v>
      </c>
      <c r="BL460" s="18" t="s">
        <v>2916</v>
      </c>
      <c r="BM460" s="224" t="s">
        <v>3565</v>
      </c>
    </row>
    <row r="461" s="2" customFormat="1">
      <c r="A461" s="39"/>
      <c r="B461" s="40"/>
      <c r="C461" s="41"/>
      <c r="D461" s="226" t="s">
        <v>160</v>
      </c>
      <c r="E461" s="41"/>
      <c r="F461" s="227" t="s">
        <v>3566</v>
      </c>
      <c r="G461" s="41"/>
      <c r="H461" s="41"/>
      <c r="I461" s="228"/>
      <c r="J461" s="41"/>
      <c r="K461" s="41"/>
      <c r="L461" s="45"/>
      <c r="M461" s="229"/>
      <c r="N461" s="230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160</v>
      </c>
      <c r="AU461" s="18" t="s">
        <v>165</v>
      </c>
    </row>
    <row r="462" s="13" customFormat="1">
      <c r="A462" s="13"/>
      <c r="B462" s="231"/>
      <c r="C462" s="232"/>
      <c r="D462" s="233" t="s">
        <v>162</v>
      </c>
      <c r="E462" s="234" t="s">
        <v>19</v>
      </c>
      <c r="F462" s="235" t="s">
        <v>3567</v>
      </c>
      <c r="G462" s="232"/>
      <c r="H462" s="236">
        <v>188.571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162</v>
      </c>
      <c r="AU462" s="242" t="s">
        <v>165</v>
      </c>
      <c r="AV462" s="13" t="s">
        <v>79</v>
      </c>
      <c r="AW462" s="13" t="s">
        <v>31</v>
      </c>
      <c r="AX462" s="13" t="s">
        <v>77</v>
      </c>
      <c r="AY462" s="242" t="s">
        <v>151</v>
      </c>
    </row>
    <row r="463" s="2" customFormat="1" ht="16.5" customHeight="1">
      <c r="A463" s="39"/>
      <c r="B463" s="40"/>
      <c r="C463" s="213" t="s">
        <v>3568</v>
      </c>
      <c r="D463" s="213" t="s">
        <v>153</v>
      </c>
      <c r="E463" s="214" t="s">
        <v>3569</v>
      </c>
      <c r="F463" s="215" t="s">
        <v>3570</v>
      </c>
      <c r="G463" s="216" t="s">
        <v>433</v>
      </c>
      <c r="H463" s="217">
        <v>43</v>
      </c>
      <c r="I463" s="218"/>
      <c r="J463" s="219">
        <f>ROUND(I463*H463,2)</f>
        <v>0</v>
      </c>
      <c r="K463" s="215" t="s">
        <v>157</v>
      </c>
      <c r="L463" s="45"/>
      <c r="M463" s="220" t="s">
        <v>19</v>
      </c>
      <c r="N463" s="221" t="s">
        <v>40</v>
      </c>
      <c r="O463" s="85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4" t="s">
        <v>636</v>
      </c>
      <c r="AT463" s="224" t="s">
        <v>153</v>
      </c>
      <c r="AU463" s="224" t="s">
        <v>165</v>
      </c>
      <c r="AY463" s="18" t="s">
        <v>151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8" t="s">
        <v>77</v>
      </c>
      <c r="BK463" s="225">
        <f>ROUND(I463*H463,2)</f>
        <v>0</v>
      </c>
      <c r="BL463" s="18" t="s">
        <v>636</v>
      </c>
      <c r="BM463" s="224" t="s">
        <v>3571</v>
      </c>
    </row>
    <row r="464" s="2" customFormat="1">
      <c r="A464" s="39"/>
      <c r="B464" s="40"/>
      <c r="C464" s="41"/>
      <c r="D464" s="226" t="s">
        <v>160</v>
      </c>
      <c r="E464" s="41"/>
      <c r="F464" s="227" t="s">
        <v>3572</v>
      </c>
      <c r="G464" s="41"/>
      <c r="H464" s="41"/>
      <c r="I464" s="228"/>
      <c r="J464" s="41"/>
      <c r="K464" s="41"/>
      <c r="L464" s="45"/>
      <c r="M464" s="229"/>
      <c r="N464" s="230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160</v>
      </c>
      <c r="AU464" s="18" t="s">
        <v>165</v>
      </c>
    </row>
    <row r="465" s="2" customFormat="1" ht="16.5" customHeight="1">
      <c r="A465" s="39"/>
      <c r="B465" s="40"/>
      <c r="C465" s="265" t="s">
        <v>3573</v>
      </c>
      <c r="D465" s="265" t="s">
        <v>262</v>
      </c>
      <c r="E465" s="266" t="s">
        <v>3574</v>
      </c>
      <c r="F465" s="267" t="s">
        <v>3575</v>
      </c>
      <c r="G465" s="268" t="s">
        <v>433</v>
      </c>
      <c r="H465" s="269">
        <v>12</v>
      </c>
      <c r="I465" s="270"/>
      <c r="J465" s="271">
        <f>ROUND(I465*H465,2)</f>
        <v>0</v>
      </c>
      <c r="K465" s="267" t="s">
        <v>157</v>
      </c>
      <c r="L465" s="272"/>
      <c r="M465" s="273" t="s">
        <v>19</v>
      </c>
      <c r="N465" s="274" t="s">
        <v>40</v>
      </c>
      <c r="O465" s="85"/>
      <c r="P465" s="222">
        <f>O465*H465</f>
        <v>0</v>
      </c>
      <c r="Q465" s="222">
        <v>0.00069999999999999999</v>
      </c>
      <c r="R465" s="222">
        <f>Q465*H465</f>
        <v>0.0083999999999999995</v>
      </c>
      <c r="S465" s="222">
        <v>0</v>
      </c>
      <c r="T465" s="22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2916</v>
      </c>
      <c r="AT465" s="224" t="s">
        <v>262</v>
      </c>
      <c r="AU465" s="224" t="s">
        <v>165</v>
      </c>
      <c r="AY465" s="18" t="s">
        <v>151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8" t="s">
        <v>77</v>
      </c>
      <c r="BK465" s="225">
        <f>ROUND(I465*H465,2)</f>
        <v>0</v>
      </c>
      <c r="BL465" s="18" t="s">
        <v>2916</v>
      </c>
      <c r="BM465" s="224" t="s">
        <v>3576</v>
      </c>
    </row>
    <row r="466" s="2" customFormat="1">
      <c r="A466" s="39"/>
      <c r="B466" s="40"/>
      <c r="C466" s="41"/>
      <c r="D466" s="226" t="s">
        <v>160</v>
      </c>
      <c r="E466" s="41"/>
      <c r="F466" s="227" t="s">
        <v>3577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160</v>
      </c>
      <c r="AU466" s="18" t="s">
        <v>165</v>
      </c>
    </row>
    <row r="467" s="2" customFormat="1" ht="16.5" customHeight="1">
      <c r="A467" s="39"/>
      <c r="B467" s="40"/>
      <c r="C467" s="265" t="s">
        <v>3578</v>
      </c>
      <c r="D467" s="265" t="s">
        <v>262</v>
      </c>
      <c r="E467" s="266" t="s">
        <v>3579</v>
      </c>
      <c r="F467" s="267" t="s">
        <v>3580</v>
      </c>
      <c r="G467" s="268" t="s">
        <v>433</v>
      </c>
      <c r="H467" s="269">
        <v>16</v>
      </c>
      <c r="I467" s="270"/>
      <c r="J467" s="271">
        <f>ROUND(I467*H467,2)</f>
        <v>0</v>
      </c>
      <c r="K467" s="267" t="s">
        <v>157</v>
      </c>
      <c r="L467" s="272"/>
      <c r="M467" s="273" t="s">
        <v>19</v>
      </c>
      <c r="N467" s="274" t="s">
        <v>40</v>
      </c>
      <c r="O467" s="85"/>
      <c r="P467" s="222">
        <f>O467*H467</f>
        <v>0</v>
      </c>
      <c r="Q467" s="222">
        <v>0.00025999999999999998</v>
      </c>
      <c r="R467" s="222">
        <f>Q467*H467</f>
        <v>0.0041599999999999996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2916</v>
      </c>
      <c r="AT467" s="224" t="s">
        <v>262</v>
      </c>
      <c r="AU467" s="224" t="s">
        <v>165</v>
      </c>
      <c r="AY467" s="18" t="s">
        <v>151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77</v>
      </c>
      <c r="BK467" s="225">
        <f>ROUND(I467*H467,2)</f>
        <v>0</v>
      </c>
      <c r="BL467" s="18" t="s">
        <v>2916</v>
      </c>
      <c r="BM467" s="224" t="s">
        <v>3581</v>
      </c>
    </row>
    <row r="468" s="2" customFormat="1">
      <c r="A468" s="39"/>
      <c r="B468" s="40"/>
      <c r="C468" s="41"/>
      <c r="D468" s="226" t="s">
        <v>160</v>
      </c>
      <c r="E468" s="41"/>
      <c r="F468" s="227" t="s">
        <v>3582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160</v>
      </c>
      <c r="AU468" s="18" t="s">
        <v>165</v>
      </c>
    </row>
    <row r="469" s="2" customFormat="1" ht="16.5" customHeight="1">
      <c r="A469" s="39"/>
      <c r="B469" s="40"/>
      <c r="C469" s="265" t="s">
        <v>3583</v>
      </c>
      <c r="D469" s="265" t="s">
        <v>262</v>
      </c>
      <c r="E469" s="266" t="s">
        <v>3584</v>
      </c>
      <c r="F469" s="267" t="s">
        <v>3585</v>
      </c>
      <c r="G469" s="268" t="s">
        <v>433</v>
      </c>
      <c r="H469" s="269">
        <v>15</v>
      </c>
      <c r="I469" s="270"/>
      <c r="J469" s="271">
        <f>ROUND(I469*H469,2)</f>
        <v>0</v>
      </c>
      <c r="K469" s="267" t="s">
        <v>157</v>
      </c>
      <c r="L469" s="272"/>
      <c r="M469" s="273" t="s">
        <v>19</v>
      </c>
      <c r="N469" s="274" t="s">
        <v>40</v>
      </c>
      <c r="O469" s="85"/>
      <c r="P469" s="222">
        <f>O469*H469</f>
        <v>0</v>
      </c>
      <c r="Q469" s="222">
        <v>0.00013999999999999999</v>
      </c>
      <c r="R469" s="222">
        <f>Q469*H469</f>
        <v>0.0020999999999999999</v>
      </c>
      <c r="S469" s="222">
        <v>0</v>
      </c>
      <c r="T469" s="22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4" t="s">
        <v>2916</v>
      </c>
      <c r="AT469" s="224" t="s">
        <v>262</v>
      </c>
      <c r="AU469" s="224" t="s">
        <v>165</v>
      </c>
      <c r="AY469" s="18" t="s">
        <v>151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8" t="s">
        <v>77</v>
      </c>
      <c r="BK469" s="225">
        <f>ROUND(I469*H469,2)</f>
        <v>0</v>
      </c>
      <c r="BL469" s="18" t="s">
        <v>2916</v>
      </c>
      <c r="BM469" s="224" t="s">
        <v>3586</v>
      </c>
    </row>
    <row r="470" s="2" customFormat="1">
      <c r="A470" s="39"/>
      <c r="B470" s="40"/>
      <c r="C470" s="41"/>
      <c r="D470" s="226" t="s">
        <v>160</v>
      </c>
      <c r="E470" s="41"/>
      <c r="F470" s="227" t="s">
        <v>3587</v>
      </c>
      <c r="G470" s="41"/>
      <c r="H470" s="41"/>
      <c r="I470" s="228"/>
      <c r="J470" s="41"/>
      <c r="K470" s="41"/>
      <c r="L470" s="45"/>
      <c r="M470" s="229"/>
      <c r="N470" s="230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160</v>
      </c>
      <c r="AU470" s="18" t="s">
        <v>165</v>
      </c>
    </row>
    <row r="471" s="2" customFormat="1" ht="16.5" customHeight="1">
      <c r="A471" s="39"/>
      <c r="B471" s="40"/>
      <c r="C471" s="213" t="s">
        <v>3588</v>
      </c>
      <c r="D471" s="213" t="s">
        <v>153</v>
      </c>
      <c r="E471" s="214" t="s">
        <v>3589</v>
      </c>
      <c r="F471" s="215" t="s">
        <v>3590</v>
      </c>
      <c r="G471" s="216" t="s">
        <v>3591</v>
      </c>
      <c r="H471" s="217">
        <v>15</v>
      </c>
      <c r="I471" s="218"/>
      <c r="J471" s="219">
        <f>ROUND(I471*H471,2)</f>
        <v>0</v>
      </c>
      <c r="K471" s="215" t="s">
        <v>19</v>
      </c>
      <c r="L471" s="45"/>
      <c r="M471" s="220" t="s">
        <v>19</v>
      </c>
      <c r="N471" s="221" t="s">
        <v>40</v>
      </c>
      <c r="O471" s="85"/>
      <c r="P471" s="222">
        <f>O471*H471</f>
        <v>0</v>
      </c>
      <c r="Q471" s="222">
        <v>0</v>
      </c>
      <c r="R471" s="222">
        <f>Q471*H471</f>
        <v>0</v>
      </c>
      <c r="S471" s="222">
        <v>0</v>
      </c>
      <c r="T471" s="22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4" t="s">
        <v>636</v>
      </c>
      <c r="AT471" s="224" t="s">
        <v>153</v>
      </c>
      <c r="AU471" s="224" t="s">
        <v>165</v>
      </c>
      <c r="AY471" s="18" t="s">
        <v>151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8" t="s">
        <v>77</v>
      </c>
      <c r="BK471" s="225">
        <f>ROUND(I471*H471,2)</f>
        <v>0</v>
      </c>
      <c r="BL471" s="18" t="s">
        <v>636</v>
      </c>
      <c r="BM471" s="224" t="s">
        <v>3592</v>
      </c>
    </row>
    <row r="472" s="2" customFormat="1" ht="16.5" customHeight="1">
      <c r="A472" s="39"/>
      <c r="B472" s="40"/>
      <c r="C472" s="213" t="s">
        <v>3593</v>
      </c>
      <c r="D472" s="213" t="s">
        <v>153</v>
      </c>
      <c r="E472" s="214" t="s">
        <v>3594</v>
      </c>
      <c r="F472" s="215" t="s">
        <v>3595</v>
      </c>
      <c r="G472" s="216" t="s">
        <v>726</v>
      </c>
      <c r="H472" s="217">
        <v>1</v>
      </c>
      <c r="I472" s="218"/>
      <c r="J472" s="219">
        <f>ROUND(I472*H472,2)</f>
        <v>0</v>
      </c>
      <c r="K472" s="215" t="s">
        <v>19</v>
      </c>
      <c r="L472" s="45"/>
      <c r="M472" s="220" t="s">
        <v>19</v>
      </c>
      <c r="N472" s="221" t="s">
        <v>40</v>
      </c>
      <c r="O472" s="85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4" t="s">
        <v>636</v>
      </c>
      <c r="AT472" s="224" t="s">
        <v>153</v>
      </c>
      <c r="AU472" s="224" t="s">
        <v>165</v>
      </c>
      <c r="AY472" s="18" t="s">
        <v>151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8" t="s">
        <v>77</v>
      </c>
      <c r="BK472" s="225">
        <f>ROUND(I472*H472,2)</f>
        <v>0</v>
      </c>
      <c r="BL472" s="18" t="s">
        <v>636</v>
      </c>
      <c r="BM472" s="224" t="s">
        <v>3596</v>
      </c>
    </row>
    <row r="473" s="12" customFormat="1" ht="22.8" customHeight="1">
      <c r="A473" s="12"/>
      <c r="B473" s="197"/>
      <c r="C473" s="198"/>
      <c r="D473" s="199" t="s">
        <v>68</v>
      </c>
      <c r="E473" s="211" t="s">
        <v>3597</v>
      </c>
      <c r="F473" s="211" t="s">
        <v>3598</v>
      </c>
      <c r="G473" s="198"/>
      <c r="H473" s="198"/>
      <c r="I473" s="201"/>
      <c r="J473" s="212">
        <f>BK473</f>
        <v>0</v>
      </c>
      <c r="K473" s="198"/>
      <c r="L473" s="203"/>
      <c r="M473" s="204"/>
      <c r="N473" s="205"/>
      <c r="O473" s="205"/>
      <c r="P473" s="206">
        <f>SUM(P474:P533)</f>
        <v>0</v>
      </c>
      <c r="Q473" s="205"/>
      <c r="R473" s="206">
        <f>SUM(R474:R533)</f>
        <v>74.560956219999994</v>
      </c>
      <c r="S473" s="205"/>
      <c r="T473" s="207">
        <f>SUM(T474:T533)</f>
        <v>0.93500000000000005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8" t="s">
        <v>165</v>
      </c>
      <c r="AT473" s="209" t="s">
        <v>68</v>
      </c>
      <c r="AU473" s="209" t="s">
        <v>77</v>
      </c>
      <c r="AY473" s="208" t="s">
        <v>151</v>
      </c>
      <c r="BK473" s="210">
        <f>SUM(BK474:BK533)</f>
        <v>0</v>
      </c>
    </row>
    <row r="474" s="2" customFormat="1" ht="16.5" customHeight="1">
      <c r="A474" s="39"/>
      <c r="B474" s="40"/>
      <c r="C474" s="213" t="s">
        <v>3599</v>
      </c>
      <c r="D474" s="213" t="s">
        <v>153</v>
      </c>
      <c r="E474" s="214" t="s">
        <v>3600</v>
      </c>
      <c r="F474" s="215" t="s">
        <v>3601</v>
      </c>
      <c r="G474" s="216" t="s">
        <v>156</v>
      </c>
      <c r="H474" s="217">
        <v>9.7080000000000002</v>
      </c>
      <c r="I474" s="218"/>
      <c r="J474" s="219">
        <f>ROUND(I474*H474,2)</f>
        <v>0</v>
      </c>
      <c r="K474" s="215" t="s">
        <v>157</v>
      </c>
      <c r="L474" s="45"/>
      <c r="M474" s="220" t="s">
        <v>19</v>
      </c>
      <c r="N474" s="221" t="s">
        <v>40</v>
      </c>
      <c r="O474" s="85"/>
      <c r="P474" s="222">
        <f>O474*H474</f>
        <v>0</v>
      </c>
      <c r="Q474" s="222">
        <v>0</v>
      </c>
      <c r="R474" s="222">
        <f>Q474*H474</f>
        <v>0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636</v>
      </c>
      <c r="AT474" s="224" t="s">
        <v>153</v>
      </c>
      <c r="AU474" s="224" t="s">
        <v>79</v>
      </c>
      <c r="AY474" s="18" t="s">
        <v>151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77</v>
      </c>
      <c r="BK474" s="225">
        <f>ROUND(I474*H474,2)</f>
        <v>0</v>
      </c>
      <c r="BL474" s="18" t="s">
        <v>636</v>
      </c>
      <c r="BM474" s="224" t="s">
        <v>3602</v>
      </c>
    </row>
    <row r="475" s="2" customFormat="1">
      <c r="A475" s="39"/>
      <c r="B475" s="40"/>
      <c r="C475" s="41"/>
      <c r="D475" s="226" t="s">
        <v>160</v>
      </c>
      <c r="E475" s="41"/>
      <c r="F475" s="227" t="s">
        <v>3603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160</v>
      </c>
      <c r="AU475" s="18" t="s">
        <v>79</v>
      </c>
    </row>
    <row r="476" s="13" customFormat="1">
      <c r="A476" s="13"/>
      <c r="B476" s="231"/>
      <c r="C476" s="232"/>
      <c r="D476" s="233" t="s">
        <v>162</v>
      </c>
      <c r="E476" s="234" t="s">
        <v>19</v>
      </c>
      <c r="F476" s="235" t="s">
        <v>3604</v>
      </c>
      <c r="G476" s="232"/>
      <c r="H476" s="236">
        <v>9.7080000000000002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162</v>
      </c>
      <c r="AU476" s="242" t="s">
        <v>79</v>
      </c>
      <c r="AV476" s="13" t="s">
        <v>79</v>
      </c>
      <c r="AW476" s="13" t="s">
        <v>31</v>
      </c>
      <c r="AX476" s="13" t="s">
        <v>77</v>
      </c>
      <c r="AY476" s="242" t="s">
        <v>151</v>
      </c>
    </row>
    <row r="477" s="2" customFormat="1" ht="16.5" customHeight="1">
      <c r="A477" s="39"/>
      <c r="B477" s="40"/>
      <c r="C477" s="213" t="s">
        <v>3605</v>
      </c>
      <c r="D477" s="213" t="s">
        <v>153</v>
      </c>
      <c r="E477" s="214" t="s">
        <v>3606</v>
      </c>
      <c r="F477" s="215" t="s">
        <v>3607</v>
      </c>
      <c r="G477" s="216" t="s">
        <v>329</v>
      </c>
      <c r="H477" s="217">
        <v>260</v>
      </c>
      <c r="I477" s="218"/>
      <c r="J477" s="219">
        <f>ROUND(I477*H477,2)</f>
        <v>0</v>
      </c>
      <c r="K477" s="215" t="s">
        <v>157</v>
      </c>
      <c r="L477" s="45"/>
      <c r="M477" s="220" t="s">
        <v>19</v>
      </c>
      <c r="N477" s="221" t="s">
        <v>40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636</v>
      </c>
      <c r="AT477" s="224" t="s">
        <v>153</v>
      </c>
      <c r="AU477" s="224" t="s">
        <v>79</v>
      </c>
      <c r="AY477" s="18" t="s">
        <v>151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8" t="s">
        <v>77</v>
      </c>
      <c r="BK477" s="225">
        <f>ROUND(I477*H477,2)</f>
        <v>0</v>
      </c>
      <c r="BL477" s="18" t="s">
        <v>636</v>
      </c>
      <c r="BM477" s="224" t="s">
        <v>3608</v>
      </c>
    </row>
    <row r="478" s="2" customFormat="1">
      <c r="A478" s="39"/>
      <c r="B478" s="40"/>
      <c r="C478" s="41"/>
      <c r="D478" s="226" t="s">
        <v>160</v>
      </c>
      <c r="E478" s="41"/>
      <c r="F478" s="227" t="s">
        <v>3609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160</v>
      </c>
      <c r="AU478" s="18" t="s">
        <v>79</v>
      </c>
    </row>
    <row r="479" s="2" customFormat="1" ht="21.75" customHeight="1">
      <c r="A479" s="39"/>
      <c r="B479" s="40"/>
      <c r="C479" s="213" t="s">
        <v>3610</v>
      </c>
      <c r="D479" s="213" t="s">
        <v>153</v>
      </c>
      <c r="E479" s="214" t="s">
        <v>3611</v>
      </c>
      <c r="F479" s="215" t="s">
        <v>3612</v>
      </c>
      <c r="G479" s="216" t="s">
        <v>156</v>
      </c>
      <c r="H479" s="217">
        <v>9.7080000000000002</v>
      </c>
      <c r="I479" s="218"/>
      <c r="J479" s="219">
        <f>ROUND(I479*H479,2)</f>
        <v>0</v>
      </c>
      <c r="K479" s="215" t="s">
        <v>157</v>
      </c>
      <c r="L479" s="45"/>
      <c r="M479" s="220" t="s">
        <v>19</v>
      </c>
      <c r="N479" s="221" t="s">
        <v>40</v>
      </c>
      <c r="O479" s="85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4" t="s">
        <v>636</v>
      </c>
      <c r="AT479" s="224" t="s">
        <v>153</v>
      </c>
      <c r="AU479" s="224" t="s">
        <v>79</v>
      </c>
      <c r="AY479" s="18" t="s">
        <v>151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8" t="s">
        <v>77</v>
      </c>
      <c r="BK479" s="225">
        <f>ROUND(I479*H479,2)</f>
        <v>0</v>
      </c>
      <c r="BL479" s="18" t="s">
        <v>636</v>
      </c>
      <c r="BM479" s="224" t="s">
        <v>3613</v>
      </c>
    </row>
    <row r="480" s="2" customFormat="1">
      <c r="A480" s="39"/>
      <c r="B480" s="40"/>
      <c r="C480" s="41"/>
      <c r="D480" s="226" t="s">
        <v>160</v>
      </c>
      <c r="E480" s="41"/>
      <c r="F480" s="227" t="s">
        <v>3614</v>
      </c>
      <c r="G480" s="41"/>
      <c r="H480" s="41"/>
      <c r="I480" s="228"/>
      <c r="J480" s="41"/>
      <c r="K480" s="41"/>
      <c r="L480" s="45"/>
      <c r="M480" s="229"/>
      <c r="N480" s="230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160</v>
      </c>
      <c r="AU480" s="18" t="s">
        <v>79</v>
      </c>
    </row>
    <row r="481" s="13" customFormat="1">
      <c r="A481" s="13"/>
      <c r="B481" s="231"/>
      <c r="C481" s="232"/>
      <c r="D481" s="233" t="s">
        <v>162</v>
      </c>
      <c r="E481" s="234" t="s">
        <v>19</v>
      </c>
      <c r="F481" s="235" t="s">
        <v>3604</v>
      </c>
      <c r="G481" s="232"/>
      <c r="H481" s="236">
        <v>9.7080000000000002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162</v>
      </c>
      <c r="AU481" s="242" t="s">
        <v>79</v>
      </c>
      <c r="AV481" s="13" t="s">
        <v>79</v>
      </c>
      <c r="AW481" s="13" t="s">
        <v>31</v>
      </c>
      <c r="AX481" s="13" t="s">
        <v>77</v>
      </c>
      <c r="AY481" s="242" t="s">
        <v>151</v>
      </c>
    </row>
    <row r="482" s="2" customFormat="1" ht="24.15" customHeight="1">
      <c r="A482" s="39"/>
      <c r="B482" s="40"/>
      <c r="C482" s="213" t="s">
        <v>3615</v>
      </c>
      <c r="D482" s="213" t="s">
        <v>153</v>
      </c>
      <c r="E482" s="214" t="s">
        <v>3616</v>
      </c>
      <c r="F482" s="215" t="s">
        <v>3617</v>
      </c>
      <c r="G482" s="216" t="s">
        <v>156</v>
      </c>
      <c r="H482" s="217">
        <v>77.664000000000001</v>
      </c>
      <c r="I482" s="218"/>
      <c r="J482" s="219">
        <f>ROUND(I482*H482,2)</f>
        <v>0</v>
      </c>
      <c r="K482" s="215" t="s">
        <v>157</v>
      </c>
      <c r="L482" s="45"/>
      <c r="M482" s="220" t="s">
        <v>19</v>
      </c>
      <c r="N482" s="221" t="s">
        <v>40</v>
      </c>
      <c r="O482" s="85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636</v>
      </c>
      <c r="AT482" s="224" t="s">
        <v>153</v>
      </c>
      <c r="AU482" s="224" t="s">
        <v>79</v>
      </c>
      <c r="AY482" s="18" t="s">
        <v>151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77</v>
      </c>
      <c r="BK482" s="225">
        <f>ROUND(I482*H482,2)</f>
        <v>0</v>
      </c>
      <c r="BL482" s="18" t="s">
        <v>636</v>
      </c>
      <c r="BM482" s="224" t="s">
        <v>3618</v>
      </c>
    </row>
    <row r="483" s="2" customFormat="1">
      <c r="A483" s="39"/>
      <c r="B483" s="40"/>
      <c r="C483" s="41"/>
      <c r="D483" s="226" t="s">
        <v>160</v>
      </c>
      <c r="E483" s="41"/>
      <c r="F483" s="227" t="s">
        <v>3619</v>
      </c>
      <c r="G483" s="41"/>
      <c r="H483" s="41"/>
      <c r="I483" s="228"/>
      <c r="J483" s="41"/>
      <c r="K483" s="41"/>
      <c r="L483" s="45"/>
      <c r="M483" s="229"/>
      <c r="N483" s="230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160</v>
      </c>
      <c r="AU483" s="18" t="s">
        <v>79</v>
      </c>
    </row>
    <row r="484" s="13" customFormat="1">
      <c r="A484" s="13"/>
      <c r="B484" s="231"/>
      <c r="C484" s="232"/>
      <c r="D484" s="233" t="s">
        <v>162</v>
      </c>
      <c r="E484" s="232"/>
      <c r="F484" s="235" t="s">
        <v>3620</v>
      </c>
      <c r="G484" s="232"/>
      <c r="H484" s="236">
        <v>77.664000000000001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162</v>
      </c>
      <c r="AU484" s="242" t="s">
        <v>79</v>
      </c>
      <c r="AV484" s="13" t="s">
        <v>79</v>
      </c>
      <c r="AW484" s="13" t="s">
        <v>4</v>
      </c>
      <c r="AX484" s="13" t="s">
        <v>77</v>
      </c>
      <c r="AY484" s="242" t="s">
        <v>151</v>
      </c>
    </row>
    <row r="485" s="2" customFormat="1" ht="16.5" customHeight="1">
      <c r="A485" s="39"/>
      <c r="B485" s="40"/>
      <c r="C485" s="213" t="s">
        <v>3621</v>
      </c>
      <c r="D485" s="213" t="s">
        <v>153</v>
      </c>
      <c r="E485" s="214" t="s">
        <v>3622</v>
      </c>
      <c r="F485" s="215" t="s">
        <v>3623</v>
      </c>
      <c r="G485" s="216" t="s">
        <v>245</v>
      </c>
      <c r="H485" s="217">
        <v>17.960000000000001</v>
      </c>
      <c r="I485" s="218"/>
      <c r="J485" s="219">
        <f>ROUND(I485*H485,2)</f>
        <v>0</v>
      </c>
      <c r="K485" s="215" t="s">
        <v>157</v>
      </c>
      <c r="L485" s="45"/>
      <c r="M485" s="220" t="s">
        <v>19</v>
      </c>
      <c r="N485" s="221" t="s">
        <v>40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636</v>
      </c>
      <c r="AT485" s="224" t="s">
        <v>153</v>
      </c>
      <c r="AU485" s="224" t="s">
        <v>79</v>
      </c>
      <c r="AY485" s="18" t="s">
        <v>151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8" t="s">
        <v>77</v>
      </c>
      <c r="BK485" s="225">
        <f>ROUND(I485*H485,2)</f>
        <v>0</v>
      </c>
      <c r="BL485" s="18" t="s">
        <v>636</v>
      </c>
      <c r="BM485" s="224" t="s">
        <v>3624</v>
      </c>
    </row>
    <row r="486" s="2" customFormat="1">
      <c r="A486" s="39"/>
      <c r="B486" s="40"/>
      <c r="C486" s="41"/>
      <c r="D486" s="226" t="s">
        <v>160</v>
      </c>
      <c r="E486" s="41"/>
      <c r="F486" s="227" t="s">
        <v>3625</v>
      </c>
      <c r="G486" s="41"/>
      <c r="H486" s="41"/>
      <c r="I486" s="228"/>
      <c r="J486" s="41"/>
      <c r="K486" s="41"/>
      <c r="L486" s="45"/>
      <c r="M486" s="229"/>
      <c r="N486" s="230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160</v>
      </c>
      <c r="AU486" s="18" t="s">
        <v>79</v>
      </c>
    </row>
    <row r="487" s="13" customFormat="1">
      <c r="A487" s="13"/>
      <c r="B487" s="231"/>
      <c r="C487" s="232"/>
      <c r="D487" s="233" t="s">
        <v>162</v>
      </c>
      <c r="E487" s="232"/>
      <c r="F487" s="235" t="s">
        <v>3626</v>
      </c>
      <c r="G487" s="232"/>
      <c r="H487" s="236">
        <v>17.960000000000001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162</v>
      </c>
      <c r="AU487" s="242" t="s">
        <v>79</v>
      </c>
      <c r="AV487" s="13" t="s">
        <v>79</v>
      </c>
      <c r="AW487" s="13" t="s">
        <v>4</v>
      </c>
      <c r="AX487" s="13" t="s">
        <v>77</v>
      </c>
      <c r="AY487" s="242" t="s">
        <v>151</v>
      </c>
    </row>
    <row r="488" s="2" customFormat="1" ht="16.5" customHeight="1">
      <c r="A488" s="39"/>
      <c r="B488" s="40"/>
      <c r="C488" s="213" t="s">
        <v>3627</v>
      </c>
      <c r="D488" s="213" t="s">
        <v>153</v>
      </c>
      <c r="E488" s="214" t="s">
        <v>3628</v>
      </c>
      <c r="F488" s="215" t="s">
        <v>3629</v>
      </c>
      <c r="G488" s="216" t="s">
        <v>156</v>
      </c>
      <c r="H488" s="217">
        <v>9.7080000000000002</v>
      </c>
      <c r="I488" s="218"/>
      <c r="J488" s="219">
        <f>ROUND(I488*H488,2)</f>
        <v>0</v>
      </c>
      <c r="K488" s="215" t="s">
        <v>157</v>
      </c>
      <c r="L488" s="45"/>
      <c r="M488" s="220" t="s">
        <v>19</v>
      </c>
      <c r="N488" s="221" t="s">
        <v>40</v>
      </c>
      <c r="O488" s="85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4" t="s">
        <v>636</v>
      </c>
      <c r="AT488" s="224" t="s">
        <v>153</v>
      </c>
      <c r="AU488" s="224" t="s">
        <v>79</v>
      </c>
      <c r="AY488" s="18" t="s">
        <v>151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8" t="s">
        <v>77</v>
      </c>
      <c r="BK488" s="225">
        <f>ROUND(I488*H488,2)</f>
        <v>0</v>
      </c>
      <c r="BL488" s="18" t="s">
        <v>636</v>
      </c>
      <c r="BM488" s="224" t="s">
        <v>3630</v>
      </c>
    </row>
    <row r="489" s="2" customFormat="1">
      <c r="A489" s="39"/>
      <c r="B489" s="40"/>
      <c r="C489" s="41"/>
      <c r="D489" s="226" t="s">
        <v>160</v>
      </c>
      <c r="E489" s="41"/>
      <c r="F489" s="227" t="s">
        <v>3631</v>
      </c>
      <c r="G489" s="41"/>
      <c r="H489" s="41"/>
      <c r="I489" s="228"/>
      <c r="J489" s="41"/>
      <c r="K489" s="41"/>
      <c r="L489" s="45"/>
      <c r="M489" s="229"/>
      <c r="N489" s="230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160</v>
      </c>
      <c r="AU489" s="18" t="s">
        <v>79</v>
      </c>
    </row>
    <row r="490" s="2" customFormat="1" ht="16.5" customHeight="1">
      <c r="A490" s="39"/>
      <c r="B490" s="40"/>
      <c r="C490" s="213" t="s">
        <v>3632</v>
      </c>
      <c r="D490" s="213" t="s">
        <v>153</v>
      </c>
      <c r="E490" s="214" t="s">
        <v>3633</v>
      </c>
      <c r="F490" s="215" t="s">
        <v>3634</v>
      </c>
      <c r="G490" s="216" t="s">
        <v>329</v>
      </c>
      <c r="H490" s="217">
        <v>260</v>
      </c>
      <c r="I490" s="218"/>
      <c r="J490" s="219">
        <f>ROUND(I490*H490,2)</f>
        <v>0</v>
      </c>
      <c r="K490" s="215" t="s">
        <v>157</v>
      </c>
      <c r="L490" s="45"/>
      <c r="M490" s="220" t="s">
        <v>19</v>
      </c>
      <c r="N490" s="221" t="s">
        <v>40</v>
      </c>
      <c r="O490" s="85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636</v>
      </c>
      <c r="AT490" s="224" t="s">
        <v>153</v>
      </c>
      <c r="AU490" s="224" t="s">
        <v>79</v>
      </c>
      <c r="AY490" s="18" t="s">
        <v>151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77</v>
      </c>
      <c r="BK490" s="225">
        <f>ROUND(I490*H490,2)</f>
        <v>0</v>
      </c>
      <c r="BL490" s="18" t="s">
        <v>636</v>
      </c>
      <c r="BM490" s="224" t="s">
        <v>3635</v>
      </c>
    </row>
    <row r="491" s="2" customFormat="1">
      <c r="A491" s="39"/>
      <c r="B491" s="40"/>
      <c r="C491" s="41"/>
      <c r="D491" s="226" t="s">
        <v>160</v>
      </c>
      <c r="E491" s="41"/>
      <c r="F491" s="227" t="s">
        <v>3636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160</v>
      </c>
      <c r="AU491" s="18" t="s">
        <v>79</v>
      </c>
    </row>
    <row r="492" s="2" customFormat="1" ht="16.5" customHeight="1">
      <c r="A492" s="39"/>
      <c r="B492" s="40"/>
      <c r="C492" s="213" t="s">
        <v>3637</v>
      </c>
      <c r="D492" s="213" t="s">
        <v>153</v>
      </c>
      <c r="E492" s="214" t="s">
        <v>3638</v>
      </c>
      <c r="F492" s="215" t="s">
        <v>3639</v>
      </c>
      <c r="G492" s="216" t="s">
        <v>290</v>
      </c>
      <c r="H492" s="217">
        <v>130</v>
      </c>
      <c r="I492" s="218"/>
      <c r="J492" s="219">
        <f>ROUND(I492*H492,2)</f>
        <v>0</v>
      </c>
      <c r="K492" s="215" t="s">
        <v>157</v>
      </c>
      <c r="L492" s="45"/>
      <c r="M492" s="220" t="s">
        <v>19</v>
      </c>
      <c r="N492" s="221" t="s">
        <v>40</v>
      </c>
      <c r="O492" s="85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636</v>
      </c>
      <c r="AT492" s="224" t="s">
        <v>153</v>
      </c>
      <c r="AU492" s="224" t="s">
        <v>79</v>
      </c>
      <c r="AY492" s="18" t="s">
        <v>151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8" t="s">
        <v>77</v>
      </c>
      <c r="BK492" s="225">
        <f>ROUND(I492*H492,2)</f>
        <v>0</v>
      </c>
      <c r="BL492" s="18" t="s">
        <v>636</v>
      </c>
      <c r="BM492" s="224" t="s">
        <v>3640</v>
      </c>
    </row>
    <row r="493" s="2" customFormat="1">
      <c r="A493" s="39"/>
      <c r="B493" s="40"/>
      <c r="C493" s="41"/>
      <c r="D493" s="226" t="s">
        <v>160</v>
      </c>
      <c r="E493" s="41"/>
      <c r="F493" s="227" t="s">
        <v>3641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160</v>
      </c>
      <c r="AU493" s="18" t="s">
        <v>79</v>
      </c>
    </row>
    <row r="494" s="13" customFormat="1">
      <c r="A494" s="13"/>
      <c r="B494" s="231"/>
      <c r="C494" s="232"/>
      <c r="D494" s="233" t="s">
        <v>162</v>
      </c>
      <c r="E494" s="234" t="s">
        <v>19</v>
      </c>
      <c r="F494" s="235" t="s">
        <v>3642</v>
      </c>
      <c r="G494" s="232"/>
      <c r="H494" s="236">
        <v>130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162</v>
      </c>
      <c r="AU494" s="242" t="s">
        <v>79</v>
      </c>
      <c r="AV494" s="13" t="s">
        <v>79</v>
      </c>
      <c r="AW494" s="13" t="s">
        <v>31</v>
      </c>
      <c r="AX494" s="13" t="s">
        <v>77</v>
      </c>
      <c r="AY494" s="242" t="s">
        <v>151</v>
      </c>
    </row>
    <row r="495" s="2" customFormat="1" ht="16.5" customHeight="1">
      <c r="A495" s="39"/>
      <c r="B495" s="40"/>
      <c r="C495" s="213" t="s">
        <v>3643</v>
      </c>
      <c r="D495" s="213" t="s">
        <v>153</v>
      </c>
      <c r="E495" s="214" t="s">
        <v>3124</v>
      </c>
      <c r="F495" s="215" t="s">
        <v>3125</v>
      </c>
      <c r="G495" s="216" t="s">
        <v>156</v>
      </c>
      <c r="H495" s="217">
        <v>9.7080000000000002</v>
      </c>
      <c r="I495" s="218"/>
      <c r="J495" s="219">
        <f>ROUND(I495*H495,2)</f>
        <v>0</v>
      </c>
      <c r="K495" s="215" t="s">
        <v>157</v>
      </c>
      <c r="L495" s="45"/>
      <c r="M495" s="220" t="s">
        <v>19</v>
      </c>
      <c r="N495" s="221" t="s">
        <v>40</v>
      </c>
      <c r="O495" s="85"/>
      <c r="P495" s="222">
        <f>O495*H495</f>
        <v>0</v>
      </c>
      <c r="Q495" s="222">
        <v>2.2563399999999998</v>
      </c>
      <c r="R495" s="222">
        <f>Q495*H495</f>
        <v>21.904548719999998</v>
      </c>
      <c r="S495" s="222">
        <v>0</v>
      </c>
      <c r="T495" s="22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4" t="s">
        <v>636</v>
      </c>
      <c r="AT495" s="224" t="s">
        <v>153</v>
      </c>
      <c r="AU495" s="224" t="s">
        <v>79</v>
      </c>
      <c r="AY495" s="18" t="s">
        <v>151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8" t="s">
        <v>77</v>
      </c>
      <c r="BK495" s="225">
        <f>ROUND(I495*H495,2)</f>
        <v>0</v>
      </c>
      <c r="BL495" s="18" t="s">
        <v>636</v>
      </c>
      <c r="BM495" s="224" t="s">
        <v>3644</v>
      </c>
    </row>
    <row r="496" s="2" customFormat="1">
      <c r="A496" s="39"/>
      <c r="B496" s="40"/>
      <c r="C496" s="41"/>
      <c r="D496" s="226" t="s">
        <v>160</v>
      </c>
      <c r="E496" s="41"/>
      <c r="F496" s="227" t="s">
        <v>3127</v>
      </c>
      <c r="G496" s="41"/>
      <c r="H496" s="41"/>
      <c r="I496" s="228"/>
      <c r="J496" s="41"/>
      <c r="K496" s="41"/>
      <c r="L496" s="45"/>
      <c r="M496" s="229"/>
      <c r="N496" s="230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160</v>
      </c>
      <c r="AU496" s="18" t="s">
        <v>79</v>
      </c>
    </row>
    <row r="497" s="13" customFormat="1">
      <c r="A497" s="13"/>
      <c r="B497" s="231"/>
      <c r="C497" s="232"/>
      <c r="D497" s="233" t="s">
        <v>162</v>
      </c>
      <c r="E497" s="234" t="s">
        <v>19</v>
      </c>
      <c r="F497" s="235" t="s">
        <v>3604</v>
      </c>
      <c r="G497" s="232"/>
      <c r="H497" s="236">
        <v>9.7080000000000002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162</v>
      </c>
      <c r="AU497" s="242" t="s">
        <v>79</v>
      </c>
      <c r="AV497" s="13" t="s">
        <v>79</v>
      </c>
      <c r="AW497" s="13" t="s">
        <v>31</v>
      </c>
      <c r="AX497" s="13" t="s">
        <v>77</v>
      </c>
      <c r="AY497" s="242" t="s">
        <v>151</v>
      </c>
    </row>
    <row r="498" s="2" customFormat="1" ht="16.5" customHeight="1">
      <c r="A498" s="39"/>
      <c r="B498" s="40"/>
      <c r="C498" s="213" t="s">
        <v>3645</v>
      </c>
      <c r="D498" s="213" t="s">
        <v>153</v>
      </c>
      <c r="E498" s="214" t="s">
        <v>3646</v>
      </c>
      <c r="F498" s="215" t="s">
        <v>3647</v>
      </c>
      <c r="G498" s="216" t="s">
        <v>290</v>
      </c>
      <c r="H498" s="217">
        <v>5.4000000000000004</v>
      </c>
      <c r="I498" s="218"/>
      <c r="J498" s="219">
        <f>ROUND(I498*H498,2)</f>
        <v>0</v>
      </c>
      <c r="K498" s="215" t="s">
        <v>157</v>
      </c>
      <c r="L498" s="45"/>
      <c r="M498" s="220" t="s">
        <v>19</v>
      </c>
      <c r="N498" s="221" t="s">
        <v>40</v>
      </c>
      <c r="O498" s="85"/>
      <c r="P498" s="222">
        <f>O498*H498</f>
        <v>0</v>
      </c>
      <c r="Q498" s="222">
        <v>0.00116</v>
      </c>
      <c r="R498" s="222">
        <f>Q498*H498</f>
        <v>0.0062640000000000005</v>
      </c>
      <c r="S498" s="222">
        <v>0</v>
      </c>
      <c r="T498" s="223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4" t="s">
        <v>636</v>
      </c>
      <c r="AT498" s="224" t="s">
        <v>153</v>
      </c>
      <c r="AU498" s="224" t="s">
        <v>79</v>
      </c>
      <c r="AY498" s="18" t="s">
        <v>151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8" t="s">
        <v>77</v>
      </c>
      <c r="BK498" s="225">
        <f>ROUND(I498*H498,2)</f>
        <v>0</v>
      </c>
      <c r="BL498" s="18" t="s">
        <v>636</v>
      </c>
      <c r="BM498" s="224" t="s">
        <v>3648</v>
      </c>
    </row>
    <row r="499" s="2" customFormat="1">
      <c r="A499" s="39"/>
      <c r="B499" s="40"/>
      <c r="C499" s="41"/>
      <c r="D499" s="226" t="s">
        <v>160</v>
      </c>
      <c r="E499" s="41"/>
      <c r="F499" s="227" t="s">
        <v>3649</v>
      </c>
      <c r="G499" s="41"/>
      <c r="H499" s="41"/>
      <c r="I499" s="228"/>
      <c r="J499" s="41"/>
      <c r="K499" s="41"/>
      <c r="L499" s="45"/>
      <c r="M499" s="229"/>
      <c r="N499" s="230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160</v>
      </c>
      <c r="AU499" s="18" t="s">
        <v>79</v>
      </c>
    </row>
    <row r="500" s="13" customFormat="1">
      <c r="A500" s="13"/>
      <c r="B500" s="231"/>
      <c r="C500" s="232"/>
      <c r="D500" s="233" t="s">
        <v>162</v>
      </c>
      <c r="E500" s="234" t="s">
        <v>19</v>
      </c>
      <c r="F500" s="235" t="s">
        <v>3650</v>
      </c>
      <c r="G500" s="232"/>
      <c r="H500" s="236">
        <v>5.4000000000000004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162</v>
      </c>
      <c r="AU500" s="242" t="s">
        <v>79</v>
      </c>
      <c r="AV500" s="13" t="s">
        <v>79</v>
      </c>
      <c r="AW500" s="13" t="s">
        <v>31</v>
      </c>
      <c r="AX500" s="13" t="s">
        <v>77</v>
      </c>
      <c r="AY500" s="242" t="s">
        <v>151</v>
      </c>
    </row>
    <row r="501" s="2" customFormat="1" ht="16.5" customHeight="1">
      <c r="A501" s="39"/>
      <c r="B501" s="40"/>
      <c r="C501" s="213" t="s">
        <v>3651</v>
      </c>
      <c r="D501" s="213" t="s">
        <v>153</v>
      </c>
      <c r="E501" s="214" t="s">
        <v>3652</v>
      </c>
      <c r="F501" s="215" t="s">
        <v>3653</v>
      </c>
      <c r="G501" s="216" t="s">
        <v>290</v>
      </c>
      <c r="H501" s="217">
        <v>5.4000000000000004</v>
      </c>
      <c r="I501" s="218"/>
      <c r="J501" s="219">
        <f>ROUND(I501*H501,2)</f>
        <v>0</v>
      </c>
      <c r="K501" s="215" t="s">
        <v>157</v>
      </c>
      <c r="L501" s="45"/>
      <c r="M501" s="220" t="s">
        <v>19</v>
      </c>
      <c r="N501" s="221" t="s">
        <v>40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636</v>
      </c>
      <c r="AT501" s="224" t="s">
        <v>153</v>
      </c>
      <c r="AU501" s="224" t="s">
        <v>79</v>
      </c>
      <c r="AY501" s="18" t="s">
        <v>151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8" t="s">
        <v>77</v>
      </c>
      <c r="BK501" s="225">
        <f>ROUND(I501*H501,2)</f>
        <v>0</v>
      </c>
      <c r="BL501" s="18" t="s">
        <v>636</v>
      </c>
      <c r="BM501" s="224" t="s">
        <v>3654</v>
      </c>
    </row>
    <row r="502" s="2" customFormat="1">
      <c r="A502" s="39"/>
      <c r="B502" s="40"/>
      <c r="C502" s="41"/>
      <c r="D502" s="226" t="s">
        <v>160</v>
      </c>
      <c r="E502" s="41"/>
      <c r="F502" s="227" t="s">
        <v>3655</v>
      </c>
      <c r="G502" s="41"/>
      <c r="H502" s="41"/>
      <c r="I502" s="228"/>
      <c r="J502" s="41"/>
      <c r="K502" s="41"/>
      <c r="L502" s="45"/>
      <c r="M502" s="229"/>
      <c r="N502" s="230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160</v>
      </c>
      <c r="AU502" s="18" t="s">
        <v>79</v>
      </c>
    </row>
    <row r="503" s="2" customFormat="1" ht="16.5" customHeight="1">
      <c r="A503" s="39"/>
      <c r="B503" s="40"/>
      <c r="C503" s="213" t="s">
        <v>3656</v>
      </c>
      <c r="D503" s="213" t="s">
        <v>153</v>
      </c>
      <c r="E503" s="214" t="s">
        <v>3657</v>
      </c>
      <c r="F503" s="215" t="s">
        <v>3658</v>
      </c>
      <c r="G503" s="216" t="s">
        <v>329</v>
      </c>
      <c r="H503" s="217">
        <v>260</v>
      </c>
      <c r="I503" s="218"/>
      <c r="J503" s="219">
        <f>ROUND(I503*H503,2)</f>
        <v>0</v>
      </c>
      <c r="K503" s="215" t="s">
        <v>157</v>
      </c>
      <c r="L503" s="45"/>
      <c r="M503" s="220" t="s">
        <v>19</v>
      </c>
      <c r="N503" s="221" t="s">
        <v>40</v>
      </c>
      <c r="O503" s="85"/>
      <c r="P503" s="222">
        <f>O503*H503</f>
        <v>0</v>
      </c>
      <c r="Q503" s="222">
        <v>0.20000000000000001</v>
      </c>
      <c r="R503" s="222">
        <f>Q503*H503</f>
        <v>52</v>
      </c>
      <c r="S503" s="222">
        <v>0</v>
      </c>
      <c r="T503" s="223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4" t="s">
        <v>636</v>
      </c>
      <c r="AT503" s="224" t="s">
        <v>153</v>
      </c>
      <c r="AU503" s="224" t="s">
        <v>79</v>
      </c>
      <c r="AY503" s="18" t="s">
        <v>151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8" t="s">
        <v>77</v>
      </c>
      <c r="BK503" s="225">
        <f>ROUND(I503*H503,2)</f>
        <v>0</v>
      </c>
      <c r="BL503" s="18" t="s">
        <v>636</v>
      </c>
      <c r="BM503" s="224" t="s">
        <v>3659</v>
      </c>
    </row>
    <row r="504" s="2" customFormat="1">
      <c r="A504" s="39"/>
      <c r="B504" s="40"/>
      <c r="C504" s="41"/>
      <c r="D504" s="226" t="s">
        <v>160</v>
      </c>
      <c r="E504" s="41"/>
      <c r="F504" s="227" t="s">
        <v>3660</v>
      </c>
      <c r="G504" s="41"/>
      <c r="H504" s="41"/>
      <c r="I504" s="228"/>
      <c r="J504" s="41"/>
      <c r="K504" s="41"/>
      <c r="L504" s="45"/>
      <c r="M504" s="229"/>
      <c r="N504" s="230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160</v>
      </c>
      <c r="AU504" s="18" t="s">
        <v>79</v>
      </c>
    </row>
    <row r="505" s="2" customFormat="1" ht="16.5" customHeight="1">
      <c r="A505" s="39"/>
      <c r="B505" s="40"/>
      <c r="C505" s="213" t="s">
        <v>3661</v>
      </c>
      <c r="D505" s="213" t="s">
        <v>153</v>
      </c>
      <c r="E505" s="214" t="s">
        <v>3662</v>
      </c>
      <c r="F505" s="215" t="s">
        <v>3663</v>
      </c>
      <c r="G505" s="216" t="s">
        <v>329</v>
      </c>
      <c r="H505" s="217">
        <v>260</v>
      </c>
      <c r="I505" s="218"/>
      <c r="J505" s="219">
        <f>ROUND(I505*H505,2)</f>
        <v>0</v>
      </c>
      <c r="K505" s="215" t="s">
        <v>157</v>
      </c>
      <c r="L505" s="45"/>
      <c r="M505" s="220" t="s">
        <v>19</v>
      </c>
      <c r="N505" s="221" t="s">
        <v>40</v>
      </c>
      <c r="O505" s="85"/>
      <c r="P505" s="222">
        <f>O505*H505</f>
        <v>0</v>
      </c>
      <c r="Q505" s="222">
        <v>0.00012</v>
      </c>
      <c r="R505" s="222">
        <f>Q505*H505</f>
        <v>0.031200000000000002</v>
      </c>
      <c r="S505" s="222">
        <v>0</v>
      </c>
      <c r="T505" s="22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4" t="s">
        <v>636</v>
      </c>
      <c r="AT505" s="224" t="s">
        <v>153</v>
      </c>
      <c r="AU505" s="224" t="s">
        <v>79</v>
      </c>
      <c r="AY505" s="18" t="s">
        <v>151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8" t="s">
        <v>77</v>
      </c>
      <c r="BK505" s="225">
        <f>ROUND(I505*H505,2)</f>
        <v>0</v>
      </c>
      <c r="BL505" s="18" t="s">
        <v>636</v>
      </c>
      <c r="BM505" s="224" t="s">
        <v>3664</v>
      </c>
    </row>
    <row r="506" s="2" customFormat="1">
      <c r="A506" s="39"/>
      <c r="B506" s="40"/>
      <c r="C506" s="41"/>
      <c r="D506" s="226" t="s">
        <v>160</v>
      </c>
      <c r="E506" s="41"/>
      <c r="F506" s="227" t="s">
        <v>3665</v>
      </c>
      <c r="G506" s="41"/>
      <c r="H506" s="41"/>
      <c r="I506" s="228"/>
      <c r="J506" s="41"/>
      <c r="K506" s="41"/>
      <c r="L506" s="45"/>
      <c r="M506" s="229"/>
      <c r="N506" s="230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160</v>
      </c>
      <c r="AU506" s="18" t="s">
        <v>79</v>
      </c>
    </row>
    <row r="507" s="2" customFormat="1" ht="24.15" customHeight="1">
      <c r="A507" s="39"/>
      <c r="B507" s="40"/>
      <c r="C507" s="213" t="s">
        <v>3666</v>
      </c>
      <c r="D507" s="213" t="s">
        <v>153</v>
      </c>
      <c r="E507" s="214" t="s">
        <v>3667</v>
      </c>
      <c r="F507" s="215" t="s">
        <v>3668</v>
      </c>
      <c r="G507" s="216" t="s">
        <v>329</v>
      </c>
      <c r="H507" s="217">
        <v>4.5</v>
      </c>
      <c r="I507" s="218"/>
      <c r="J507" s="219">
        <f>ROUND(I507*H507,2)</f>
        <v>0</v>
      </c>
      <c r="K507" s="215" t="s">
        <v>157</v>
      </c>
      <c r="L507" s="45"/>
      <c r="M507" s="220" t="s">
        <v>19</v>
      </c>
      <c r="N507" s="221" t="s">
        <v>40</v>
      </c>
      <c r="O507" s="85"/>
      <c r="P507" s="222">
        <f>O507*H507</f>
        <v>0</v>
      </c>
      <c r="Q507" s="222">
        <v>0.13538</v>
      </c>
      <c r="R507" s="222">
        <f>Q507*H507</f>
        <v>0.60921000000000003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636</v>
      </c>
      <c r="AT507" s="224" t="s">
        <v>153</v>
      </c>
      <c r="AU507" s="224" t="s">
        <v>79</v>
      </c>
      <c r="AY507" s="18" t="s">
        <v>151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8" t="s">
        <v>77</v>
      </c>
      <c r="BK507" s="225">
        <f>ROUND(I507*H507,2)</f>
        <v>0</v>
      </c>
      <c r="BL507" s="18" t="s">
        <v>636</v>
      </c>
      <c r="BM507" s="224" t="s">
        <v>3669</v>
      </c>
    </row>
    <row r="508" s="2" customFormat="1">
      <c r="A508" s="39"/>
      <c r="B508" s="40"/>
      <c r="C508" s="41"/>
      <c r="D508" s="226" t="s">
        <v>160</v>
      </c>
      <c r="E508" s="41"/>
      <c r="F508" s="227" t="s">
        <v>3670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160</v>
      </c>
      <c r="AU508" s="18" t="s">
        <v>79</v>
      </c>
    </row>
    <row r="509" s="13" customFormat="1">
      <c r="A509" s="13"/>
      <c r="B509" s="231"/>
      <c r="C509" s="232"/>
      <c r="D509" s="233" t="s">
        <v>162</v>
      </c>
      <c r="E509" s="234" t="s">
        <v>19</v>
      </c>
      <c r="F509" s="235" t="s">
        <v>3671</v>
      </c>
      <c r="G509" s="232"/>
      <c r="H509" s="236">
        <v>4.5</v>
      </c>
      <c r="I509" s="237"/>
      <c r="J509" s="232"/>
      <c r="K509" s="232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162</v>
      </c>
      <c r="AU509" s="242" t="s">
        <v>79</v>
      </c>
      <c r="AV509" s="13" t="s">
        <v>79</v>
      </c>
      <c r="AW509" s="13" t="s">
        <v>31</v>
      </c>
      <c r="AX509" s="13" t="s">
        <v>77</v>
      </c>
      <c r="AY509" s="242" t="s">
        <v>151</v>
      </c>
    </row>
    <row r="510" s="2" customFormat="1" ht="16.5" customHeight="1">
      <c r="A510" s="39"/>
      <c r="B510" s="40"/>
      <c r="C510" s="265" t="s">
        <v>3672</v>
      </c>
      <c r="D510" s="265" t="s">
        <v>262</v>
      </c>
      <c r="E510" s="266" t="s">
        <v>3673</v>
      </c>
      <c r="F510" s="267" t="s">
        <v>3674</v>
      </c>
      <c r="G510" s="268" t="s">
        <v>329</v>
      </c>
      <c r="H510" s="269">
        <v>4.6349999999999998</v>
      </c>
      <c r="I510" s="270"/>
      <c r="J510" s="271">
        <f>ROUND(I510*H510,2)</f>
        <v>0</v>
      </c>
      <c r="K510" s="267" t="s">
        <v>157</v>
      </c>
      <c r="L510" s="272"/>
      <c r="M510" s="273" t="s">
        <v>19</v>
      </c>
      <c r="N510" s="274" t="s">
        <v>40</v>
      </c>
      <c r="O510" s="85"/>
      <c r="P510" s="222">
        <f>O510*H510</f>
        <v>0</v>
      </c>
      <c r="Q510" s="222">
        <v>0.0020999999999999999</v>
      </c>
      <c r="R510" s="222">
        <f>Q510*H510</f>
        <v>0.0097334999999999991</v>
      </c>
      <c r="S510" s="222">
        <v>0</v>
      </c>
      <c r="T510" s="223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4" t="s">
        <v>2916</v>
      </c>
      <c r="AT510" s="224" t="s">
        <v>262</v>
      </c>
      <c r="AU510" s="224" t="s">
        <v>79</v>
      </c>
      <c r="AY510" s="18" t="s">
        <v>151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8" t="s">
        <v>77</v>
      </c>
      <c r="BK510" s="225">
        <f>ROUND(I510*H510,2)</f>
        <v>0</v>
      </c>
      <c r="BL510" s="18" t="s">
        <v>2916</v>
      </c>
      <c r="BM510" s="224" t="s">
        <v>3675</v>
      </c>
    </row>
    <row r="511" s="2" customFormat="1">
      <c r="A511" s="39"/>
      <c r="B511" s="40"/>
      <c r="C511" s="41"/>
      <c r="D511" s="226" t="s">
        <v>160</v>
      </c>
      <c r="E511" s="41"/>
      <c r="F511" s="227" t="s">
        <v>3676</v>
      </c>
      <c r="G511" s="41"/>
      <c r="H511" s="41"/>
      <c r="I511" s="228"/>
      <c r="J511" s="41"/>
      <c r="K511" s="41"/>
      <c r="L511" s="45"/>
      <c r="M511" s="229"/>
      <c r="N511" s="230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160</v>
      </c>
      <c r="AU511" s="18" t="s">
        <v>79</v>
      </c>
    </row>
    <row r="512" s="13" customFormat="1">
      <c r="A512" s="13"/>
      <c r="B512" s="231"/>
      <c r="C512" s="232"/>
      <c r="D512" s="233" t="s">
        <v>162</v>
      </c>
      <c r="E512" s="232"/>
      <c r="F512" s="235" t="s">
        <v>3677</v>
      </c>
      <c r="G512" s="232"/>
      <c r="H512" s="236">
        <v>4.6349999999999998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162</v>
      </c>
      <c r="AU512" s="242" t="s">
        <v>79</v>
      </c>
      <c r="AV512" s="13" t="s">
        <v>79</v>
      </c>
      <c r="AW512" s="13" t="s">
        <v>4</v>
      </c>
      <c r="AX512" s="13" t="s">
        <v>77</v>
      </c>
      <c r="AY512" s="242" t="s">
        <v>151</v>
      </c>
    </row>
    <row r="513" s="2" customFormat="1" ht="21.75" customHeight="1">
      <c r="A513" s="39"/>
      <c r="B513" s="40"/>
      <c r="C513" s="213" t="s">
        <v>3678</v>
      </c>
      <c r="D513" s="213" t="s">
        <v>153</v>
      </c>
      <c r="E513" s="214" t="s">
        <v>3679</v>
      </c>
      <c r="F513" s="215" t="s">
        <v>3680</v>
      </c>
      <c r="G513" s="216" t="s">
        <v>433</v>
      </c>
      <c r="H513" s="217">
        <v>5</v>
      </c>
      <c r="I513" s="218"/>
      <c r="J513" s="219">
        <f>ROUND(I513*H513,2)</f>
        <v>0</v>
      </c>
      <c r="K513" s="215" t="s">
        <v>157</v>
      </c>
      <c r="L513" s="45"/>
      <c r="M513" s="220" t="s">
        <v>19</v>
      </c>
      <c r="N513" s="221" t="s">
        <v>40</v>
      </c>
      <c r="O513" s="85"/>
      <c r="P513" s="222">
        <f>O513*H513</f>
        <v>0</v>
      </c>
      <c r="Q513" s="222">
        <v>0</v>
      </c>
      <c r="R513" s="222">
        <f>Q513*H513</f>
        <v>0</v>
      </c>
      <c r="S513" s="222">
        <v>0.025000000000000001</v>
      </c>
      <c r="T513" s="223">
        <f>S513*H513</f>
        <v>0.125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636</v>
      </c>
      <c r="AT513" s="224" t="s">
        <v>153</v>
      </c>
      <c r="AU513" s="224" t="s">
        <v>79</v>
      </c>
      <c r="AY513" s="18" t="s">
        <v>151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8" t="s">
        <v>77</v>
      </c>
      <c r="BK513" s="225">
        <f>ROUND(I513*H513,2)</f>
        <v>0</v>
      </c>
      <c r="BL513" s="18" t="s">
        <v>636</v>
      </c>
      <c r="BM513" s="224" t="s">
        <v>3681</v>
      </c>
    </row>
    <row r="514" s="2" customFormat="1">
      <c r="A514" s="39"/>
      <c r="B514" s="40"/>
      <c r="C514" s="41"/>
      <c r="D514" s="226" t="s">
        <v>160</v>
      </c>
      <c r="E514" s="41"/>
      <c r="F514" s="227" t="s">
        <v>3682</v>
      </c>
      <c r="G514" s="41"/>
      <c r="H514" s="41"/>
      <c r="I514" s="228"/>
      <c r="J514" s="41"/>
      <c r="K514" s="41"/>
      <c r="L514" s="45"/>
      <c r="M514" s="229"/>
      <c r="N514" s="230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160</v>
      </c>
      <c r="AU514" s="18" t="s">
        <v>79</v>
      </c>
    </row>
    <row r="515" s="2" customFormat="1" ht="21.75" customHeight="1">
      <c r="A515" s="39"/>
      <c r="B515" s="40"/>
      <c r="C515" s="213" t="s">
        <v>3683</v>
      </c>
      <c r="D515" s="213" t="s">
        <v>153</v>
      </c>
      <c r="E515" s="214" t="s">
        <v>3684</v>
      </c>
      <c r="F515" s="215" t="s">
        <v>3685</v>
      </c>
      <c r="G515" s="216" t="s">
        <v>433</v>
      </c>
      <c r="H515" s="217">
        <v>4</v>
      </c>
      <c r="I515" s="218"/>
      <c r="J515" s="219">
        <f>ROUND(I515*H515,2)</f>
        <v>0</v>
      </c>
      <c r="K515" s="215" t="s">
        <v>157</v>
      </c>
      <c r="L515" s="45"/>
      <c r="M515" s="220" t="s">
        <v>19</v>
      </c>
      <c r="N515" s="221" t="s">
        <v>40</v>
      </c>
      <c r="O515" s="85"/>
      <c r="P515" s="222">
        <f>O515*H515</f>
        <v>0</v>
      </c>
      <c r="Q515" s="222">
        <v>0</v>
      </c>
      <c r="R515" s="222">
        <f>Q515*H515</f>
        <v>0</v>
      </c>
      <c r="S515" s="222">
        <v>0.053999999999999999</v>
      </c>
      <c r="T515" s="223">
        <f>S515*H515</f>
        <v>0.216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636</v>
      </c>
      <c r="AT515" s="224" t="s">
        <v>153</v>
      </c>
      <c r="AU515" s="224" t="s">
        <v>79</v>
      </c>
      <c r="AY515" s="18" t="s">
        <v>151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8" t="s">
        <v>77</v>
      </c>
      <c r="BK515" s="225">
        <f>ROUND(I515*H515,2)</f>
        <v>0</v>
      </c>
      <c r="BL515" s="18" t="s">
        <v>636</v>
      </c>
      <c r="BM515" s="224" t="s">
        <v>3686</v>
      </c>
    </row>
    <row r="516" s="2" customFormat="1">
      <c r="A516" s="39"/>
      <c r="B516" s="40"/>
      <c r="C516" s="41"/>
      <c r="D516" s="226" t="s">
        <v>160</v>
      </c>
      <c r="E516" s="41"/>
      <c r="F516" s="227" t="s">
        <v>3687</v>
      </c>
      <c r="G516" s="41"/>
      <c r="H516" s="41"/>
      <c r="I516" s="228"/>
      <c r="J516" s="41"/>
      <c r="K516" s="41"/>
      <c r="L516" s="45"/>
      <c r="M516" s="229"/>
      <c r="N516" s="230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160</v>
      </c>
      <c r="AU516" s="18" t="s">
        <v>79</v>
      </c>
    </row>
    <row r="517" s="2" customFormat="1" ht="21.75" customHeight="1">
      <c r="A517" s="39"/>
      <c r="B517" s="40"/>
      <c r="C517" s="213" t="s">
        <v>3688</v>
      </c>
      <c r="D517" s="213" t="s">
        <v>153</v>
      </c>
      <c r="E517" s="214" t="s">
        <v>3689</v>
      </c>
      <c r="F517" s="215" t="s">
        <v>3690</v>
      </c>
      <c r="G517" s="216" t="s">
        <v>433</v>
      </c>
      <c r="H517" s="217">
        <v>2</v>
      </c>
      <c r="I517" s="218"/>
      <c r="J517" s="219">
        <f>ROUND(I517*H517,2)</f>
        <v>0</v>
      </c>
      <c r="K517" s="215" t="s">
        <v>157</v>
      </c>
      <c r="L517" s="45"/>
      <c r="M517" s="220" t="s">
        <v>19</v>
      </c>
      <c r="N517" s="221" t="s">
        <v>40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0.073999999999999996</v>
      </c>
      <c r="T517" s="223">
        <f>S517*H517</f>
        <v>0.14799999999999999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636</v>
      </c>
      <c r="AT517" s="224" t="s">
        <v>153</v>
      </c>
      <c r="AU517" s="224" t="s">
        <v>79</v>
      </c>
      <c r="AY517" s="18" t="s">
        <v>151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8" t="s">
        <v>77</v>
      </c>
      <c r="BK517" s="225">
        <f>ROUND(I517*H517,2)</f>
        <v>0</v>
      </c>
      <c r="BL517" s="18" t="s">
        <v>636</v>
      </c>
      <c r="BM517" s="224" t="s">
        <v>3691</v>
      </c>
    </row>
    <row r="518" s="2" customFormat="1">
      <c r="A518" s="39"/>
      <c r="B518" s="40"/>
      <c r="C518" s="41"/>
      <c r="D518" s="226" t="s">
        <v>160</v>
      </c>
      <c r="E518" s="41"/>
      <c r="F518" s="227" t="s">
        <v>3692</v>
      </c>
      <c r="G518" s="41"/>
      <c r="H518" s="41"/>
      <c r="I518" s="228"/>
      <c r="J518" s="41"/>
      <c r="K518" s="41"/>
      <c r="L518" s="45"/>
      <c r="M518" s="229"/>
      <c r="N518" s="230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160</v>
      </c>
      <c r="AU518" s="18" t="s">
        <v>79</v>
      </c>
    </row>
    <row r="519" s="2" customFormat="1" ht="21.75" customHeight="1">
      <c r="A519" s="39"/>
      <c r="B519" s="40"/>
      <c r="C519" s="213" t="s">
        <v>3693</v>
      </c>
      <c r="D519" s="213" t="s">
        <v>153</v>
      </c>
      <c r="E519" s="214" t="s">
        <v>3694</v>
      </c>
      <c r="F519" s="215" t="s">
        <v>3695</v>
      </c>
      <c r="G519" s="216" t="s">
        <v>433</v>
      </c>
      <c r="H519" s="217">
        <v>2</v>
      </c>
      <c r="I519" s="218"/>
      <c r="J519" s="219">
        <f>ROUND(I519*H519,2)</f>
        <v>0</v>
      </c>
      <c r="K519" s="215" t="s">
        <v>157</v>
      </c>
      <c r="L519" s="45"/>
      <c r="M519" s="220" t="s">
        <v>19</v>
      </c>
      <c r="N519" s="221" t="s">
        <v>40</v>
      </c>
      <c r="O519" s="85"/>
      <c r="P519" s="222">
        <f>O519*H519</f>
        <v>0</v>
      </c>
      <c r="Q519" s="222">
        <v>0</v>
      </c>
      <c r="R519" s="222">
        <f>Q519*H519</f>
        <v>0</v>
      </c>
      <c r="S519" s="222">
        <v>0.20699999999999999</v>
      </c>
      <c r="T519" s="223">
        <f>S519*H519</f>
        <v>0.41399999999999998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636</v>
      </c>
      <c r="AT519" s="224" t="s">
        <v>153</v>
      </c>
      <c r="AU519" s="224" t="s">
        <v>79</v>
      </c>
      <c r="AY519" s="18" t="s">
        <v>151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8" t="s">
        <v>77</v>
      </c>
      <c r="BK519" s="225">
        <f>ROUND(I519*H519,2)</f>
        <v>0</v>
      </c>
      <c r="BL519" s="18" t="s">
        <v>636</v>
      </c>
      <c r="BM519" s="224" t="s">
        <v>3696</v>
      </c>
    </row>
    <row r="520" s="2" customFormat="1">
      <c r="A520" s="39"/>
      <c r="B520" s="40"/>
      <c r="C520" s="41"/>
      <c r="D520" s="226" t="s">
        <v>160</v>
      </c>
      <c r="E520" s="41"/>
      <c r="F520" s="227" t="s">
        <v>3697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160</v>
      </c>
      <c r="AU520" s="18" t="s">
        <v>79</v>
      </c>
    </row>
    <row r="521" s="2" customFormat="1" ht="16.5" customHeight="1">
      <c r="A521" s="39"/>
      <c r="B521" s="40"/>
      <c r="C521" s="213" t="s">
        <v>3698</v>
      </c>
      <c r="D521" s="213" t="s">
        <v>153</v>
      </c>
      <c r="E521" s="214" t="s">
        <v>3699</v>
      </c>
      <c r="F521" s="215" t="s">
        <v>3700</v>
      </c>
      <c r="G521" s="216" t="s">
        <v>329</v>
      </c>
      <c r="H521" s="217">
        <v>16</v>
      </c>
      <c r="I521" s="218"/>
      <c r="J521" s="219">
        <f>ROUND(I521*H521,2)</f>
        <v>0</v>
      </c>
      <c r="K521" s="215" t="s">
        <v>157</v>
      </c>
      <c r="L521" s="45"/>
      <c r="M521" s="220" t="s">
        <v>19</v>
      </c>
      <c r="N521" s="221" t="s">
        <v>40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0.002</v>
      </c>
      <c r="T521" s="223">
        <f>S521*H521</f>
        <v>0.032000000000000001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636</v>
      </c>
      <c r="AT521" s="224" t="s">
        <v>153</v>
      </c>
      <c r="AU521" s="224" t="s">
        <v>79</v>
      </c>
      <c r="AY521" s="18" t="s">
        <v>151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77</v>
      </c>
      <c r="BK521" s="225">
        <f>ROUND(I521*H521,2)</f>
        <v>0</v>
      </c>
      <c r="BL521" s="18" t="s">
        <v>636</v>
      </c>
      <c r="BM521" s="224" t="s">
        <v>3701</v>
      </c>
    </row>
    <row r="522" s="2" customFormat="1">
      <c r="A522" s="39"/>
      <c r="B522" s="40"/>
      <c r="C522" s="41"/>
      <c r="D522" s="226" t="s">
        <v>160</v>
      </c>
      <c r="E522" s="41"/>
      <c r="F522" s="227" t="s">
        <v>3702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160</v>
      </c>
      <c r="AU522" s="18" t="s">
        <v>79</v>
      </c>
    </row>
    <row r="523" s="2" customFormat="1" ht="16.5" customHeight="1">
      <c r="A523" s="39"/>
      <c r="B523" s="40"/>
      <c r="C523" s="213" t="s">
        <v>3703</v>
      </c>
      <c r="D523" s="213" t="s">
        <v>153</v>
      </c>
      <c r="E523" s="214" t="s">
        <v>3704</v>
      </c>
      <c r="F523" s="215" t="s">
        <v>3705</v>
      </c>
      <c r="G523" s="216" t="s">
        <v>245</v>
      </c>
      <c r="H523" s="217">
        <v>0.93500000000000005</v>
      </c>
      <c r="I523" s="218"/>
      <c r="J523" s="219">
        <f>ROUND(I523*H523,2)</f>
        <v>0</v>
      </c>
      <c r="K523" s="215" t="s">
        <v>157</v>
      </c>
      <c r="L523" s="45"/>
      <c r="M523" s="220" t="s">
        <v>19</v>
      </c>
      <c r="N523" s="221" t="s">
        <v>40</v>
      </c>
      <c r="O523" s="85"/>
      <c r="P523" s="222">
        <f>O523*H523</f>
        <v>0</v>
      </c>
      <c r="Q523" s="222">
        <v>0</v>
      </c>
      <c r="R523" s="222">
        <f>Q523*H523</f>
        <v>0</v>
      </c>
      <c r="S523" s="222">
        <v>0</v>
      </c>
      <c r="T523" s="223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4" t="s">
        <v>636</v>
      </c>
      <c r="AT523" s="224" t="s">
        <v>153</v>
      </c>
      <c r="AU523" s="224" t="s">
        <v>79</v>
      </c>
      <c r="AY523" s="18" t="s">
        <v>151</v>
      </c>
      <c r="BE523" s="225">
        <f>IF(N523="základní",J523,0)</f>
        <v>0</v>
      </c>
      <c r="BF523" s="225">
        <f>IF(N523="snížená",J523,0)</f>
        <v>0</v>
      </c>
      <c r="BG523" s="225">
        <f>IF(N523="zákl. přenesená",J523,0)</f>
        <v>0</v>
      </c>
      <c r="BH523" s="225">
        <f>IF(N523="sníž. přenesená",J523,0)</f>
        <v>0</v>
      </c>
      <c r="BI523" s="225">
        <f>IF(N523="nulová",J523,0)</f>
        <v>0</v>
      </c>
      <c r="BJ523" s="18" t="s">
        <v>77</v>
      </c>
      <c r="BK523" s="225">
        <f>ROUND(I523*H523,2)</f>
        <v>0</v>
      </c>
      <c r="BL523" s="18" t="s">
        <v>636</v>
      </c>
      <c r="BM523" s="224" t="s">
        <v>3706</v>
      </c>
    </row>
    <row r="524" s="2" customFormat="1">
      <c r="A524" s="39"/>
      <c r="B524" s="40"/>
      <c r="C524" s="41"/>
      <c r="D524" s="226" t="s">
        <v>160</v>
      </c>
      <c r="E524" s="41"/>
      <c r="F524" s="227" t="s">
        <v>3707</v>
      </c>
      <c r="G524" s="41"/>
      <c r="H524" s="41"/>
      <c r="I524" s="228"/>
      <c r="J524" s="41"/>
      <c r="K524" s="41"/>
      <c r="L524" s="45"/>
      <c r="M524" s="229"/>
      <c r="N524" s="230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160</v>
      </c>
      <c r="AU524" s="18" t="s">
        <v>79</v>
      </c>
    </row>
    <row r="525" s="2" customFormat="1" ht="16.5" customHeight="1">
      <c r="A525" s="39"/>
      <c r="B525" s="40"/>
      <c r="C525" s="213" t="s">
        <v>3708</v>
      </c>
      <c r="D525" s="213" t="s">
        <v>153</v>
      </c>
      <c r="E525" s="214" t="s">
        <v>3709</v>
      </c>
      <c r="F525" s="215" t="s">
        <v>3710</v>
      </c>
      <c r="G525" s="216" t="s">
        <v>245</v>
      </c>
      <c r="H525" s="217">
        <v>0.93500000000000005</v>
      </c>
      <c r="I525" s="218"/>
      <c r="J525" s="219">
        <f>ROUND(I525*H525,2)</f>
        <v>0</v>
      </c>
      <c r="K525" s="215" t="s">
        <v>157</v>
      </c>
      <c r="L525" s="45"/>
      <c r="M525" s="220" t="s">
        <v>19</v>
      </c>
      <c r="N525" s="221" t="s">
        <v>40</v>
      </c>
      <c r="O525" s="85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636</v>
      </c>
      <c r="AT525" s="224" t="s">
        <v>153</v>
      </c>
      <c r="AU525" s="224" t="s">
        <v>79</v>
      </c>
      <c r="AY525" s="18" t="s">
        <v>151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77</v>
      </c>
      <c r="BK525" s="225">
        <f>ROUND(I525*H525,2)</f>
        <v>0</v>
      </c>
      <c r="BL525" s="18" t="s">
        <v>636</v>
      </c>
      <c r="BM525" s="224" t="s">
        <v>3711</v>
      </c>
    </row>
    <row r="526" s="2" customFormat="1">
      <c r="A526" s="39"/>
      <c r="B526" s="40"/>
      <c r="C526" s="41"/>
      <c r="D526" s="226" t="s">
        <v>160</v>
      </c>
      <c r="E526" s="41"/>
      <c r="F526" s="227" t="s">
        <v>3712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160</v>
      </c>
      <c r="AU526" s="18" t="s">
        <v>79</v>
      </c>
    </row>
    <row r="527" s="2" customFormat="1" ht="16.5" customHeight="1">
      <c r="A527" s="39"/>
      <c r="B527" s="40"/>
      <c r="C527" s="213" t="s">
        <v>3713</v>
      </c>
      <c r="D527" s="213" t="s">
        <v>153</v>
      </c>
      <c r="E527" s="214" t="s">
        <v>3714</v>
      </c>
      <c r="F527" s="215" t="s">
        <v>3715</v>
      </c>
      <c r="G527" s="216" t="s">
        <v>245</v>
      </c>
      <c r="H527" s="217">
        <v>7.4800000000000004</v>
      </c>
      <c r="I527" s="218"/>
      <c r="J527" s="219">
        <f>ROUND(I527*H527,2)</f>
        <v>0</v>
      </c>
      <c r="K527" s="215" t="s">
        <v>157</v>
      </c>
      <c r="L527" s="45"/>
      <c r="M527" s="220" t="s">
        <v>19</v>
      </c>
      <c r="N527" s="221" t="s">
        <v>40</v>
      </c>
      <c r="O527" s="85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4" t="s">
        <v>636</v>
      </c>
      <c r="AT527" s="224" t="s">
        <v>153</v>
      </c>
      <c r="AU527" s="224" t="s">
        <v>79</v>
      </c>
      <c r="AY527" s="18" t="s">
        <v>151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8" t="s">
        <v>77</v>
      </c>
      <c r="BK527" s="225">
        <f>ROUND(I527*H527,2)</f>
        <v>0</v>
      </c>
      <c r="BL527" s="18" t="s">
        <v>636</v>
      </c>
      <c r="BM527" s="224" t="s">
        <v>3716</v>
      </c>
    </row>
    <row r="528" s="2" customFormat="1">
      <c r="A528" s="39"/>
      <c r="B528" s="40"/>
      <c r="C528" s="41"/>
      <c r="D528" s="226" t="s">
        <v>160</v>
      </c>
      <c r="E528" s="41"/>
      <c r="F528" s="227" t="s">
        <v>3717</v>
      </c>
      <c r="G528" s="41"/>
      <c r="H528" s="41"/>
      <c r="I528" s="228"/>
      <c r="J528" s="41"/>
      <c r="K528" s="41"/>
      <c r="L528" s="45"/>
      <c r="M528" s="229"/>
      <c r="N528" s="230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160</v>
      </c>
      <c r="AU528" s="18" t="s">
        <v>79</v>
      </c>
    </row>
    <row r="529" s="13" customFormat="1">
      <c r="A529" s="13"/>
      <c r="B529" s="231"/>
      <c r="C529" s="232"/>
      <c r="D529" s="233" t="s">
        <v>162</v>
      </c>
      <c r="E529" s="232"/>
      <c r="F529" s="235" t="s">
        <v>3718</v>
      </c>
      <c r="G529" s="232"/>
      <c r="H529" s="236">
        <v>7.4800000000000004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162</v>
      </c>
      <c r="AU529" s="242" t="s">
        <v>79</v>
      </c>
      <c r="AV529" s="13" t="s">
        <v>79</v>
      </c>
      <c r="AW529" s="13" t="s">
        <v>4</v>
      </c>
      <c r="AX529" s="13" t="s">
        <v>77</v>
      </c>
      <c r="AY529" s="242" t="s">
        <v>151</v>
      </c>
    </row>
    <row r="530" s="2" customFormat="1" ht="21.75" customHeight="1">
      <c r="A530" s="39"/>
      <c r="B530" s="40"/>
      <c r="C530" s="213" t="s">
        <v>3719</v>
      </c>
      <c r="D530" s="213" t="s">
        <v>153</v>
      </c>
      <c r="E530" s="214" t="s">
        <v>3720</v>
      </c>
      <c r="F530" s="215" t="s">
        <v>1685</v>
      </c>
      <c r="G530" s="216" t="s">
        <v>245</v>
      </c>
      <c r="H530" s="217">
        <v>0.93500000000000005</v>
      </c>
      <c r="I530" s="218"/>
      <c r="J530" s="219">
        <f>ROUND(I530*H530,2)</f>
        <v>0</v>
      </c>
      <c r="K530" s="215" t="s">
        <v>157</v>
      </c>
      <c r="L530" s="45"/>
      <c r="M530" s="220" t="s">
        <v>19</v>
      </c>
      <c r="N530" s="221" t="s">
        <v>40</v>
      </c>
      <c r="O530" s="85"/>
      <c r="P530" s="222">
        <f>O530*H530</f>
        <v>0</v>
      </c>
      <c r="Q530" s="222">
        <v>0</v>
      </c>
      <c r="R530" s="222">
        <f>Q530*H530</f>
        <v>0</v>
      </c>
      <c r="S530" s="222">
        <v>0</v>
      </c>
      <c r="T530" s="22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4" t="s">
        <v>636</v>
      </c>
      <c r="AT530" s="224" t="s">
        <v>153</v>
      </c>
      <c r="AU530" s="224" t="s">
        <v>79</v>
      </c>
      <c r="AY530" s="18" t="s">
        <v>151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8" t="s">
        <v>77</v>
      </c>
      <c r="BK530" s="225">
        <f>ROUND(I530*H530,2)</f>
        <v>0</v>
      </c>
      <c r="BL530" s="18" t="s">
        <v>636</v>
      </c>
      <c r="BM530" s="224" t="s">
        <v>3721</v>
      </c>
    </row>
    <row r="531" s="2" customFormat="1">
      <c r="A531" s="39"/>
      <c r="B531" s="40"/>
      <c r="C531" s="41"/>
      <c r="D531" s="226" t="s">
        <v>160</v>
      </c>
      <c r="E531" s="41"/>
      <c r="F531" s="227" t="s">
        <v>3722</v>
      </c>
      <c r="G531" s="41"/>
      <c r="H531" s="41"/>
      <c r="I531" s="228"/>
      <c r="J531" s="41"/>
      <c r="K531" s="41"/>
      <c r="L531" s="45"/>
      <c r="M531" s="229"/>
      <c r="N531" s="230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160</v>
      </c>
      <c r="AU531" s="18" t="s">
        <v>79</v>
      </c>
    </row>
    <row r="532" s="2" customFormat="1" ht="16.5" customHeight="1">
      <c r="A532" s="39"/>
      <c r="B532" s="40"/>
      <c r="C532" s="213" t="s">
        <v>3723</v>
      </c>
      <c r="D532" s="213" t="s">
        <v>153</v>
      </c>
      <c r="E532" s="214" t="s">
        <v>3724</v>
      </c>
      <c r="F532" s="215" t="s">
        <v>3725</v>
      </c>
      <c r="G532" s="216" t="s">
        <v>245</v>
      </c>
      <c r="H532" s="217">
        <v>74.561000000000007</v>
      </c>
      <c r="I532" s="218"/>
      <c r="J532" s="219">
        <f>ROUND(I532*H532,2)</f>
        <v>0</v>
      </c>
      <c r="K532" s="215" t="s">
        <v>157</v>
      </c>
      <c r="L532" s="45"/>
      <c r="M532" s="220" t="s">
        <v>19</v>
      </c>
      <c r="N532" s="221" t="s">
        <v>40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636</v>
      </c>
      <c r="AT532" s="224" t="s">
        <v>153</v>
      </c>
      <c r="AU532" s="224" t="s">
        <v>79</v>
      </c>
      <c r="AY532" s="18" t="s">
        <v>151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8" t="s">
        <v>77</v>
      </c>
      <c r="BK532" s="225">
        <f>ROUND(I532*H532,2)</f>
        <v>0</v>
      </c>
      <c r="BL532" s="18" t="s">
        <v>636</v>
      </c>
      <c r="BM532" s="224" t="s">
        <v>3726</v>
      </c>
    </row>
    <row r="533" s="2" customFormat="1">
      <c r="A533" s="39"/>
      <c r="B533" s="40"/>
      <c r="C533" s="41"/>
      <c r="D533" s="226" t="s">
        <v>160</v>
      </c>
      <c r="E533" s="41"/>
      <c r="F533" s="227" t="s">
        <v>3727</v>
      </c>
      <c r="G533" s="41"/>
      <c r="H533" s="41"/>
      <c r="I533" s="228"/>
      <c r="J533" s="41"/>
      <c r="K533" s="41"/>
      <c r="L533" s="45"/>
      <c r="M533" s="276"/>
      <c r="N533" s="277"/>
      <c r="O533" s="278"/>
      <c r="P533" s="278"/>
      <c r="Q533" s="278"/>
      <c r="R533" s="278"/>
      <c r="S533" s="278"/>
      <c r="T533" s="27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160</v>
      </c>
      <c r="AU533" s="18" t="s">
        <v>79</v>
      </c>
    </row>
    <row r="534" s="2" customFormat="1" ht="6.96" customHeight="1">
      <c r="A534" s="39"/>
      <c r="B534" s="60"/>
      <c r="C534" s="61"/>
      <c r="D534" s="61"/>
      <c r="E534" s="61"/>
      <c r="F534" s="61"/>
      <c r="G534" s="61"/>
      <c r="H534" s="61"/>
      <c r="I534" s="61"/>
      <c r="J534" s="61"/>
      <c r="K534" s="61"/>
      <c r="L534" s="45"/>
      <c r="M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</row>
  </sheetData>
  <sheetProtection sheet="1" autoFilter="0" formatColumns="0" formatRows="0" objects="1" scenarios="1" spinCount="100000" saltValue="7SLy/dQExNZibzn0mREFYlO4eCntPdU2uEI8PbGsqXVe/BzCSxeTp84Itu2/o+Th9j/jSIxUnZR1vrBRy2VCEw==" hashValue="4oSW8z9nOHgPkmmh7pS+ZE1vzU+c5VxELtTmHUFRKFTMxRSef8EhpTdU0k5XTYi5HmqIYocagkhG6zbIIUl9Kg==" algorithmName="SHA-512" password="CC35"/>
  <autoFilter ref="C104:K533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09" r:id="rId1" display="https://podminky.urs.cz/item/CS_URS_2021_02/310235241"/>
    <hyperlink ref="F112" r:id="rId2" display="https://podminky.urs.cz/item/CS_URS_2021_02/310235251"/>
    <hyperlink ref="F115" r:id="rId3" display="https://podminky.urs.cz/item/CS_URS_2021_02/612325121"/>
    <hyperlink ref="F118" r:id="rId4" display="https://podminky.urs.cz/item/CS_URS_2021_02/612325221"/>
    <hyperlink ref="F122" r:id="rId5" display="https://podminky.urs.cz/item/CS_URS_2021_02/945412111"/>
    <hyperlink ref="F125" r:id="rId6" display="https://podminky.urs.cz/item/CS_URS_2021_02/998011001"/>
    <hyperlink ref="F130" r:id="rId7" display="https://podminky.urs.cz/item/CS_URS_2021_02/742330001"/>
    <hyperlink ref="F133" r:id="rId8" display="https://podminky.urs.cz/item/CS_URS_2021_02/742330022"/>
    <hyperlink ref="F136" r:id="rId9" display="https://podminky.urs.cz/item/CS_URS_2021_02/742330023"/>
    <hyperlink ref="F139" r:id="rId10" display="https://podminky.urs.cz/item/CS_URS_2021_02/742330024"/>
    <hyperlink ref="F144" r:id="rId11" display="https://podminky.urs.cz/item/CS_URS_2021_02/742330027"/>
    <hyperlink ref="F147" r:id="rId12" display="https://podminky.urs.cz/item/CS_URS_2021_02/742330052"/>
    <hyperlink ref="F149" r:id="rId13" display="https://podminky.urs.cz/item/CS_URS_2021_02/742330026"/>
    <hyperlink ref="F155" r:id="rId14" display="https://podminky.urs.cz/item/CS_URS_2021_02/742330031"/>
    <hyperlink ref="F163" r:id="rId15" display="https://podminky.urs.cz/item/CS_URS_2021_02/742330101"/>
    <hyperlink ref="F165" r:id="rId16" display="https://podminky.urs.cz/item/CS_URS_2021_02/742330102"/>
    <hyperlink ref="F169" r:id="rId17" display="https://podminky.urs.cz/item/CS_URS_2021_02/220182022"/>
    <hyperlink ref="F173" r:id="rId18" display="https://podminky.urs.cz/item/CS_URS_2021_02/220182036"/>
    <hyperlink ref="F175" r:id="rId19" display="https://podminky.urs.cz/item/CS_URS_2021_02/220061101"/>
    <hyperlink ref="F180" r:id="rId20" display="https://podminky.urs.cz/item/CS_URS_2021_02/742220001"/>
    <hyperlink ref="F183" r:id="rId21" display="https://podminky.urs.cz/item/CS_URS_2021_02/742220232"/>
    <hyperlink ref="F187" r:id="rId22" display="https://podminky.urs.cz/item/CS_URS_2021_02/742220141"/>
    <hyperlink ref="F190" r:id="rId23" display="https://podminky.urs.cz/item/CS_URS_2021_02/742220256"/>
    <hyperlink ref="F198" r:id="rId24" display="https://podminky.urs.cz/item/CS_URS_2021_02/742220501"/>
    <hyperlink ref="F200" r:id="rId25" display="https://podminky.urs.cz/item/CS_URS_2021_02/742220511"/>
    <hyperlink ref="F203" r:id="rId26" display="https://podminky.urs.cz/item/CS_URS_2021_02/220280221"/>
    <hyperlink ref="F205" r:id="rId27" display="https://podminky.urs.cz/item/CS_URS_2021_02/34121046"/>
    <hyperlink ref="F208" r:id="rId28" display="https://podminky.urs.cz/item/CS_URS_2021_02/742240005"/>
    <hyperlink ref="F211" r:id="rId29" display="https://podminky.urs.cz/item/CS_URS_2021_02/742240001"/>
    <hyperlink ref="F214" r:id="rId30" display="https://podminky.urs.cz/item/CS_URS_2021_02/742240004"/>
    <hyperlink ref="F229" r:id="rId31" display="https://podminky.urs.cz/item/CS_URS_2021_02/741122121"/>
    <hyperlink ref="F231" r:id="rId32" display="https://podminky.urs.cz/item/CS_URS_2021_02/34111005"/>
    <hyperlink ref="F234" r:id="rId33" display="https://podminky.urs.cz/item/CS_URS_2021_02/34113013"/>
    <hyperlink ref="F239" r:id="rId34" display="https://podminky.urs.cz/item/CS_URS_2021_02/742121001"/>
    <hyperlink ref="F244" r:id="rId35" display="https://podminky.urs.cz/item/CS_URS_2021_02/742230003"/>
    <hyperlink ref="F250" r:id="rId36" display="https://podminky.urs.cz/item/CS_URS_2021_02/742230001"/>
    <hyperlink ref="F266" r:id="rId37" display="https://podminky.urs.cz/item/CS_URS_2021_02/210813001"/>
    <hyperlink ref="F268" r:id="rId38" display="https://podminky.urs.cz/item/CS_URS_2021_02/34111005"/>
    <hyperlink ref="F276" r:id="rId39" display="https://podminky.urs.cz/item/CS_URS_2021_02/220060423"/>
    <hyperlink ref="F280" r:id="rId40" display="https://podminky.urs.cz/item/CS_URS_2021_02/34572323"/>
    <hyperlink ref="F283" r:id="rId41" display="https://podminky.urs.cz/item/CS_URS_2021_02/34572314"/>
    <hyperlink ref="F286" r:id="rId42" display="https://podminky.urs.cz/item/CS_URS_2021_02/34572312"/>
    <hyperlink ref="F289" r:id="rId43" display="https://podminky.urs.cz/item/CS_URS_2021_02/34382003"/>
    <hyperlink ref="F292" r:id="rId44" display="https://podminky.urs.cz/item/CS_URS_2021_02/460905121"/>
    <hyperlink ref="F295" r:id="rId45" display="https://podminky.urs.cz/item/CS_URS_2021_02/460641113"/>
    <hyperlink ref="F298" r:id="rId46" display="https://podminky.urs.cz/item/CS_URS_2021_02/741110002"/>
    <hyperlink ref="F300" r:id="rId47" display="https://podminky.urs.cz/item/CS_URS_2021_02/34571093"/>
    <hyperlink ref="F303" r:id="rId48" display="https://podminky.urs.cz/item/CS_URS_2021_02/741110042"/>
    <hyperlink ref="F305" r:id="rId49" display="https://podminky.urs.cz/item/CS_URS_2021_02/34571154"/>
    <hyperlink ref="F308" r:id="rId50" display="https://podminky.urs.cz/item/CS_URS_2021_02/741112021"/>
    <hyperlink ref="F310" r:id="rId51" display="https://podminky.urs.cz/item/CS_URS_2021_02/34571478"/>
    <hyperlink ref="F312" r:id="rId52" display="https://podminky.urs.cz/item/CS_URS_2021_02/741112103"/>
    <hyperlink ref="F315" r:id="rId53" display="https://podminky.urs.cz/item/CS_URS_2021_02/210021055"/>
    <hyperlink ref="F317" r:id="rId54" display="https://podminky.urs.cz/item/CS_URS_2021_02/35432541"/>
    <hyperlink ref="F319" r:id="rId55" display="https://podminky.urs.cz/item/CS_URS_2021_02/210021071"/>
    <hyperlink ref="F321" r:id="rId56" display="https://podminky.urs.cz/item/CS_URS_2021_02/34571764"/>
    <hyperlink ref="F324" r:id="rId57" display="https://podminky.urs.cz/item/CS_URS_2021_02/741910415"/>
    <hyperlink ref="F326" r:id="rId58" display="https://podminky.urs.cz/item/CS_URS_2021_02/741910421"/>
    <hyperlink ref="F348" r:id="rId59" display="https://podminky.urs.cz/item/CS_URS_2021_02/210202010"/>
    <hyperlink ref="F351" r:id="rId60" display="https://podminky.urs.cz/item/CS_URS_2021_02/210203403"/>
    <hyperlink ref="F354" r:id="rId61" display="https://podminky.urs.cz/item/CS_URS_2021_02/210202024"/>
    <hyperlink ref="F358" r:id="rId62" display="https://podminky.urs.cz/item/CS_URS_2021_02/210204011"/>
    <hyperlink ref="F362" r:id="rId63" display="https://podminky.urs.cz/item/CS_URS_2021_02/210204104"/>
    <hyperlink ref="F370" r:id="rId64" display="https://podminky.urs.cz/item/CS_URS_2021_02/210191543.R"/>
    <hyperlink ref="F374" r:id="rId65" display="https://podminky.urs.cz/item/CS_URS_2021_02/741210401.R"/>
    <hyperlink ref="F378" r:id="rId66" display="https://podminky.urs.cz/item/CS_URS_2021_02/741310031"/>
    <hyperlink ref="F381" r:id="rId67" display="https://podminky.urs.cz/item/CS_URS_2021_02/741311004"/>
    <hyperlink ref="F387" r:id="rId68" display="https://podminky.urs.cz/item/CS_URS_2021_02/741313082"/>
    <hyperlink ref="F392" r:id="rId69" display="https://podminky.urs.cz/item/CS_URS_2021_02/741313084"/>
    <hyperlink ref="F396" r:id="rId70" display="https://podminky.urs.cz/item/CS_URS_2021_02/210812011"/>
    <hyperlink ref="F399" r:id="rId71" display="https://podminky.urs.cz/item/CS_URS_2021_02/34111030"/>
    <hyperlink ref="F402" r:id="rId72" display="https://podminky.urs.cz/item/CS_URS_2021_02/34111036"/>
    <hyperlink ref="F405" r:id="rId73" display="https://podminky.urs.cz/item/CS_URS_2021_02/210801311"/>
    <hyperlink ref="F407" r:id="rId74" display="https://podminky.urs.cz/item/CS_URS_2021_02/34141027"/>
    <hyperlink ref="F410" r:id="rId75" display="https://podminky.urs.cz/item/CS_URS_2021_02/210801313"/>
    <hyperlink ref="F412" r:id="rId76" display="https://podminky.urs.cz/item/CS_URS_2021_02/34141031"/>
    <hyperlink ref="F415" r:id="rId77" display="https://podminky.urs.cz/item/CS_URS_2021_02/210812001"/>
    <hyperlink ref="F417" r:id="rId78" display="https://podminky.urs.cz/item/CS_URS_2021_02/34111006"/>
    <hyperlink ref="F420" r:id="rId79" display="https://podminky.urs.cz/item/CS_URS_2021_02/210812031"/>
    <hyperlink ref="F422" r:id="rId80" display="https://podminky.urs.cz/item/CS_URS_2021_02/34111060"/>
    <hyperlink ref="F425" r:id="rId81" display="https://podminky.urs.cz/item/CS_URS_2021_02/210812061"/>
    <hyperlink ref="F428" r:id="rId82" display="https://podminky.urs.cz/item/CS_URS_2021_02/34111090"/>
    <hyperlink ref="F431" r:id="rId83" display="https://podminky.urs.cz/item/CS_URS_2021_02/34111094"/>
    <hyperlink ref="F434" r:id="rId84" display="https://podminky.urs.cz/item/CS_URS_2021_02/210812063"/>
    <hyperlink ref="F437" r:id="rId85" display="https://podminky.urs.cz/item/CS_URS_2021_02/34111098"/>
    <hyperlink ref="F440" r:id="rId86" display="https://podminky.urs.cz/item/CS_URS_2021_02/34111100"/>
    <hyperlink ref="F443" r:id="rId87" display="https://podminky.urs.cz/item/CS_URS_2021_02/210812065"/>
    <hyperlink ref="F445" r:id="rId88" display="https://podminky.urs.cz/item/CS_URS_2021_02/34113035"/>
    <hyperlink ref="F448" r:id="rId89" display="https://podminky.urs.cz/item/CS_URS_2021_02/210813061"/>
    <hyperlink ref="F450" r:id="rId90" display="https://podminky.urs.cz/item/CS_URS_2021_02/34113278"/>
    <hyperlink ref="F454" r:id="rId91" display="https://podminky.urs.cz/item/CS_URS_2021_02/210220002"/>
    <hyperlink ref="F456" r:id="rId92" display="https://podminky.urs.cz/item/CS_URS_2021_02/35441073"/>
    <hyperlink ref="F459" r:id="rId93" display="https://podminky.urs.cz/item/CS_URS_2021_02/210220003"/>
    <hyperlink ref="F461" r:id="rId94" display="https://podminky.urs.cz/item/CS_URS_2021_02/35442062"/>
    <hyperlink ref="F464" r:id="rId95" display="https://podminky.urs.cz/item/CS_URS_2021_02/210220302"/>
    <hyperlink ref="F466" r:id="rId96" display="https://podminky.urs.cz/item/CS_URS_2021_02/35441996"/>
    <hyperlink ref="F468" r:id="rId97" display="https://podminky.urs.cz/item/CS_URS_2021_02/35441986"/>
    <hyperlink ref="F470" r:id="rId98" display="https://podminky.urs.cz/item/CS_URS_2021_02/35431161"/>
    <hyperlink ref="F475" r:id="rId99" display="https://podminky.urs.cz/item/CS_URS_2021_02/460131113"/>
    <hyperlink ref="F478" r:id="rId100" display="https://podminky.urs.cz/item/CS_URS_2021_02/460171272"/>
    <hyperlink ref="F480" r:id="rId101" display="https://podminky.urs.cz/item/CS_URS_2021_02/460341113"/>
    <hyperlink ref="F483" r:id="rId102" display="https://podminky.urs.cz/item/CS_URS_2021_02/460341121"/>
    <hyperlink ref="F486" r:id="rId103" display="https://podminky.urs.cz/item/CS_URS_2021_02/460361121"/>
    <hyperlink ref="F489" r:id="rId104" display="https://podminky.urs.cz/item/CS_URS_2021_02/460371111"/>
    <hyperlink ref="F491" r:id="rId105" display="https://podminky.urs.cz/item/CS_URS_2021_02/460431282"/>
    <hyperlink ref="F493" r:id="rId106" display="https://podminky.urs.cz/item/CS_URS_2021_02/460481122"/>
    <hyperlink ref="F496" r:id="rId107" display="https://podminky.urs.cz/item/CS_URS_2021_02/460641113"/>
    <hyperlink ref="F499" r:id="rId108" display="https://podminky.urs.cz/item/CS_URS_2021_02/460641411"/>
    <hyperlink ref="F502" r:id="rId109" display="https://podminky.urs.cz/item/CS_URS_2021_02/460641412"/>
    <hyperlink ref="F504" r:id="rId110" display="https://podminky.urs.cz/item/CS_URS_2021_02/460661112"/>
    <hyperlink ref="F506" r:id="rId111" display="https://podminky.urs.cz/item/CS_URS_2021_02/460671114"/>
    <hyperlink ref="F508" r:id="rId112" display="https://podminky.urs.cz/item/CS_URS_2021_02/460742131"/>
    <hyperlink ref="F511" r:id="rId113" display="https://podminky.urs.cz/item/CS_URS_2021_02/28610002"/>
    <hyperlink ref="F514" r:id="rId114" display="https://podminky.urs.cz/item/CS_URS_2021_02/468081321"/>
    <hyperlink ref="F516" r:id="rId115" display="https://podminky.urs.cz/item/CS_URS_2021_02/468081322"/>
    <hyperlink ref="F518" r:id="rId116" display="https://podminky.urs.cz/item/CS_URS_2021_02/468081323"/>
    <hyperlink ref="F520" r:id="rId117" display="https://podminky.urs.cz/item/CS_URS_2021_02/468081333"/>
    <hyperlink ref="F522" r:id="rId118" display="https://podminky.urs.cz/item/CS_URS_2021_02/468101411"/>
    <hyperlink ref="F524" r:id="rId119" display="https://podminky.urs.cz/item/CS_URS_2021_02/469971111"/>
    <hyperlink ref="F526" r:id="rId120" display="https://podminky.urs.cz/item/CS_URS_2021_02/469972111"/>
    <hyperlink ref="F528" r:id="rId121" display="https://podminky.urs.cz/item/CS_URS_2021_02/469972121"/>
    <hyperlink ref="F531" r:id="rId122" display="https://podminky.urs.cz/item/CS_URS_2021_02/469973116"/>
    <hyperlink ref="F533" r:id="rId123" display="https://podminky.urs.cz/item/CS_URS_2021_02/4699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3728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ROUND((SUM(BE82:BE91)),  2)</f>
        <v>0</v>
      </c>
      <c r="G33" s="39"/>
      <c r="H33" s="39"/>
      <c r="I33" s="158">
        <v>0.20999999999999999</v>
      </c>
      <c r="J33" s="157">
        <f>ROUND(((SUM(BE82:BE91))*I33),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ROUND((SUM(BF82:BF91)),  2)</f>
        <v>0</v>
      </c>
      <c r="G34" s="39"/>
      <c r="H34" s="39"/>
      <c r="I34" s="158">
        <v>0.14999999999999999</v>
      </c>
      <c r="J34" s="157">
        <f>ROUND(((SUM(BF82:BF91))*I34),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ROUND((SUM(BG82:BG91)),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ROUND((SUM(BH82:BH91)),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ROUND((SUM(BI82:BI91)),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GJ-VRN - Vedlejší a ostatní náklady stavby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3729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3730</v>
      </c>
      <c r="E61" s="183"/>
      <c r="F61" s="183"/>
      <c r="G61" s="183"/>
      <c r="H61" s="183"/>
      <c r="I61" s="183"/>
      <c r="J61" s="184">
        <f>J84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3731</v>
      </c>
      <c r="E62" s="183"/>
      <c r="F62" s="183"/>
      <c r="G62" s="183"/>
      <c r="H62" s="183"/>
      <c r="I62" s="183"/>
      <c r="J62" s="184">
        <f>J89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Jihlava - gymnazium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GJ-VRN - Vedlejší a ostatní náklady stavby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19. 12. 2021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30</v>
      </c>
      <c r="J78" s="37" t="str">
        <f>E21</f>
        <v xml:space="preserve"> 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32</v>
      </c>
      <c r="J79" s="37" t="str">
        <f>E24</f>
        <v xml:space="preserve"> 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137</v>
      </c>
      <c r="D81" s="189" t="s">
        <v>54</v>
      </c>
      <c r="E81" s="189" t="s">
        <v>50</v>
      </c>
      <c r="F81" s="189" t="s">
        <v>51</v>
      </c>
      <c r="G81" s="189" t="s">
        <v>138</v>
      </c>
      <c r="H81" s="189" t="s">
        <v>139</v>
      </c>
      <c r="I81" s="189" t="s">
        <v>140</v>
      </c>
      <c r="J81" s="189" t="s">
        <v>120</v>
      </c>
      <c r="K81" s="190" t="s">
        <v>141</v>
      </c>
      <c r="L81" s="191"/>
      <c r="M81" s="93" t="s">
        <v>19</v>
      </c>
      <c r="N81" s="94" t="s">
        <v>39</v>
      </c>
      <c r="O81" s="94" t="s">
        <v>142</v>
      </c>
      <c r="P81" s="94" t="s">
        <v>143</v>
      </c>
      <c r="Q81" s="94" t="s">
        <v>144</v>
      </c>
      <c r="R81" s="94" t="s">
        <v>145</v>
      </c>
      <c r="S81" s="94" t="s">
        <v>146</v>
      </c>
      <c r="T81" s="95" t="s">
        <v>147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148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0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121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68</v>
      </c>
      <c r="E83" s="200" t="s">
        <v>3732</v>
      </c>
      <c r="F83" s="200" t="s">
        <v>3733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P84+P89</f>
        <v>0</v>
      </c>
      <c r="Q83" s="205"/>
      <c r="R83" s="206">
        <f>R84+R89</f>
        <v>0</v>
      </c>
      <c r="S83" s="205"/>
      <c r="T83" s="207">
        <f>T84+T89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207</v>
      </c>
      <c r="AT83" s="209" t="s">
        <v>68</v>
      </c>
      <c r="AU83" s="209" t="s">
        <v>69</v>
      </c>
      <c r="AY83" s="208" t="s">
        <v>151</v>
      </c>
      <c r="BK83" s="210">
        <f>BK84+BK89</f>
        <v>0</v>
      </c>
    </row>
    <row r="84" s="12" customFormat="1" ht="22.8" customHeight="1">
      <c r="A84" s="12"/>
      <c r="B84" s="197"/>
      <c r="C84" s="198"/>
      <c r="D84" s="199" t="s">
        <v>68</v>
      </c>
      <c r="E84" s="211" t="s">
        <v>3734</v>
      </c>
      <c r="F84" s="211" t="s">
        <v>3735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SUM(P85:P88)</f>
        <v>0</v>
      </c>
      <c r="Q84" s="205"/>
      <c r="R84" s="206">
        <f>SUM(R85:R88)</f>
        <v>0</v>
      </c>
      <c r="S84" s="205"/>
      <c r="T84" s="207">
        <f>SUM(T85:T88)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207</v>
      </c>
      <c r="AT84" s="209" t="s">
        <v>68</v>
      </c>
      <c r="AU84" s="209" t="s">
        <v>77</v>
      </c>
      <c r="AY84" s="208" t="s">
        <v>151</v>
      </c>
      <c r="BK84" s="210">
        <f>SUM(BK85:BK88)</f>
        <v>0</v>
      </c>
    </row>
    <row r="85" s="2" customFormat="1" ht="16.5" customHeight="1">
      <c r="A85" s="39"/>
      <c r="B85" s="40"/>
      <c r="C85" s="213" t="s">
        <v>77</v>
      </c>
      <c r="D85" s="213" t="s">
        <v>153</v>
      </c>
      <c r="E85" s="214" t="s">
        <v>3736</v>
      </c>
      <c r="F85" s="215" t="s">
        <v>3737</v>
      </c>
      <c r="G85" s="216" t="s">
        <v>770</v>
      </c>
      <c r="H85" s="217">
        <v>1</v>
      </c>
      <c r="I85" s="218"/>
      <c r="J85" s="219">
        <f>ROUND(I85*H85,2)</f>
        <v>0</v>
      </c>
      <c r="K85" s="215" t="s">
        <v>157</v>
      </c>
      <c r="L85" s="45"/>
      <c r="M85" s="220" t="s">
        <v>19</v>
      </c>
      <c r="N85" s="221" t="s">
        <v>40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3738</v>
      </c>
      <c r="AT85" s="224" t="s">
        <v>153</v>
      </c>
      <c r="AU85" s="224" t="s">
        <v>79</v>
      </c>
      <c r="AY85" s="18" t="s">
        <v>151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77</v>
      </c>
      <c r="BK85" s="225">
        <f>ROUND(I85*H85,2)</f>
        <v>0</v>
      </c>
      <c r="BL85" s="18" t="s">
        <v>3738</v>
      </c>
      <c r="BM85" s="224" t="s">
        <v>3739</v>
      </c>
    </row>
    <row r="86" s="2" customFormat="1">
      <c r="A86" s="39"/>
      <c r="B86" s="40"/>
      <c r="C86" s="41"/>
      <c r="D86" s="226" t="s">
        <v>160</v>
      </c>
      <c r="E86" s="41"/>
      <c r="F86" s="227" t="s">
        <v>3740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160</v>
      </c>
      <c r="AU86" s="18" t="s">
        <v>79</v>
      </c>
    </row>
    <row r="87" s="2" customFormat="1" ht="16.5" customHeight="1">
      <c r="A87" s="39"/>
      <c r="B87" s="40"/>
      <c r="C87" s="213" t="s">
        <v>79</v>
      </c>
      <c r="D87" s="213" t="s">
        <v>153</v>
      </c>
      <c r="E87" s="214" t="s">
        <v>3741</v>
      </c>
      <c r="F87" s="215" t="s">
        <v>3742</v>
      </c>
      <c r="G87" s="216" t="s">
        <v>770</v>
      </c>
      <c r="H87" s="217">
        <v>1</v>
      </c>
      <c r="I87" s="218"/>
      <c r="J87" s="219">
        <f>ROUND(I87*H87,2)</f>
        <v>0</v>
      </c>
      <c r="K87" s="215" t="s">
        <v>157</v>
      </c>
      <c r="L87" s="45"/>
      <c r="M87" s="220" t="s">
        <v>19</v>
      </c>
      <c r="N87" s="221" t="s">
        <v>40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3738</v>
      </c>
      <c r="AT87" s="224" t="s">
        <v>153</v>
      </c>
      <c r="AU87" s="224" t="s">
        <v>79</v>
      </c>
      <c r="AY87" s="18" t="s">
        <v>151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77</v>
      </c>
      <c r="BK87" s="225">
        <f>ROUND(I87*H87,2)</f>
        <v>0</v>
      </c>
      <c r="BL87" s="18" t="s">
        <v>3738</v>
      </c>
      <c r="BM87" s="224" t="s">
        <v>3743</v>
      </c>
    </row>
    <row r="88" s="2" customFormat="1">
      <c r="A88" s="39"/>
      <c r="B88" s="40"/>
      <c r="C88" s="41"/>
      <c r="D88" s="226" t="s">
        <v>160</v>
      </c>
      <c r="E88" s="41"/>
      <c r="F88" s="227" t="s">
        <v>3744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160</v>
      </c>
      <c r="AU88" s="18" t="s">
        <v>79</v>
      </c>
    </row>
    <row r="89" s="12" customFormat="1" ht="22.8" customHeight="1">
      <c r="A89" s="12"/>
      <c r="B89" s="197"/>
      <c r="C89" s="198"/>
      <c r="D89" s="199" t="s">
        <v>68</v>
      </c>
      <c r="E89" s="211" t="s">
        <v>3745</v>
      </c>
      <c r="F89" s="211" t="s">
        <v>3746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SUM(P90:P91)</f>
        <v>0</v>
      </c>
      <c r="Q89" s="205"/>
      <c r="R89" s="206">
        <f>SUM(R90:R91)</f>
        <v>0</v>
      </c>
      <c r="S89" s="205"/>
      <c r="T89" s="20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207</v>
      </c>
      <c r="AT89" s="209" t="s">
        <v>68</v>
      </c>
      <c r="AU89" s="209" t="s">
        <v>77</v>
      </c>
      <c r="AY89" s="208" t="s">
        <v>151</v>
      </c>
      <c r="BK89" s="210">
        <f>SUM(BK90:BK91)</f>
        <v>0</v>
      </c>
    </row>
    <row r="90" s="2" customFormat="1" ht="16.5" customHeight="1">
      <c r="A90" s="39"/>
      <c r="B90" s="40"/>
      <c r="C90" s="213" t="s">
        <v>165</v>
      </c>
      <c r="D90" s="213" t="s">
        <v>153</v>
      </c>
      <c r="E90" s="214" t="s">
        <v>3747</v>
      </c>
      <c r="F90" s="215" t="s">
        <v>3746</v>
      </c>
      <c r="G90" s="216" t="s">
        <v>770</v>
      </c>
      <c r="H90" s="217">
        <v>1</v>
      </c>
      <c r="I90" s="218"/>
      <c r="J90" s="219">
        <f>ROUND(I90*H90,2)</f>
        <v>0</v>
      </c>
      <c r="K90" s="215" t="s">
        <v>157</v>
      </c>
      <c r="L90" s="45"/>
      <c r="M90" s="220" t="s">
        <v>19</v>
      </c>
      <c r="N90" s="221" t="s">
        <v>40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3738</v>
      </c>
      <c r="AT90" s="224" t="s">
        <v>153</v>
      </c>
      <c r="AU90" s="224" t="s">
        <v>79</v>
      </c>
      <c r="AY90" s="18" t="s">
        <v>151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77</v>
      </c>
      <c r="BK90" s="225">
        <f>ROUND(I90*H90,2)</f>
        <v>0</v>
      </c>
      <c r="BL90" s="18" t="s">
        <v>3738</v>
      </c>
      <c r="BM90" s="224" t="s">
        <v>3748</v>
      </c>
    </row>
    <row r="91" s="2" customFormat="1">
      <c r="A91" s="39"/>
      <c r="B91" s="40"/>
      <c r="C91" s="41"/>
      <c r="D91" s="226" t="s">
        <v>160</v>
      </c>
      <c r="E91" s="41"/>
      <c r="F91" s="227" t="s">
        <v>3749</v>
      </c>
      <c r="G91" s="41"/>
      <c r="H91" s="41"/>
      <c r="I91" s="228"/>
      <c r="J91" s="41"/>
      <c r="K91" s="41"/>
      <c r="L91" s="45"/>
      <c r="M91" s="276"/>
      <c r="N91" s="277"/>
      <c r="O91" s="278"/>
      <c r="P91" s="278"/>
      <c r="Q91" s="278"/>
      <c r="R91" s="278"/>
      <c r="S91" s="278"/>
      <c r="T91" s="27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160</v>
      </c>
      <c r="AU91" s="18" t="s">
        <v>79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a9KJAkQMtFWEI2rAA0vTOuochhfpYUnQNsYMLYBSeALvyrq2OgPxERjHfyN7eFVWWUjhsFB+nxh3IEHvqLh9rg==" hashValue="JXFVlfN3SnCKQ1Z44d7CIT8T/CJyY6+d1yi6EnPZ65OCmITOMTkhCPpkZDnClkrWdmzqdE5pJT4QbPQkSDQhRw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2/012203000"/>
    <hyperlink ref="F88" r:id="rId2" display="https://podminky.urs.cz/item/CS_URS_2021_02/013254000"/>
    <hyperlink ref="F91" r:id="rId3" display="https://podminky.urs.cz/item/CS_URS_2021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3750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3751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3752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3753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3754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3755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3756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3757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3758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3759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3760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76</v>
      </c>
      <c r="F18" s="294" t="s">
        <v>3761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3762</v>
      </c>
      <c r="F19" s="294" t="s">
        <v>3763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3764</v>
      </c>
      <c r="F20" s="294" t="s">
        <v>3765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113</v>
      </c>
      <c r="F21" s="294" t="s">
        <v>3766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3767</v>
      </c>
      <c r="F22" s="294" t="s">
        <v>3768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103</v>
      </c>
      <c r="F23" s="294" t="s">
        <v>3769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3770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3771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3772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3773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3774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3775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3776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3777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3778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137</v>
      </c>
      <c r="F36" s="294"/>
      <c r="G36" s="294" t="s">
        <v>3779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3780</v>
      </c>
      <c r="F37" s="294"/>
      <c r="G37" s="294" t="s">
        <v>3781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50</v>
      </c>
      <c r="F38" s="294"/>
      <c r="G38" s="294" t="s">
        <v>3782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51</v>
      </c>
      <c r="F39" s="294"/>
      <c r="G39" s="294" t="s">
        <v>3783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138</v>
      </c>
      <c r="F40" s="294"/>
      <c r="G40" s="294" t="s">
        <v>3784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139</v>
      </c>
      <c r="F41" s="294"/>
      <c r="G41" s="294" t="s">
        <v>3785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3786</v>
      </c>
      <c r="F42" s="294"/>
      <c r="G42" s="294" t="s">
        <v>3787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3788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3789</v>
      </c>
      <c r="F44" s="294"/>
      <c r="G44" s="294" t="s">
        <v>3790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141</v>
      </c>
      <c r="F45" s="294"/>
      <c r="G45" s="294" t="s">
        <v>3791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3792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3793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3794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3795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3796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3797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3798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3799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3800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3801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3802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3803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3804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3805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3806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3807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3808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3809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3810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3811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3812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3813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3814</v>
      </c>
      <c r="D76" s="312"/>
      <c r="E76" s="312"/>
      <c r="F76" s="312" t="s">
        <v>3815</v>
      </c>
      <c r="G76" s="313"/>
      <c r="H76" s="312" t="s">
        <v>51</v>
      </c>
      <c r="I76" s="312" t="s">
        <v>54</v>
      </c>
      <c r="J76" s="312" t="s">
        <v>3816</v>
      </c>
      <c r="K76" s="311"/>
    </row>
    <row r="77" s="1" customFormat="1" ht="17.25" customHeight="1">
      <c r="B77" s="309"/>
      <c r="C77" s="314" t="s">
        <v>3817</v>
      </c>
      <c r="D77" s="314"/>
      <c r="E77" s="314"/>
      <c r="F77" s="315" t="s">
        <v>3818</v>
      </c>
      <c r="G77" s="316"/>
      <c r="H77" s="314"/>
      <c r="I77" s="314"/>
      <c r="J77" s="314" t="s">
        <v>3819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50</v>
      </c>
      <c r="D79" s="319"/>
      <c r="E79" s="319"/>
      <c r="F79" s="320" t="s">
        <v>3820</v>
      </c>
      <c r="G79" s="321"/>
      <c r="H79" s="297" t="s">
        <v>3821</v>
      </c>
      <c r="I79" s="297" t="s">
        <v>3822</v>
      </c>
      <c r="J79" s="297">
        <v>20</v>
      </c>
      <c r="K79" s="311"/>
    </row>
    <row r="80" s="1" customFormat="1" ht="15" customHeight="1">
      <c r="B80" s="309"/>
      <c r="C80" s="297" t="s">
        <v>3823</v>
      </c>
      <c r="D80" s="297"/>
      <c r="E80" s="297"/>
      <c r="F80" s="320" t="s">
        <v>3820</v>
      </c>
      <c r="G80" s="321"/>
      <c r="H80" s="297" t="s">
        <v>3824</v>
      </c>
      <c r="I80" s="297" t="s">
        <v>3822</v>
      </c>
      <c r="J80" s="297">
        <v>120</v>
      </c>
      <c r="K80" s="311"/>
    </row>
    <row r="81" s="1" customFormat="1" ht="15" customHeight="1">
      <c r="B81" s="322"/>
      <c r="C81" s="297" t="s">
        <v>3825</v>
      </c>
      <c r="D81" s="297"/>
      <c r="E81" s="297"/>
      <c r="F81" s="320" t="s">
        <v>3826</v>
      </c>
      <c r="G81" s="321"/>
      <c r="H81" s="297" t="s">
        <v>3827</v>
      </c>
      <c r="I81" s="297" t="s">
        <v>3822</v>
      </c>
      <c r="J81" s="297">
        <v>50</v>
      </c>
      <c r="K81" s="311"/>
    </row>
    <row r="82" s="1" customFormat="1" ht="15" customHeight="1">
      <c r="B82" s="322"/>
      <c r="C82" s="297" t="s">
        <v>3828</v>
      </c>
      <c r="D82" s="297"/>
      <c r="E82" s="297"/>
      <c r="F82" s="320" t="s">
        <v>3820</v>
      </c>
      <c r="G82" s="321"/>
      <c r="H82" s="297" t="s">
        <v>3829</v>
      </c>
      <c r="I82" s="297" t="s">
        <v>3830</v>
      </c>
      <c r="J82" s="297"/>
      <c r="K82" s="311"/>
    </row>
    <row r="83" s="1" customFormat="1" ht="15" customHeight="1">
      <c r="B83" s="322"/>
      <c r="C83" s="323" t="s">
        <v>3831</v>
      </c>
      <c r="D83" s="323"/>
      <c r="E83" s="323"/>
      <c r="F83" s="324" t="s">
        <v>3826</v>
      </c>
      <c r="G83" s="323"/>
      <c r="H83" s="323" t="s">
        <v>3832</v>
      </c>
      <c r="I83" s="323" t="s">
        <v>3822</v>
      </c>
      <c r="J83" s="323">
        <v>15</v>
      </c>
      <c r="K83" s="311"/>
    </row>
    <row r="84" s="1" customFormat="1" ht="15" customHeight="1">
      <c r="B84" s="322"/>
      <c r="C84" s="323" t="s">
        <v>3833</v>
      </c>
      <c r="D84" s="323"/>
      <c r="E84" s="323"/>
      <c r="F84" s="324" t="s">
        <v>3826</v>
      </c>
      <c r="G84" s="323"/>
      <c r="H84" s="323" t="s">
        <v>3834</v>
      </c>
      <c r="I84" s="323" t="s">
        <v>3822</v>
      </c>
      <c r="J84" s="323">
        <v>15</v>
      </c>
      <c r="K84" s="311"/>
    </row>
    <row r="85" s="1" customFormat="1" ht="15" customHeight="1">
      <c r="B85" s="322"/>
      <c r="C85" s="323" t="s">
        <v>3835</v>
      </c>
      <c r="D85" s="323"/>
      <c r="E85" s="323"/>
      <c r="F85" s="324" t="s">
        <v>3826</v>
      </c>
      <c r="G85" s="323"/>
      <c r="H85" s="323" t="s">
        <v>3836</v>
      </c>
      <c r="I85" s="323" t="s">
        <v>3822</v>
      </c>
      <c r="J85" s="323">
        <v>20</v>
      </c>
      <c r="K85" s="311"/>
    </row>
    <row r="86" s="1" customFormat="1" ht="15" customHeight="1">
      <c r="B86" s="322"/>
      <c r="C86" s="323" t="s">
        <v>3837</v>
      </c>
      <c r="D86" s="323"/>
      <c r="E86" s="323"/>
      <c r="F86" s="324" t="s">
        <v>3826</v>
      </c>
      <c r="G86" s="323"/>
      <c r="H86" s="323" t="s">
        <v>3838</v>
      </c>
      <c r="I86" s="323" t="s">
        <v>3822</v>
      </c>
      <c r="J86" s="323">
        <v>20</v>
      </c>
      <c r="K86" s="311"/>
    </row>
    <row r="87" s="1" customFormat="1" ht="15" customHeight="1">
      <c r="B87" s="322"/>
      <c r="C87" s="297" t="s">
        <v>3839</v>
      </c>
      <c r="D87" s="297"/>
      <c r="E87" s="297"/>
      <c r="F87" s="320" t="s">
        <v>3826</v>
      </c>
      <c r="G87" s="321"/>
      <c r="H87" s="297" t="s">
        <v>3840</v>
      </c>
      <c r="I87" s="297" t="s">
        <v>3822</v>
      </c>
      <c r="J87" s="297">
        <v>50</v>
      </c>
      <c r="K87" s="311"/>
    </row>
    <row r="88" s="1" customFormat="1" ht="15" customHeight="1">
      <c r="B88" s="322"/>
      <c r="C88" s="297" t="s">
        <v>3841</v>
      </c>
      <c r="D88" s="297"/>
      <c r="E88" s="297"/>
      <c r="F88" s="320" t="s">
        <v>3826</v>
      </c>
      <c r="G88" s="321"/>
      <c r="H88" s="297" t="s">
        <v>3842</v>
      </c>
      <c r="I88" s="297" t="s">
        <v>3822</v>
      </c>
      <c r="J88" s="297">
        <v>20</v>
      </c>
      <c r="K88" s="311"/>
    </row>
    <row r="89" s="1" customFormat="1" ht="15" customHeight="1">
      <c r="B89" s="322"/>
      <c r="C89" s="297" t="s">
        <v>3843</v>
      </c>
      <c r="D89" s="297"/>
      <c r="E89" s="297"/>
      <c r="F89" s="320" t="s">
        <v>3826</v>
      </c>
      <c r="G89" s="321"/>
      <c r="H89" s="297" t="s">
        <v>3844</v>
      </c>
      <c r="I89" s="297" t="s">
        <v>3822</v>
      </c>
      <c r="J89" s="297">
        <v>20</v>
      </c>
      <c r="K89" s="311"/>
    </row>
    <row r="90" s="1" customFormat="1" ht="15" customHeight="1">
      <c r="B90" s="322"/>
      <c r="C90" s="297" t="s">
        <v>3845</v>
      </c>
      <c r="D90" s="297"/>
      <c r="E90" s="297"/>
      <c r="F90" s="320" t="s">
        <v>3826</v>
      </c>
      <c r="G90" s="321"/>
      <c r="H90" s="297" t="s">
        <v>3846</v>
      </c>
      <c r="I90" s="297" t="s">
        <v>3822</v>
      </c>
      <c r="J90" s="297">
        <v>50</v>
      </c>
      <c r="K90" s="311"/>
    </row>
    <row r="91" s="1" customFormat="1" ht="15" customHeight="1">
      <c r="B91" s="322"/>
      <c r="C91" s="297" t="s">
        <v>3847</v>
      </c>
      <c r="D91" s="297"/>
      <c r="E91" s="297"/>
      <c r="F91" s="320" t="s">
        <v>3826</v>
      </c>
      <c r="G91" s="321"/>
      <c r="H91" s="297" t="s">
        <v>3847</v>
      </c>
      <c r="I91" s="297" t="s">
        <v>3822</v>
      </c>
      <c r="J91" s="297">
        <v>50</v>
      </c>
      <c r="K91" s="311"/>
    </row>
    <row r="92" s="1" customFormat="1" ht="15" customHeight="1">
      <c r="B92" s="322"/>
      <c r="C92" s="297" t="s">
        <v>3848</v>
      </c>
      <c r="D92" s="297"/>
      <c r="E92" s="297"/>
      <c r="F92" s="320" t="s">
        <v>3826</v>
      </c>
      <c r="G92" s="321"/>
      <c r="H92" s="297" t="s">
        <v>3849</v>
      </c>
      <c r="I92" s="297" t="s">
        <v>3822</v>
      </c>
      <c r="J92" s="297">
        <v>255</v>
      </c>
      <c r="K92" s="311"/>
    </row>
    <row r="93" s="1" customFormat="1" ht="15" customHeight="1">
      <c r="B93" s="322"/>
      <c r="C93" s="297" t="s">
        <v>3850</v>
      </c>
      <c r="D93" s="297"/>
      <c r="E93" s="297"/>
      <c r="F93" s="320" t="s">
        <v>3820</v>
      </c>
      <c r="G93" s="321"/>
      <c r="H93" s="297" t="s">
        <v>3851</v>
      </c>
      <c r="I93" s="297" t="s">
        <v>3852</v>
      </c>
      <c r="J93" s="297"/>
      <c r="K93" s="311"/>
    </row>
    <row r="94" s="1" customFormat="1" ht="15" customHeight="1">
      <c r="B94" s="322"/>
      <c r="C94" s="297" t="s">
        <v>3853</v>
      </c>
      <c r="D94" s="297"/>
      <c r="E94" s="297"/>
      <c r="F94" s="320" t="s">
        <v>3820</v>
      </c>
      <c r="G94" s="321"/>
      <c r="H94" s="297" t="s">
        <v>3854</v>
      </c>
      <c r="I94" s="297" t="s">
        <v>3855</v>
      </c>
      <c r="J94" s="297"/>
      <c r="K94" s="311"/>
    </row>
    <row r="95" s="1" customFormat="1" ht="15" customHeight="1">
      <c r="B95" s="322"/>
      <c r="C95" s="297" t="s">
        <v>3856</v>
      </c>
      <c r="D95" s="297"/>
      <c r="E95" s="297"/>
      <c r="F95" s="320" t="s">
        <v>3820</v>
      </c>
      <c r="G95" s="321"/>
      <c r="H95" s="297" t="s">
        <v>3856</v>
      </c>
      <c r="I95" s="297" t="s">
        <v>3855</v>
      </c>
      <c r="J95" s="297"/>
      <c r="K95" s="311"/>
    </row>
    <row r="96" s="1" customFormat="1" ht="15" customHeight="1">
      <c r="B96" s="322"/>
      <c r="C96" s="297" t="s">
        <v>35</v>
      </c>
      <c r="D96" s="297"/>
      <c r="E96" s="297"/>
      <c r="F96" s="320" t="s">
        <v>3820</v>
      </c>
      <c r="G96" s="321"/>
      <c r="H96" s="297" t="s">
        <v>3857</v>
      </c>
      <c r="I96" s="297" t="s">
        <v>3855</v>
      </c>
      <c r="J96" s="297"/>
      <c r="K96" s="311"/>
    </row>
    <row r="97" s="1" customFormat="1" ht="15" customHeight="1">
      <c r="B97" s="322"/>
      <c r="C97" s="297" t="s">
        <v>45</v>
      </c>
      <c r="D97" s="297"/>
      <c r="E97" s="297"/>
      <c r="F97" s="320" t="s">
        <v>3820</v>
      </c>
      <c r="G97" s="321"/>
      <c r="H97" s="297" t="s">
        <v>3858</v>
      </c>
      <c r="I97" s="297" t="s">
        <v>3855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3859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3814</v>
      </c>
      <c r="D103" s="312"/>
      <c r="E103" s="312"/>
      <c r="F103" s="312" t="s">
        <v>3815</v>
      </c>
      <c r="G103" s="313"/>
      <c r="H103" s="312" t="s">
        <v>51</v>
      </c>
      <c r="I103" s="312" t="s">
        <v>54</v>
      </c>
      <c r="J103" s="312" t="s">
        <v>3816</v>
      </c>
      <c r="K103" s="311"/>
    </row>
    <row r="104" s="1" customFormat="1" ht="17.25" customHeight="1">
      <c r="B104" s="309"/>
      <c r="C104" s="314" t="s">
        <v>3817</v>
      </c>
      <c r="D104" s="314"/>
      <c r="E104" s="314"/>
      <c r="F104" s="315" t="s">
        <v>3818</v>
      </c>
      <c r="G104" s="316"/>
      <c r="H104" s="314"/>
      <c r="I104" s="314"/>
      <c r="J104" s="314" t="s">
        <v>3819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50</v>
      </c>
      <c r="D106" s="319"/>
      <c r="E106" s="319"/>
      <c r="F106" s="320" t="s">
        <v>3820</v>
      </c>
      <c r="G106" s="297"/>
      <c r="H106" s="297" t="s">
        <v>3860</v>
      </c>
      <c r="I106" s="297" t="s">
        <v>3822</v>
      </c>
      <c r="J106" s="297">
        <v>20</v>
      </c>
      <c r="K106" s="311"/>
    </row>
    <row r="107" s="1" customFormat="1" ht="15" customHeight="1">
      <c r="B107" s="309"/>
      <c r="C107" s="297" t="s">
        <v>3823</v>
      </c>
      <c r="D107" s="297"/>
      <c r="E107" s="297"/>
      <c r="F107" s="320" t="s">
        <v>3820</v>
      </c>
      <c r="G107" s="297"/>
      <c r="H107" s="297" t="s">
        <v>3860</v>
      </c>
      <c r="I107" s="297" t="s">
        <v>3822</v>
      </c>
      <c r="J107" s="297">
        <v>120</v>
      </c>
      <c r="K107" s="311"/>
    </row>
    <row r="108" s="1" customFormat="1" ht="15" customHeight="1">
      <c r="B108" s="322"/>
      <c r="C108" s="297" t="s">
        <v>3825</v>
      </c>
      <c r="D108" s="297"/>
      <c r="E108" s="297"/>
      <c r="F108" s="320" t="s">
        <v>3826</v>
      </c>
      <c r="G108" s="297"/>
      <c r="H108" s="297" t="s">
        <v>3860</v>
      </c>
      <c r="I108" s="297" t="s">
        <v>3822</v>
      </c>
      <c r="J108" s="297">
        <v>50</v>
      </c>
      <c r="K108" s="311"/>
    </row>
    <row r="109" s="1" customFormat="1" ht="15" customHeight="1">
      <c r="B109" s="322"/>
      <c r="C109" s="297" t="s">
        <v>3828</v>
      </c>
      <c r="D109" s="297"/>
      <c r="E109" s="297"/>
      <c r="F109" s="320" t="s">
        <v>3820</v>
      </c>
      <c r="G109" s="297"/>
      <c r="H109" s="297" t="s">
        <v>3860</v>
      </c>
      <c r="I109" s="297" t="s">
        <v>3830</v>
      </c>
      <c r="J109" s="297"/>
      <c r="K109" s="311"/>
    </row>
    <row r="110" s="1" customFormat="1" ht="15" customHeight="1">
      <c r="B110" s="322"/>
      <c r="C110" s="297" t="s">
        <v>3839</v>
      </c>
      <c r="D110" s="297"/>
      <c r="E110" s="297"/>
      <c r="F110" s="320" t="s">
        <v>3826</v>
      </c>
      <c r="G110" s="297"/>
      <c r="H110" s="297" t="s">
        <v>3860</v>
      </c>
      <c r="I110" s="297" t="s">
        <v>3822</v>
      </c>
      <c r="J110" s="297">
        <v>50</v>
      </c>
      <c r="K110" s="311"/>
    </row>
    <row r="111" s="1" customFormat="1" ht="15" customHeight="1">
      <c r="B111" s="322"/>
      <c r="C111" s="297" t="s">
        <v>3847</v>
      </c>
      <c r="D111" s="297"/>
      <c r="E111" s="297"/>
      <c r="F111" s="320" t="s">
        <v>3826</v>
      </c>
      <c r="G111" s="297"/>
      <c r="H111" s="297" t="s">
        <v>3860</v>
      </c>
      <c r="I111" s="297" t="s">
        <v>3822</v>
      </c>
      <c r="J111" s="297">
        <v>50</v>
      </c>
      <c r="K111" s="311"/>
    </row>
    <row r="112" s="1" customFormat="1" ht="15" customHeight="1">
      <c r="B112" s="322"/>
      <c r="C112" s="297" t="s">
        <v>3845</v>
      </c>
      <c r="D112" s="297"/>
      <c r="E112" s="297"/>
      <c r="F112" s="320" t="s">
        <v>3826</v>
      </c>
      <c r="G112" s="297"/>
      <c r="H112" s="297" t="s">
        <v>3860</v>
      </c>
      <c r="I112" s="297" t="s">
        <v>3822</v>
      </c>
      <c r="J112" s="297">
        <v>50</v>
      </c>
      <c r="K112" s="311"/>
    </row>
    <row r="113" s="1" customFormat="1" ht="15" customHeight="1">
      <c r="B113" s="322"/>
      <c r="C113" s="297" t="s">
        <v>50</v>
      </c>
      <c r="D113" s="297"/>
      <c r="E113" s="297"/>
      <c r="F113" s="320" t="s">
        <v>3820</v>
      </c>
      <c r="G113" s="297"/>
      <c r="H113" s="297" t="s">
        <v>3861</v>
      </c>
      <c r="I113" s="297" t="s">
        <v>3822</v>
      </c>
      <c r="J113" s="297">
        <v>20</v>
      </c>
      <c r="K113" s="311"/>
    </row>
    <row r="114" s="1" customFormat="1" ht="15" customHeight="1">
      <c r="B114" s="322"/>
      <c r="C114" s="297" t="s">
        <v>3862</v>
      </c>
      <c r="D114" s="297"/>
      <c r="E114" s="297"/>
      <c r="F114" s="320" t="s">
        <v>3820</v>
      </c>
      <c r="G114" s="297"/>
      <c r="H114" s="297" t="s">
        <v>3863</v>
      </c>
      <c r="I114" s="297" t="s">
        <v>3822</v>
      </c>
      <c r="J114" s="297">
        <v>120</v>
      </c>
      <c r="K114" s="311"/>
    </row>
    <row r="115" s="1" customFormat="1" ht="15" customHeight="1">
      <c r="B115" s="322"/>
      <c r="C115" s="297" t="s">
        <v>35</v>
      </c>
      <c r="D115" s="297"/>
      <c r="E115" s="297"/>
      <c r="F115" s="320" t="s">
        <v>3820</v>
      </c>
      <c r="G115" s="297"/>
      <c r="H115" s="297" t="s">
        <v>3864</v>
      </c>
      <c r="I115" s="297" t="s">
        <v>3855</v>
      </c>
      <c r="J115" s="297"/>
      <c r="K115" s="311"/>
    </row>
    <row r="116" s="1" customFormat="1" ht="15" customHeight="1">
      <c r="B116" s="322"/>
      <c r="C116" s="297" t="s">
        <v>45</v>
      </c>
      <c r="D116" s="297"/>
      <c r="E116" s="297"/>
      <c r="F116" s="320" t="s">
        <v>3820</v>
      </c>
      <c r="G116" s="297"/>
      <c r="H116" s="297" t="s">
        <v>3865</v>
      </c>
      <c r="I116" s="297" t="s">
        <v>3855</v>
      </c>
      <c r="J116" s="297"/>
      <c r="K116" s="311"/>
    </row>
    <row r="117" s="1" customFormat="1" ht="15" customHeight="1">
      <c r="B117" s="322"/>
      <c r="C117" s="297" t="s">
        <v>54</v>
      </c>
      <c r="D117" s="297"/>
      <c r="E117" s="297"/>
      <c r="F117" s="320" t="s">
        <v>3820</v>
      </c>
      <c r="G117" s="297"/>
      <c r="H117" s="297" t="s">
        <v>3866</v>
      </c>
      <c r="I117" s="297" t="s">
        <v>3867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3868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3814</v>
      </c>
      <c r="D123" s="312"/>
      <c r="E123" s="312"/>
      <c r="F123" s="312" t="s">
        <v>3815</v>
      </c>
      <c r="G123" s="313"/>
      <c r="H123" s="312" t="s">
        <v>51</v>
      </c>
      <c r="I123" s="312" t="s">
        <v>54</v>
      </c>
      <c r="J123" s="312" t="s">
        <v>3816</v>
      </c>
      <c r="K123" s="341"/>
    </row>
    <row r="124" s="1" customFormat="1" ht="17.25" customHeight="1">
      <c r="B124" s="340"/>
      <c r="C124" s="314" t="s">
        <v>3817</v>
      </c>
      <c r="D124" s="314"/>
      <c r="E124" s="314"/>
      <c r="F124" s="315" t="s">
        <v>3818</v>
      </c>
      <c r="G124" s="316"/>
      <c r="H124" s="314"/>
      <c r="I124" s="314"/>
      <c r="J124" s="314" t="s">
        <v>3819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3823</v>
      </c>
      <c r="D126" s="319"/>
      <c r="E126" s="319"/>
      <c r="F126" s="320" t="s">
        <v>3820</v>
      </c>
      <c r="G126" s="297"/>
      <c r="H126" s="297" t="s">
        <v>3860</v>
      </c>
      <c r="I126" s="297" t="s">
        <v>3822</v>
      </c>
      <c r="J126" s="297">
        <v>120</v>
      </c>
      <c r="K126" s="345"/>
    </row>
    <row r="127" s="1" customFormat="1" ht="15" customHeight="1">
      <c r="B127" s="342"/>
      <c r="C127" s="297" t="s">
        <v>3869</v>
      </c>
      <c r="D127" s="297"/>
      <c r="E127" s="297"/>
      <c r="F127" s="320" t="s">
        <v>3820</v>
      </c>
      <c r="G127" s="297"/>
      <c r="H127" s="297" t="s">
        <v>3870</v>
      </c>
      <c r="I127" s="297" t="s">
        <v>3822</v>
      </c>
      <c r="J127" s="297" t="s">
        <v>3871</v>
      </c>
      <c r="K127" s="345"/>
    </row>
    <row r="128" s="1" customFormat="1" ht="15" customHeight="1">
      <c r="B128" s="342"/>
      <c r="C128" s="297" t="s">
        <v>103</v>
      </c>
      <c r="D128" s="297"/>
      <c r="E128" s="297"/>
      <c r="F128" s="320" t="s">
        <v>3820</v>
      </c>
      <c r="G128" s="297"/>
      <c r="H128" s="297" t="s">
        <v>3872</v>
      </c>
      <c r="I128" s="297" t="s">
        <v>3822</v>
      </c>
      <c r="J128" s="297" t="s">
        <v>3871</v>
      </c>
      <c r="K128" s="345"/>
    </row>
    <row r="129" s="1" customFormat="1" ht="15" customHeight="1">
      <c r="B129" s="342"/>
      <c r="C129" s="297" t="s">
        <v>3831</v>
      </c>
      <c r="D129" s="297"/>
      <c r="E129" s="297"/>
      <c r="F129" s="320" t="s">
        <v>3826</v>
      </c>
      <c r="G129" s="297"/>
      <c r="H129" s="297" t="s">
        <v>3832</v>
      </c>
      <c r="I129" s="297" t="s">
        <v>3822</v>
      </c>
      <c r="J129" s="297">
        <v>15</v>
      </c>
      <c r="K129" s="345"/>
    </row>
    <row r="130" s="1" customFormat="1" ht="15" customHeight="1">
      <c r="B130" s="342"/>
      <c r="C130" s="323" t="s">
        <v>3833</v>
      </c>
      <c r="D130" s="323"/>
      <c r="E130" s="323"/>
      <c r="F130" s="324" t="s">
        <v>3826</v>
      </c>
      <c r="G130" s="323"/>
      <c r="H130" s="323" t="s">
        <v>3834</v>
      </c>
      <c r="I130" s="323" t="s">
        <v>3822</v>
      </c>
      <c r="J130" s="323">
        <v>15</v>
      </c>
      <c r="K130" s="345"/>
    </row>
    <row r="131" s="1" customFormat="1" ht="15" customHeight="1">
      <c r="B131" s="342"/>
      <c r="C131" s="323" t="s">
        <v>3835</v>
      </c>
      <c r="D131" s="323"/>
      <c r="E131" s="323"/>
      <c r="F131" s="324" t="s">
        <v>3826</v>
      </c>
      <c r="G131" s="323"/>
      <c r="H131" s="323" t="s">
        <v>3836</v>
      </c>
      <c r="I131" s="323" t="s">
        <v>3822</v>
      </c>
      <c r="J131" s="323">
        <v>20</v>
      </c>
      <c r="K131" s="345"/>
    </row>
    <row r="132" s="1" customFormat="1" ht="15" customHeight="1">
      <c r="B132" s="342"/>
      <c r="C132" s="323" t="s">
        <v>3837</v>
      </c>
      <c r="D132" s="323"/>
      <c r="E132" s="323"/>
      <c r="F132" s="324" t="s">
        <v>3826</v>
      </c>
      <c r="G132" s="323"/>
      <c r="H132" s="323" t="s">
        <v>3838</v>
      </c>
      <c r="I132" s="323" t="s">
        <v>3822</v>
      </c>
      <c r="J132" s="323">
        <v>20</v>
      </c>
      <c r="K132" s="345"/>
    </row>
    <row r="133" s="1" customFormat="1" ht="15" customHeight="1">
      <c r="B133" s="342"/>
      <c r="C133" s="297" t="s">
        <v>3825</v>
      </c>
      <c r="D133" s="297"/>
      <c r="E133" s="297"/>
      <c r="F133" s="320" t="s">
        <v>3826</v>
      </c>
      <c r="G133" s="297"/>
      <c r="H133" s="297" t="s">
        <v>3860</v>
      </c>
      <c r="I133" s="297" t="s">
        <v>3822</v>
      </c>
      <c r="J133" s="297">
        <v>50</v>
      </c>
      <c r="K133" s="345"/>
    </row>
    <row r="134" s="1" customFormat="1" ht="15" customHeight="1">
      <c r="B134" s="342"/>
      <c r="C134" s="297" t="s">
        <v>3839</v>
      </c>
      <c r="D134" s="297"/>
      <c r="E134" s="297"/>
      <c r="F134" s="320" t="s">
        <v>3826</v>
      </c>
      <c r="G134" s="297"/>
      <c r="H134" s="297" t="s">
        <v>3860</v>
      </c>
      <c r="I134" s="297" t="s">
        <v>3822</v>
      </c>
      <c r="J134" s="297">
        <v>50</v>
      </c>
      <c r="K134" s="345"/>
    </row>
    <row r="135" s="1" customFormat="1" ht="15" customHeight="1">
      <c r="B135" s="342"/>
      <c r="C135" s="297" t="s">
        <v>3845</v>
      </c>
      <c r="D135" s="297"/>
      <c r="E135" s="297"/>
      <c r="F135" s="320" t="s">
        <v>3826</v>
      </c>
      <c r="G135" s="297"/>
      <c r="H135" s="297" t="s">
        <v>3860</v>
      </c>
      <c r="I135" s="297" t="s">
        <v>3822</v>
      </c>
      <c r="J135" s="297">
        <v>50</v>
      </c>
      <c r="K135" s="345"/>
    </row>
    <row r="136" s="1" customFormat="1" ht="15" customHeight="1">
      <c r="B136" s="342"/>
      <c r="C136" s="297" t="s">
        <v>3847</v>
      </c>
      <c r="D136" s="297"/>
      <c r="E136" s="297"/>
      <c r="F136" s="320" t="s">
        <v>3826</v>
      </c>
      <c r="G136" s="297"/>
      <c r="H136" s="297" t="s">
        <v>3860</v>
      </c>
      <c r="I136" s="297" t="s">
        <v>3822</v>
      </c>
      <c r="J136" s="297">
        <v>50</v>
      </c>
      <c r="K136" s="345"/>
    </row>
    <row r="137" s="1" customFormat="1" ht="15" customHeight="1">
      <c r="B137" s="342"/>
      <c r="C137" s="297" t="s">
        <v>3848</v>
      </c>
      <c r="D137" s="297"/>
      <c r="E137" s="297"/>
      <c r="F137" s="320" t="s">
        <v>3826</v>
      </c>
      <c r="G137" s="297"/>
      <c r="H137" s="297" t="s">
        <v>3873</v>
      </c>
      <c r="I137" s="297" t="s">
        <v>3822</v>
      </c>
      <c r="J137" s="297">
        <v>255</v>
      </c>
      <c r="K137" s="345"/>
    </row>
    <row r="138" s="1" customFormat="1" ht="15" customHeight="1">
      <c r="B138" s="342"/>
      <c r="C138" s="297" t="s">
        <v>3850</v>
      </c>
      <c r="D138" s="297"/>
      <c r="E138" s="297"/>
      <c r="F138" s="320" t="s">
        <v>3820</v>
      </c>
      <c r="G138" s="297"/>
      <c r="H138" s="297" t="s">
        <v>3874</v>
      </c>
      <c r="I138" s="297" t="s">
        <v>3852</v>
      </c>
      <c r="J138" s="297"/>
      <c r="K138" s="345"/>
    </row>
    <row r="139" s="1" customFormat="1" ht="15" customHeight="1">
      <c r="B139" s="342"/>
      <c r="C139" s="297" t="s">
        <v>3853</v>
      </c>
      <c r="D139" s="297"/>
      <c r="E139" s="297"/>
      <c r="F139" s="320" t="s">
        <v>3820</v>
      </c>
      <c r="G139" s="297"/>
      <c r="H139" s="297" t="s">
        <v>3875</v>
      </c>
      <c r="I139" s="297" t="s">
        <v>3855</v>
      </c>
      <c r="J139" s="297"/>
      <c r="K139" s="345"/>
    </row>
    <row r="140" s="1" customFormat="1" ht="15" customHeight="1">
      <c r="B140" s="342"/>
      <c r="C140" s="297" t="s">
        <v>3856</v>
      </c>
      <c r="D140" s="297"/>
      <c r="E140" s="297"/>
      <c r="F140" s="320" t="s">
        <v>3820</v>
      </c>
      <c r="G140" s="297"/>
      <c r="H140" s="297" t="s">
        <v>3856</v>
      </c>
      <c r="I140" s="297" t="s">
        <v>3855</v>
      </c>
      <c r="J140" s="297"/>
      <c r="K140" s="345"/>
    </row>
    <row r="141" s="1" customFormat="1" ht="15" customHeight="1">
      <c r="B141" s="342"/>
      <c r="C141" s="297" t="s">
        <v>35</v>
      </c>
      <c r="D141" s="297"/>
      <c r="E141" s="297"/>
      <c r="F141" s="320" t="s">
        <v>3820</v>
      </c>
      <c r="G141" s="297"/>
      <c r="H141" s="297" t="s">
        <v>3876</v>
      </c>
      <c r="I141" s="297" t="s">
        <v>3855</v>
      </c>
      <c r="J141" s="297"/>
      <c r="K141" s="345"/>
    </row>
    <row r="142" s="1" customFormat="1" ht="15" customHeight="1">
      <c r="B142" s="342"/>
      <c r="C142" s="297" t="s">
        <v>3877</v>
      </c>
      <c r="D142" s="297"/>
      <c r="E142" s="297"/>
      <c r="F142" s="320" t="s">
        <v>3820</v>
      </c>
      <c r="G142" s="297"/>
      <c r="H142" s="297" t="s">
        <v>3878</v>
      </c>
      <c r="I142" s="297" t="s">
        <v>3855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3879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3814</v>
      </c>
      <c r="D148" s="312"/>
      <c r="E148" s="312"/>
      <c r="F148" s="312" t="s">
        <v>3815</v>
      </c>
      <c r="G148" s="313"/>
      <c r="H148" s="312" t="s">
        <v>51</v>
      </c>
      <c r="I148" s="312" t="s">
        <v>54</v>
      </c>
      <c r="J148" s="312" t="s">
        <v>3816</v>
      </c>
      <c r="K148" s="311"/>
    </row>
    <row r="149" s="1" customFormat="1" ht="17.25" customHeight="1">
      <c r="B149" s="309"/>
      <c r="C149" s="314" t="s">
        <v>3817</v>
      </c>
      <c r="D149" s="314"/>
      <c r="E149" s="314"/>
      <c r="F149" s="315" t="s">
        <v>3818</v>
      </c>
      <c r="G149" s="316"/>
      <c r="H149" s="314"/>
      <c r="I149" s="314"/>
      <c r="J149" s="314" t="s">
        <v>3819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3823</v>
      </c>
      <c r="D151" s="297"/>
      <c r="E151" s="297"/>
      <c r="F151" s="350" t="s">
        <v>3820</v>
      </c>
      <c r="G151" s="297"/>
      <c r="H151" s="349" t="s">
        <v>3860</v>
      </c>
      <c r="I151" s="349" t="s">
        <v>3822</v>
      </c>
      <c r="J151" s="349">
        <v>120</v>
      </c>
      <c r="K151" s="345"/>
    </row>
    <row r="152" s="1" customFormat="1" ht="15" customHeight="1">
      <c r="B152" s="322"/>
      <c r="C152" s="349" t="s">
        <v>3869</v>
      </c>
      <c r="D152" s="297"/>
      <c r="E152" s="297"/>
      <c r="F152" s="350" t="s">
        <v>3820</v>
      </c>
      <c r="G152" s="297"/>
      <c r="H152" s="349" t="s">
        <v>3880</v>
      </c>
      <c r="I152" s="349" t="s">
        <v>3822</v>
      </c>
      <c r="J152" s="349" t="s">
        <v>3871</v>
      </c>
      <c r="K152" s="345"/>
    </row>
    <row r="153" s="1" customFormat="1" ht="15" customHeight="1">
      <c r="B153" s="322"/>
      <c r="C153" s="349" t="s">
        <v>103</v>
      </c>
      <c r="D153" s="297"/>
      <c r="E153" s="297"/>
      <c r="F153" s="350" t="s">
        <v>3820</v>
      </c>
      <c r="G153" s="297"/>
      <c r="H153" s="349" t="s">
        <v>3881</v>
      </c>
      <c r="I153" s="349" t="s">
        <v>3822</v>
      </c>
      <c r="J153" s="349" t="s">
        <v>3871</v>
      </c>
      <c r="K153" s="345"/>
    </row>
    <row r="154" s="1" customFormat="1" ht="15" customHeight="1">
      <c r="B154" s="322"/>
      <c r="C154" s="349" t="s">
        <v>3825</v>
      </c>
      <c r="D154" s="297"/>
      <c r="E154" s="297"/>
      <c r="F154" s="350" t="s">
        <v>3826</v>
      </c>
      <c r="G154" s="297"/>
      <c r="H154" s="349" t="s">
        <v>3860</v>
      </c>
      <c r="I154" s="349" t="s">
        <v>3822</v>
      </c>
      <c r="J154" s="349">
        <v>50</v>
      </c>
      <c r="K154" s="345"/>
    </row>
    <row r="155" s="1" customFormat="1" ht="15" customHeight="1">
      <c r="B155" s="322"/>
      <c r="C155" s="349" t="s">
        <v>3828</v>
      </c>
      <c r="D155" s="297"/>
      <c r="E155" s="297"/>
      <c r="F155" s="350" t="s">
        <v>3820</v>
      </c>
      <c r="G155" s="297"/>
      <c r="H155" s="349" t="s">
        <v>3860</v>
      </c>
      <c r="I155" s="349" t="s">
        <v>3830</v>
      </c>
      <c r="J155" s="349"/>
      <c r="K155" s="345"/>
    </row>
    <row r="156" s="1" customFormat="1" ht="15" customHeight="1">
      <c r="B156" s="322"/>
      <c r="C156" s="349" t="s">
        <v>3839</v>
      </c>
      <c r="D156" s="297"/>
      <c r="E156" s="297"/>
      <c r="F156" s="350" t="s">
        <v>3826</v>
      </c>
      <c r="G156" s="297"/>
      <c r="H156" s="349" t="s">
        <v>3860</v>
      </c>
      <c r="I156" s="349" t="s">
        <v>3822</v>
      </c>
      <c r="J156" s="349">
        <v>50</v>
      </c>
      <c r="K156" s="345"/>
    </row>
    <row r="157" s="1" customFormat="1" ht="15" customHeight="1">
      <c r="B157" s="322"/>
      <c r="C157" s="349" t="s">
        <v>3847</v>
      </c>
      <c r="D157" s="297"/>
      <c r="E157" s="297"/>
      <c r="F157" s="350" t="s">
        <v>3826</v>
      </c>
      <c r="G157" s="297"/>
      <c r="H157" s="349" t="s">
        <v>3860</v>
      </c>
      <c r="I157" s="349" t="s">
        <v>3822</v>
      </c>
      <c r="J157" s="349">
        <v>50</v>
      </c>
      <c r="K157" s="345"/>
    </row>
    <row r="158" s="1" customFormat="1" ht="15" customHeight="1">
      <c r="B158" s="322"/>
      <c r="C158" s="349" t="s">
        <v>3845</v>
      </c>
      <c r="D158" s="297"/>
      <c r="E158" s="297"/>
      <c r="F158" s="350" t="s">
        <v>3826</v>
      </c>
      <c r="G158" s="297"/>
      <c r="H158" s="349" t="s">
        <v>3860</v>
      </c>
      <c r="I158" s="349" t="s">
        <v>3822</v>
      </c>
      <c r="J158" s="349">
        <v>50</v>
      </c>
      <c r="K158" s="345"/>
    </row>
    <row r="159" s="1" customFormat="1" ht="15" customHeight="1">
      <c r="B159" s="322"/>
      <c r="C159" s="349" t="s">
        <v>119</v>
      </c>
      <c r="D159" s="297"/>
      <c r="E159" s="297"/>
      <c r="F159" s="350" t="s">
        <v>3820</v>
      </c>
      <c r="G159" s="297"/>
      <c r="H159" s="349" t="s">
        <v>3882</v>
      </c>
      <c r="I159" s="349" t="s">
        <v>3822</v>
      </c>
      <c r="J159" s="349" t="s">
        <v>3883</v>
      </c>
      <c r="K159" s="345"/>
    </row>
    <row r="160" s="1" customFormat="1" ht="15" customHeight="1">
      <c r="B160" s="322"/>
      <c r="C160" s="349" t="s">
        <v>3884</v>
      </c>
      <c r="D160" s="297"/>
      <c r="E160" s="297"/>
      <c r="F160" s="350" t="s">
        <v>3820</v>
      </c>
      <c r="G160" s="297"/>
      <c r="H160" s="349" t="s">
        <v>3885</v>
      </c>
      <c r="I160" s="349" t="s">
        <v>3855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3886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3814</v>
      </c>
      <c r="D166" s="312"/>
      <c r="E166" s="312"/>
      <c r="F166" s="312" t="s">
        <v>3815</v>
      </c>
      <c r="G166" s="354"/>
      <c r="H166" s="355" t="s">
        <v>51</v>
      </c>
      <c r="I166" s="355" t="s">
        <v>54</v>
      </c>
      <c r="J166" s="312" t="s">
        <v>3816</v>
      </c>
      <c r="K166" s="289"/>
    </row>
    <row r="167" s="1" customFormat="1" ht="17.25" customHeight="1">
      <c r="B167" s="290"/>
      <c r="C167" s="314" t="s">
        <v>3817</v>
      </c>
      <c r="D167" s="314"/>
      <c r="E167" s="314"/>
      <c r="F167" s="315" t="s">
        <v>3818</v>
      </c>
      <c r="G167" s="356"/>
      <c r="H167" s="357"/>
      <c r="I167" s="357"/>
      <c r="J167" s="314" t="s">
        <v>3819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3823</v>
      </c>
      <c r="D169" s="297"/>
      <c r="E169" s="297"/>
      <c r="F169" s="320" t="s">
        <v>3820</v>
      </c>
      <c r="G169" s="297"/>
      <c r="H169" s="297" t="s">
        <v>3860</v>
      </c>
      <c r="I169" s="297" t="s">
        <v>3822</v>
      </c>
      <c r="J169" s="297">
        <v>120</v>
      </c>
      <c r="K169" s="345"/>
    </row>
    <row r="170" s="1" customFormat="1" ht="15" customHeight="1">
      <c r="B170" s="322"/>
      <c r="C170" s="297" t="s">
        <v>3869</v>
      </c>
      <c r="D170" s="297"/>
      <c r="E170" s="297"/>
      <c r="F170" s="320" t="s">
        <v>3820</v>
      </c>
      <c r="G170" s="297"/>
      <c r="H170" s="297" t="s">
        <v>3870</v>
      </c>
      <c r="I170" s="297" t="s">
        <v>3822</v>
      </c>
      <c r="J170" s="297" t="s">
        <v>3871</v>
      </c>
      <c r="K170" s="345"/>
    </row>
    <row r="171" s="1" customFormat="1" ht="15" customHeight="1">
      <c r="B171" s="322"/>
      <c r="C171" s="297" t="s">
        <v>103</v>
      </c>
      <c r="D171" s="297"/>
      <c r="E171" s="297"/>
      <c r="F171" s="320" t="s">
        <v>3820</v>
      </c>
      <c r="G171" s="297"/>
      <c r="H171" s="297" t="s">
        <v>3887</v>
      </c>
      <c r="I171" s="297" t="s">
        <v>3822</v>
      </c>
      <c r="J171" s="297" t="s">
        <v>3871</v>
      </c>
      <c r="K171" s="345"/>
    </row>
    <row r="172" s="1" customFormat="1" ht="15" customHeight="1">
      <c r="B172" s="322"/>
      <c r="C172" s="297" t="s">
        <v>3825</v>
      </c>
      <c r="D172" s="297"/>
      <c r="E172" s="297"/>
      <c r="F172" s="320" t="s">
        <v>3826</v>
      </c>
      <c r="G172" s="297"/>
      <c r="H172" s="297" t="s">
        <v>3887</v>
      </c>
      <c r="I172" s="297" t="s">
        <v>3822</v>
      </c>
      <c r="J172" s="297">
        <v>50</v>
      </c>
      <c r="K172" s="345"/>
    </row>
    <row r="173" s="1" customFormat="1" ht="15" customHeight="1">
      <c r="B173" s="322"/>
      <c r="C173" s="297" t="s">
        <v>3828</v>
      </c>
      <c r="D173" s="297"/>
      <c r="E173" s="297"/>
      <c r="F173" s="320" t="s">
        <v>3820</v>
      </c>
      <c r="G173" s="297"/>
      <c r="H173" s="297" t="s">
        <v>3887</v>
      </c>
      <c r="I173" s="297" t="s">
        <v>3830</v>
      </c>
      <c r="J173" s="297"/>
      <c r="K173" s="345"/>
    </row>
    <row r="174" s="1" customFormat="1" ht="15" customHeight="1">
      <c r="B174" s="322"/>
      <c r="C174" s="297" t="s">
        <v>3839</v>
      </c>
      <c r="D174" s="297"/>
      <c r="E174" s="297"/>
      <c r="F174" s="320" t="s">
        <v>3826</v>
      </c>
      <c r="G174" s="297"/>
      <c r="H174" s="297" t="s">
        <v>3887</v>
      </c>
      <c r="I174" s="297" t="s">
        <v>3822</v>
      </c>
      <c r="J174" s="297">
        <v>50</v>
      </c>
      <c r="K174" s="345"/>
    </row>
    <row r="175" s="1" customFormat="1" ht="15" customHeight="1">
      <c r="B175" s="322"/>
      <c r="C175" s="297" t="s">
        <v>3847</v>
      </c>
      <c r="D175" s="297"/>
      <c r="E175" s="297"/>
      <c r="F175" s="320" t="s">
        <v>3826</v>
      </c>
      <c r="G175" s="297"/>
      <c r="H175" s="297" t="s">
        <v>3887</v>
      </c>
      <c r="I175" s="297" t="s">
        <v>3822</v>
      </c>
      <c r="J175" s="297">
        <v>50</v>
      </c>
      <c r="K175" s="345"/>
    </row>
    <row r="176" s="1" customFormat="1" ht="15" customHeight="1">
      <c r="B176" s="322"/>
      <c r="C176" s="297" t="s">
        <v>3845</v>
      </c>
      <c r="D176" s="297"/>
      <c r="E176" s="297"/>
      <c r="F176" s="320" t="s">
        <v>3826</v>
      </c>
      <c r="G176" s="297"/>
      <c r="H176" s="297" t="s">
        <v>3887</v>
      </c>
      <c r="I176" s="297" t="s">
        <v>3822</v>
      </c>
      <c r="J176" s="297">
        <v>50</v>
      </c>
      <c r="K176" s="345"/>
    </row>
    <row r="177" s="1" customFormat="1" ht="15" customHeight="1">
      <c r="B177" s="322"/>
      <c r="C177" s="297" t="s">
        <v>137</v>
      </c>
      <c r="D177" s="297"/>
      <c r="E177" s="297"/>
      <c r="F177" s="320" t="s">
        <v>3820</v>
      </c>
      <c r="G177" s="297"/>
      <c r="H177" s="297" t="s">
        <v>3888</v>
      </c>
      <c r="I177" s="297" t="s">
        <v>3889</v>
      </c>
      <c r="J177" s="297"/>
      <c r="K177" s="345"/>
    </row>
    <row r="178" s="1" customFormat="1" ht="15" customHeight="1">
      <c r="B178" s="322"/>
      <c r="C178" s="297" t="s">
        <v>54</v>
      </c>
      <c r="D178" s="297"/>
      <c r="E178" s="297"/>
      <c r="F178" s="320" t="s">
        <v>3820</v>
      </c>
      <c r="G178" s="297"/>
      <c r="H178" s="297" t="s">
        <v>3890</v>
      </c>
      <c r="I178" s="297" t="s">
        <v>3891</v>
      </c>
      <c r="J178" s="297">
        <v>1</v>
      </c>
      <c r="K178" s="345"/>
    </row>
    <row r="179" s="1" customFormat="1" ht="15" customHeight="1">
      <c r="B179" s="322"/>
      <c r="C179" s="297" t="s">
        <v>50</v>
      </c>
      <c r="D179" s="297"/>
      <c r="E179" s="297"/>
      <c r="F179" s="320" t="s">
        <v>3820</v>
      </c>
      <c r="G179" s="297"/>
      <c r="H179" s="297" t="s">
        <v>3892</v>
      </c>
      <c r="I179" s="297" t="s">
        <v>3822</v>
      </c>
      <c r="J179" s="297">
        <v>20</v>
      </c>
      <c r="K179" s="345"/>
    </row>
    <row r="180" s="1" customFormat="1" ht="15" customHeight="1">
      <c r="B180" s="322"/>
      <c r="C180" s="297" t="s">
        <v>51</v>
      </c>
      <c r="D180" s="297"/>
      <c r="E180" s="297"/>
      <c r="F180" s="320" t="s">
        <v>3820</v>
      </c>
      <c r="G180" s="297"/>
      <c r="H180" s="297" t="s">
        <v>3893</v>
      </c>
      <c r="I180" s="297" t="s">
        <v>3822</v>
      </c>
      <c r="J180" s="297">
        <v>255</v>
      </c>
      <c r="K180" s="345"/>
    </row>
    <row r="181" s="1" customFormat="1" ht="15" customHeight="1">
      <c r="B181" s="322"/>
      <c r="C181" s="297" t="s">
        <v>138</v>
      </c>
      <c r="D181" s="297"/>
      <c r="E181" s="297"/>
      <c r="F181" s="320" t="s">
        <v>3820</v>
      </c>
      <c r="G181" s="297"/>
      <c r="H181" s="297" t="s">
        <v>3784</v>
      </c>
      <c r="I181" s="297" t="s">
        <v>3822</v>
      </c>
      <c r="J181" s="297">
        <v>10</v>
      </c>
      <c r="K181" s="345"/>
    </row>
    <row r="182" s="1" customFormat="1" ht="15" customHeight="1">
      <c r="B182" s="322"/>
      <c r="C182" s="297" t="s">
        <v>139</v>
      </c>
      <c r="D182" s="297"/>
      <c r="E182" s="297"/>
      <c r="F182" s="320" t="s">
        <v>3820</v>
      </c>
      <c r="G182" s="297"/>
      <c r="H182" s="297" t="s">
        <v>3894</v>
      </c>
      <c r="I182" s="297" t="s">
        <v>3855</v>
      </c>
      <c r="J182" s="297"/>
      <c r="K182" s="345"/>
    </row>
    <row r="183" s="1" customFormat="1" ht="15" customHeight="1">
      <c r="B183" s="322"/>
      <c r="C183" s="297" t="s">
        <v>3895</v>
      </c>
      <c r="D183" s="297"/>
      <c r="E183" s="297"/>
      <c r="F183" s="320" t="s">
        <v>3820</v>
      </c>
      <c r="G183" s="297"/>
      <c r="H183" s="297" t="s">
        <v>3896</v>
      </c>
      <c r="I183" s="297" t="s">
        <v>3855</v>
      </c>
      <c r="J183" s="297"/>
      <c r="K183" s="345"/>
    </row>
    <row r="184" s="1" customFormat="1" ht="15" customHeight="1">
      <c r="B184" s="322"/>
      <c r="C184" s="297" t="s">
        <v>3884</v>
      </c>
      <c r="D184" s="297"/>
      <c r="E184" s="297"/>
      <c r="F184" s="320" t="s">
        <v>3820</v>
      </c>
      <c r="G184" s="297"/>
      <c r="H184" s="297" t="s">
        <v>3897</v>
      </c>
      <c r="I184" s="297" t="s">
        <v>3855</v>
      </c>
      <c r="J184" s="297"/>
      <c r="K184" s="345"/>
    </row>
    <row r="185" s="1" customFormat="1" ht="15" customHeight="1">
      <c r="B185" s="322"/>
      <c r="C185" s="297" t="s">
        <v>141</v>
      </c>
      <c r="D185" s="297"/>
      <c r="E185" s="297"/>
      <c r="F185" s="320" t="s">
        <v>3826</v>
      </c>
      <c r="G185" s="297"/>
      <c r="H185" s="297" t="s">
        <v>3898</v>
      </c>
      <c r="I185" s="297" t="s">
        <v>3822</v>
      </c>
      <c r="J185" s="297">
        <v>50</v>
      </c>
      <c r="K185" s="345"/>
    </row>
    <row r="186" s="1" customFormat="1" ht="15" customHeight="1">
      <c r="B186" s="322"/>
      <c r="C186" s="297" t="s">
        <v>3899</v>
      </c>
      <c r="D186" s="297"/>
      <c r="E186" s="297"/>
      <c r="F186" s="320" t="s">
        <v>3826</v>
      </c>
      <c r="G186" s="297"/>
      <c r="H186" s="297" t="s">
        <v>3900</v>
      </c>
      <c r="I186" s="297" t="s">
        <v>3901</v>
      </c>
      <c r="J186" s="297"/>
      <c r="K186" s="345"/>
    </row>
    <row r="187" s="1" customFormat="1" ht="15" customHeight="1">
      <c r="B187" s="322"/>
      <c r="C187" s="297" t="s">
        <v>3902</v>
      </c>
      <c r="D187" s="297"/>
      <c r="E187" s="297"/>
      <c r="F187" s="320" t="s">
        <v>3826</v>
      </c>
      <c r="G187" s="297"/>
      <c r="H187" s="297" t="s">
        <v>3903</v>
      </c>
      <c r="I187" s="297" t="s">
        <v>3901</v>
      </c>
      <c r="J187" s="297"/>
      <c r="K187" s="345"/>
    </row>
    <row r="188" s="1" customFormat="1" ht="15" customHeight="1">
      <c r="B188" s="322"/>
      <c r="C188" s="297" t="s">
        <v>3904</v>
      </c>
      <c r="D188" s="297"/>
      <c r="E188" s="297"/>
      <c r="F188" s="320" t="s">
        <v>3826</v>
      </c>
      <c r="G188" s="297"/>
      <c r="H188" s="297" t="s">
        <v>3905</v>
      </c>
      <c r="I188" s="297" t="s">
        <v>3901</v>
      </c>
      <c r="J188" s="297"/>
      <c r="K188" s="345"/>
    </row>
    <row r="189" s="1" customFormat="1" ht="15" customHeight="1">
      <c r="B189" s="322"/>
      <c r="C189" s="358" t="s">
        <v>3906</v>
      </c>
      <c r="D189" s="297"/>
      <c r="E189" s="297"/>
      <c r="F189" s="320" t="s">
        <v>3826</v>
      </c>
      <c r="G189" s="297"/>
      <c r="H189" s="297" t="s">
        <v>3907</v>
      </c>
      <c r="I189" s="297" t="s">
        <v>3908</v>
      </c>
      <c r="J189" s="359" t="s">
        <v>3909</v>
      </c>
      <c r="K189" s="345"/>
    </row>
    <row r="190" s="1" customFormat="1" ht="15" customHeight="1">
      <c r="B190" s="322"/>
      <c r="C190" s="358" t="s">
        <v>39</v>
      </c>
      <c r="D190" s="297"/>
      <c r="E190" s="297"/>
      <c r="F190" s="320" t="s">
        <v>3820</v>
      </c>
      <c r="G190" s="297"/>
      <c r="H190" s="294" t="s">
        <v>3910</v>
      </c>
      <c r="I190" s="297" t="s">
        <v>3911</v>
      </c>
      <c r="J190" s="297"/>
      <c r="K190" s="345"/>
    </row>
    <row r="191" s="1" customFormat="1" ht="15" customHeight="1">
      <c r="B191" s="322"/>
      <c r="C191" s="358" t="s">
        <v>3912</v>
      </c>
      <c r="D191" s="297"/>
      <c r="E191" s="297"/>
      <c r="F191" s="320" t="s">
        <v>3820</v>
      </c>
      <c r="G191" s="297"/>
      <c r="H191" s="297" t="s">
        <v>3913</v>
      </c>
      <c r="I191" s="297" t="s">
        <v>3855</v>
      </c>
      <c r="J191" s="297"/>
      <c r="K191" s="345"/>
    </row>
    <row r="192" s="1" customFormat="1" ht="15" customHeight="1">
      <c r="B192" s="322"/>
      <c r="C192" s="358" t="s">
        <v>3914</v>
      </c>
      <c r="D192" s="297"/>
      <c r="E192" s="297"/>
      <c r="F192" s="320" t="s">
        <v>3820</v>
      </c>
      <c r="G192" s="297"/>
      <c r="H192" s="297" t="s">
        <v>3915</v>
      </c>
      <c r="I192" s="297" t="s">
        <v>3855</v>
      </c>
      <c r="J192" s="297"/>
      <c r="K192" s="345"/>
    </row>
    <row r="193" s="1" customFormat="1" ht="15" customHeight="1">
      <c r="B193" s="322"/>
      <c r="C193" s="358" t="s">
        <v>3916</v>
      </c>
      <c r="D193" s="297"/>
      <c r="E193" s="297"/>
      <c r="F193" s="320" t="s">
        <v>3826</v>
      </c>
      <c r="G193" s="297"/>
      <c r="H193" s="297" t="s">
        <v>3917</v>
      </c>
      <c r="I193" s="297" t="s">
        <v>3855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3918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3919</v>
      </c>
      <c r="D200" s="361"/>
      <c r="E200" s="361"/>
      <c r="F200" s="361" t="s">
        <v>3920</v>
      </c>
      <c r="G200" s="362"/>
      <c r="H200" s="361" t="s">
        <v>3921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3911</v>
      </c>
      <c r="D202" s="297"/>
      <c r="E202" s="297"/>
      <c r="F202" s="320" t="s">
        <v>40</v>
      </c>
      <c r="G202" s="297"/>
      <c r="H202" s="297" t="s">
        <v>3922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41</v>
      </c>
      <c r="G203" s="297"/>
      <c r="H203" s="297" t="s">
        <v>3923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3924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42</v>
      </c>
      <c r="G205" s="297"/>
      <c r="H205" s="297" t="s">
        <v>3925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43</v>
      </c>
      <c r="G206" s="297"/>
      <c r="H206" s="297" t="s">
        <v>3926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3867</v>
      </c>
      <c r="D208" s="297"/>
      <c r="E208" s="297"/>
      <c r="F208" s="320" t="s">
        <v>76</v>
      </c>
      <c r="G208" s="297"/>
      <c r="H208" s="297" t="s">
        <v>3927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3764</v>
      </c>
      <c r="G209" s="297"/>
      <c r="H209" s="297" t="s">
        <v>3765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3762</v>
      </c>
      <c r="G210" s="297"/>
      <c r="H210" s="297" t="s">
        <v>3928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113</v>
      </c>
      <c r="G211" s="358"/>
      <c r="H211" s="349" t="s">
        <v>3766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3767</v>
      </c>
      <c r="G212" s="358"/>
      <c r="H212" s="349" t="s">
        <v>3929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3891</v>
      </c>
      <c r="D214" s="297"/>
      <c r="E214" s="297"/>
      <c r="F214" s="320">
        <v>1</v>
      </c>
      <c r="G214" s="358"/>
      <c r="H214" s="349" t="s">
        <v>3930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3931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3932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3933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ROUND(J93,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ROUND((SUM(BE93:BE613)),  2)</f>
        <v>0</v>
      </c>
      <c r="G33" s="39"/>
      <c r="H33" s="39"/>
      <c r="I33" s="158">
        <v>0.20999999999999999</v>
      </c>
      <c r="J33" s="157">
        <f>ROUND(((SUM(BE93:BE613))*I33),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ROUND((SUM(BF93:BF613)),  2)</f>
        <v>0</v>
      </c>
      <c r="G34" s="39"/>
      <c r="H34" s="39"/>
      <c r="I34" s="158">
        <v>0.14999999999999999</v>
      </c>
      <c r="J34" s="157">
        <f>ROUND(((SUM(BF93:BF613))*I34),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ROUND((SUM(BG93:BG613)),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ROUND((SUM(BH93:BH613)),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ROUND((SUM(BI93:BI613)),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GJ-01 - SO 01 - Sportovní plocha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J94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J95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J201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125</v>
      </c>
      <c r="E63" s="183"/>
      <c r="F63" s="183"/>
      <c r="G63" s="183"/>
      <c r="H63" s="183"/>
      <c r="I63" s="183"/>
      <c r="J63" s="184">
        <f>J252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126</v>
      </c>
      <c r="E64" s="183"/>
      <c r="F64" s="183"/>
      <c r="G64" s="183"/>
      <c r="H64" s="183"/>
      <c r="I64" s="183"/>
      <c r="J64" s="184">
        <f>J310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127</v>
      </c>
      <c r="E65" s="183"/>
      <c r="F65" s="183"/>
      <c r="G65" s="183"/>
      <c r="H65" s="183"/>
      <c r="I65" s="183"/>
      <c r="J65" s="184">
        <f>J316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128</v>
      </c>
      <c r="E66" s="183"/>
      <c r="F66" s="183"/>
      <c r="G66" s="183"/>
      <c r="H66" s="183"/>
      <c r="I66" s="183"/>
      <c r="J66" s="184">
        <f>J396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129</v>
      </c>
      <c r="E67" s="183"/>
      <c r="F67" s="183"/>
      <c r="G67" s="183"/>
      <c r="H67" s="183"/>
      <c r="I67" s="183"/>
      <c r="J67" s="184">
        <f>J441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130</v>
      </c>
      <c r="E68" s="183"/>
      <c r="F68" s="183"/>
      <c r="G68" s="183"/>
      <c r="H68" s="183"/>
      <c r="I68" s="183"/>
      <c r="J68" s="184">
        <f>J567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131</v>
      </c>
      <c r="E69" s="178"/>
      <c r="F69" s="178"/>
      <c r="G69" s="178"/>
      <c r="H69" s="178"/>
      <c r="I69" s="178"/>
      <c r="J69" s="179">
        <f>J570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132</v>
      </c>
      <c r="E70" s="183"/>
      <c r="F70" s="183"/>
      <c r="G70" s="183"/>
      <c r="H70" s="183"/>
      <c r="I70" s="183"/>
      <c r="J70" s="184">
        <f>J571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133</v>
      </c>
      <c r="E71" s="183"/>
      <c r="F71" s="183"/>
      <c r="G71" s="183"/>
      <c r="H71" s="183"/>
      <c r="I71" s="183"/>
      <c r="J71" s="184">
        <f>J585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134</v>
      </c>
      <c r="E72" s="183"/>
      <c r="F72" s="183"/>
      <c r="G72" s="183"/>
      <c r="H72" s="183"/>
      <c r="I72" s="183"/>
      <c r="J72" s="184">
        <f>J596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135</v>
      </c>
      <c r="E73" s="183"/>
      <c r="F73" s="183"/>
      <c r="G73" s="183"/>
      <c r="H73" s="183"/>
      <c r="I73" s="183"/>
      <c r="J73" s="184">
        <f>J603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Jihlava - gymnazium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GJ-01 - SO 01 - Sportovní plocha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19. 12. 2021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 xml:space="preserve"> </v>
      </c>
      <c r="G89" s="41"/>
      <c r="H89" s="41"/>
      <c r="I89" s="33" t="s">
        <v>30</v>
      </c>
      <c r="J89" s="37" t="str">
        <f>E21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32</v>
      </c>
      <c r="J90" s="37" t="str">
        <f>E24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137</v>
      </c>
      <c r="D92" s="189" t="s">
        <v>54</v>
      </c>
      <c r="E92" s="189" t="s">
        <v>50</v>
      </c>
      <c r="F92" s="189" t="s">
        <v>51</v>
      </c>
      <c r="G92" s="189" t="s">
        <v>138</v>
      </c>
      <c r="H92" s="189" t="s">
        <v>139</v>
      </c>
      <c r="I92" s="189" t="s">
        <v>140</v>
      </c>
      <c r="J92" s="189" t="s">
        <v>120</v>
      </c>
      <c r="K92" s="190" t="s">
        <v>141</v>
      </c>
      <c r="L92" s="191"/>
      <c r="M92" s="93" t="s">
        <v>19</v>
      </c>
      <c r="N92" s="94" t="s">
        <v>39</v>
      </c>
      <c r="O92" s="94" t="s">
        <v>142</v>
      </c>
      <c r="P92" s="94" t="s">
        <v>143</v>
      </c>
      <c r="Q92" s="94" t="s">
        <v>144</v>
      </c>
      <c r="R92" s="94" t="s">
        <v>145</v>
      </c>
      <c r="S92" s="94" t="s">
        <v>146</v>
      </c>
      <c r="T92" s="95" t="s">
        <v>147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148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P94+P570</f>
        <v>0</v>
      </c>
      <c r="Q93" s="97"/>
      <c r="R93" s="194">
        <f>R94+R570</f>
        <v>2152.1260378099996</v>
      </c>
      <c r="S93" s="97"/>
      <c r="T93" s="195">
        <f>T94+T570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68</v>
      </c>
      <c r="AU93" s="18" t="s">
        <v>121</v>
      </c>
      <c r="BK93" s="196">
        <f>BK94+BK570</f>
        <v>0</v>
      </c>
    </row>
    <row r="94" s="12" customFormat="1" ht="25.92" customHeight="1">
      <c r="A94" s="12"/>
      <c r="B94" s="197"/>
      <c r="C94" s="198"/>
      <c r="D94" s="199" t="s">
        <v>68</v>
      </c>
      <c r="E94" s="200" t="s">
        <v>149</v>
      </c>
      <c r="F94" s="200" t="s">
        <v>150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P95+P201+P252+P310+P316+P396+P441+P567</f>
        <v>0</v>
      </c>
      <c r="Q94" s="205"/>
      <c r="R94" s="206">
        <f>R95+R201+R252+R310+R316+R396+R441+R567</f>
        <v>2149.1936048499997</v>
      </c>
      <c r="S94" s="205"/>
      <c r="T94" s="207">
        <f>T95+T201+T252+T310+T316+T396+T441+T567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77</v>
      </c>
      <c r="AT94" s="209" t="s">
        <v>68</v>
      </c>
      <c r="AU94" s="209" t="s">
        <v>69</v>
      </c>
      <c r="AY94" s="208" t="s">
        <v>151</v>
      </c>
      <c r="BK94" s="210">
        <f>BK95+BK201+BK252+BK310+BK316+BK396+BK441+BK567</f>
        <v>0</v>
      </c>
    </row>
    <row r="95" s="12" customFormat="1" ht="22.8" customHeight="1">
      <c r="A95" s="12"/>
      <c r="B95" s="197"/>
      <c r="C95" s="198"/>
      <c r="D95" s="199" t="s">
        <v>68</v>
      </c>
      <c r="E95" s="211" t="s">
        <v>77</v>
      </c>
      <c r="F95" s="211" t="s">
        <v>152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SUM(P96:P200)</f>
        <v>0</v>
      </c>
      <c r="Q95" s="205"/>
      <c r="R95" s="206">
        <f>SUM(R96:R200)</f>
        <v>17.640000000000001</v>
      </c>
      <c r="S95" s="205"/>
      <c r="T95" s="207">
        <f>SUM(T96:T200)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77</v>
      </c>
      <c r="AT95" s="209" t="s">
        <v>68</v>
      </c>
      <c r="AU95" s="209" t="s">
        <v>77</v>
      </c>
      <c r="AY95" s="208" t="s">
        <v>151</v>
      </c>
      <c r="BK95" s="210">
        <f>SUM(BK96:BK200)</f>
        <v>0</v>
      </c>
    </row>
    <row r="96" s="2" customFormat="1" ht="21.75" customHeight="1">
      <c r="A96" s="39"/>
      <c r="B96" s="40"/>
      <c r="C96" s="213" t="s">
        <v>77</v>
      </c>
      <c r="D96" s="213" t="s">
        <v>153</v>
      </c>
      <c r="E96" s="214" t="s">
        <v>154</v>
      </c>
      <c r="F96" s="215" t="s">
        <v>155</v>
      </c>
      <c r="G96" s="216" t="s">
        <v>156</v>
      </c>
      <c r="H96" s="217">
        <v>979.40599999999995</v>
      </c>
      <c r="I96" s="218"/>
      <c r="J96" s="219">
        <f>ROUND(I96*H96,2)</f>
        <v>0</v>
      </c>
      <c r="K96" s="215" t="s">
        <v>157</v>
      </c>
      <c r="L96" s="45"/>
      <c r="M96" s="220" t="s">
        <v>19</v>
      </c>
      <c r="N96" s="221" t="s">
        <v>40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158</v>
      </c>
      <c r="AT96" s="224" t="s">
        <v>153</v>
      </c>
      <c r="AU96" s="224" t="s">
        <v>79</v>
      </c>
      <c r="AY96" s="18" t="s">
        <v>151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77</v>
      </c>
      <c r="BK96" s="225">
        <f>ROUND(I96*H96,2)</f>
        <v>0</v>
      </c>
      <c r="BL96" s="18" t="s">
        <v>158</v>
      </c>
      <c r="BM96" s="224" t="s">
        <v>159</v>
      </c>
    </row>
    <row r="97" s="2" customFormat="1">
      <c r="A97" s="39"/>
      <c r="B97" s="40"/>
      <c r="C97" s="41"/>
      <c r="D97" s="226" t="s">
        <v>160</v>
      </c>
      <c r="E97" s="41"/>
      <c r="F97" s="227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79</v>
      </c>
    </row>
    <row r="98" s="13" customFormat="1">
      <c r="A98" s="13"/>
      <c r="B98" s="231"/>
      <c r="C98" s="232"/>
      <c r="D98" s="233" t="s">
        <v>162</v>
      </c>
      <c r="E98" s="234" t="s">
        <v>19</v>
      </c>
      <c r="F98" s="235" t="s">
        <v>163</v>
      </c>
      <c r="G98" s="232"/>
      <c r="H98" s="236">
        <v>740.28700000000003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162</v>
      </c>
      <c r="AU98" s="242" t="s">
        <v>79</v>
      </c>
      <c r="AV98" s="13" t="s">
        <v>79</v>
      </c>
      <c r="AW98" s="13" t="s">
        <v>31</v>
      </c>
      <c r="AX98" s="13" t="s">
        <v>69</v>
      </c>
      <c r="AY98" s="242" t="s">
        <v>151</v>
      </c>
    </row>
    <row r="99" s="14" customFormat="1">
      <c r="A99" s="14"/>
      <c r="B99" s="243"/>
      <c r="C99" s="244"/>
      <c r="D99" s="233" t="s">
        <v>162</v>
      </c>
      <c r="E99" s="245" t="s">
        <v>19</v>
      </c>
      <c r="F99" s="246" t="s">
        <v>164</v>
      </c>
      <c r="G99" s="244"/>
      <c r="H99" s="247">
        <v>740.28700000000003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162</v>
      </c>
      <c r="AU99" s="253" t="s">
        <v>79</v>
      </c>
      <c r="AV99" s="14" t="s">
        <v>165</v>
      </c>
      <c r="AW99" s="14" t="s">
        <v>31</v>
      </c>
      <c r="AX99" s="14" t="s">
        <v>69</v>
      </c>
      <c r="AY99" s="253" t="s">
        <v>151</v>
      </c>
    </row>
    <row r="100" s="13" customFormat="1">
      <c r="A100" s="13"/>
      <c r="B100" s="231"/>
      <c r="C100" s="232"/>
      <c r="D100" s="233" t="s">
        <v>162</v>
      </c>
      <c r="E100" s="234" t="s">
        <v>19</v>
      </c>
      <c r="F100" s="235" t="s">
        <v>166</v>
      </c>
      <c r="G100" s="232"/>
      <c r="H100" s="236">
        <v>12.541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162</v>
      </c>
      <c r="AU100" s="242" t="s">
        <v>79</v>
      </c>
      <c r="AV100" s="13" t="s">
        <v>79</v>
      </c>
      <c r="AW100" s="13" t="s">
        <v>31</v>
      </c>
      <c r="AX100" s="13" t="s">
        <v>69</v>
      </c>
      <c r="AY100" s="242" t="s">
        <v>151</v>
      </c>
    </row>
    <row r="101" s="14" customFormat="1">
      <c r="A101" s="14"/>
      <c r="B101" s="243"/>
      <c r="C101" s="244"/>
      <c r="D101" s="233" t="s">
        <v>162</v>
      </c>
      <c r="E101" s="245" t="s">
        <v>19</v>
      </c>
      <c r="F101" s="246" t="s">
        <v>167</v>
      </c>
      <c r="G101" s="244"/>
      <c r="H101" s="247">
        <v>12.541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162</v>
      </c>
      <c r="AU101" s="253" t="s">
        <v>79</v>
      </c>
      <c r="AV101" s="14" t="s">
        <v>165</v>
      </c>
      <c r="AW101" s="14" t="s">
        <v>31</v>
      </c>
      <c r="AX101" s="14" t="s">
        <v>69</v>
      </c>
      <c r="AY101" s="253" t="s">
        <v>151</v>
      </c>
    </row>
    <row r="102" s="13" customFormat="1">
      <c r="A102" s="13"/>
      <c r="B102" s="231"/>
      <c r="C102" s="232"/>
      <c r="D102" s="233" t="s">
        <v>162</v>
      </c>
      <c r="E102" s="234" t="s">
        <v>19</v>
      </c>
      <c r="F102" s="235" t="s">
        <v>168</v>
      </c>
      <c r="G102" s="232"/>
      <c r="H102" s="236">
        <v>168.86000000000001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162</v>
      </c>
      <c r="AU102" s="242" t="s">
        <v>79</v>
      </c>
      <c r="AV102" s="13" t="s">
        <v>79</v>
      </c>
      <c r="AW102" s="13" t="s">
        <v>31</v>
      </c>
      <c r="AX102" s="13" t="s">
        <v>69</v>
      </c>
      <c r="AY102" s="242" t="s">
        <v>151</v>
      </c>
    </row>
    <row r="103" s="14" customFormat="1">
      <c r="A103" s="14"/>
      <c r="B103" s="243"/>
      <c r="C103" s="244"/>
      <c r="D103" s="233" t="s">
        <v>162</v>
      </c>
      <c r="E103" s="245" t="s">
        <v>19</v>
      </c>
      <c r="F103" s="246" t="s">
        <v>169</v>
      </c>
      <c r="G103" s="244"/>
      <c r="H103" s="247">
        <v>168.86000000000001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162</v>
      </c>
      <c r="AU103" s="253" t="s">
        <v>79</v>
      </c>
      <c r="AV103" s="14" t="s">
        <v>165</v>
      </c>
      <c r="AW103" s="14" t="s">
        <v>31</v>
      </c>
      <c r="AX103" s="14" t="s">
        <v>69</v>
      </c>
      <c r="AY103" s="253" t="s">
        <v>151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170</v>
      </c>
      <c r="G104" s="232"/>
      <c r="H104" s="236">
        <v>29.158000000000001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69</v>
      </c>
      <c r="AY104" s="242" t="s">
        <v>151</v>
      </c>
    </row>
    <row r="105" s="14" customFormat="1">
      <c r="A105" s="14"/>
      <c r="B105" s="243"/>
      <c r="C105" s="244"/>
      <c r="D105" s="233" t="s">
        <v>162</v>
      </c>
      <c r="E105" s="245" t="s">
        <v>19</v>
      </c>
      <c r="F105" s="246" t="s">
        <v>171</v>
      </c>
      <c r="G105" s="244"/>
      <c r="H105" s="247">
        <v>29.158000000000001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162</v>
      </c>
      <c r="AU105" s="253" t="s">
        <v>79</v>
      </c>
      <c r="AV105" s="14" t="s">
        <v>165</v>
      </c>
      <c r="AW105" s="14" t="s">
        <v>31</v>
      </c>
      <c r="AX105" s="14" t="s">
        <v>69</v>
      </c>
      <c r="AY105" s="253" t="s">
        <v>151</v>
      </c>
    </row>
    <row r="106" s="13" customFormat="1">
      <c r="A106" s="13"/>
      <c r="B106" s="231"/>
      <c r="C106" s="232"/>
      <c r="D106" s="233" t="s">
        <v>162</v>
      </c>
      <c r="E106" s="234" t="s">
        <v>19</v>
      </c>
      <c r="F106" s="235" t="s">
        <v>172</v>
      </c>
      <c r="G106" s="232"/>
      <c r="H106" s="236">
        <v>28.559999999999999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162</v>
      </c>
      <c r="AU106" s="242" t="s">
        <v>79</v>
      </c>
      <c r="AV106" s="13" t="s">
        <v>79</v>
      </c>
      <c r="AW106" s="13" t="s">
        <v>31</v>
      </c>
      <c r="AX106" s="13" t="s">
        <v>69</v>
      </c>
      <c r="AY106" s="242" t="s">
        <v>151</v>
      </c>
    </row>
    <row r="107" s="14" customFormat="1">
      <c r="A107" s="14"/>
      <c r="B107" s="243"/>
      <c r="C107" s="244"/>
      <c r="D107" s="233" t="s">
        <v>162</v>
      </c>
      <c r="E107" s="245" t="s">
        <v>19</v>
      </c>
      <c r="F107" s="246" t="s">
        <v>173</v>
      </c>
      <c r="G107" s="244"/>
      <c r="H107" s="247">
        <v>28.559999999999999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162</v>
      </c>
      <c r="AU107" s="253" t="s">
        <v>79</v>
      </c>
      <c r="AV107" s="14" t="s">
        <v>165</v>
      </c>
      <c r="AW107" s="14" t="s">
        <v>31</v>
      </c>
      <c r="AX107" s="14" t="s">
        <v>69</v>
      </c>
      <c r="AY107" s="253" t="s">
        <v>151</v>
      </c>
    </row>
    <row r="108" s="15" customFormat="1">
      <c r="A108" s="15"/>
      <c r="B108" s="254"/>
      <c r="C108" s="255"/>
      <c r="D108" s="233" t="s">
        <v>162</v>
      </c>
      <c r="E108" s="256" t="s">
        <v>19</v>
      </c>
      <c r="F108" s="257" t="s">
        <v>174</v>
      </c>
      <c r="G108" s="255"/>
      <c r="H108" s="258">
        <v>979.40599999999995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162</v>
      </c>
      <c r="AU108" s="264" t="s">
        <v>79</v>
      </c>
      <c r="AV108" s="15" t="s">
        <v>158</v>
      </c>
      <c r="AW108" s="15" t="s">
        <v>31</v>
      </c>
      <c r="AX108" s="15" t="s">
        <v>77</v>
      </c>
      <c r="AY108" s="264" t="s">
        <v>151</v>
      </c>
    </row>
    <row r="109" s="2" customFormat="1" ht="21.75" customHeight="1">
      <c r="A109" s="39"/>
      <c r="B109" s="40"/>
      <c r="C109" s="213" t="s">
        <v>79</v>
      </c>
      <c r="D109" s="213" t="s">
        <v>153</v>
      </c>
      <c r="E109" s="214" t="s">
        <v>175</v>
      </c>
      <c r="F109" s="215" t="s">
        <v>176</v>
      </c>
      <c r="G109" s="216" t="s">
        <v>156</v>
      </c>
      <c r="H109" s="217">
        <v>16.152000000000001</v>
      </c>
      <c r="I109" s="218"/>
      <c r="J109" s="219">
        <f>ROUND(I109*H109,2)</f>
        <v>0</v>
      </c>
      <c r="K109" s="215" t="s">
        <v>157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158</v>
      </c>
      <c r="AT109" s="224" t="s">
        <v>153</v>
      </c>
      <c r="AU109" s="224" t="s">
        <v>79</v>
      </c>
      <c r="AY109" s="18" t="s">
        <v>151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77</v>
      </c>
      <c r="BK109" s="225">
        <f>ROUND(I109*H109,2)</f>
        <v>0</v>
      </c>
      <c r="BL109" s="18" t="s">
        <v>158</v>
      </c>
      <c r="BM109" s="224" t="s">
        <v>177</v>
      </c>
    </row>
    <row r="110" s="2" customFormat="1">
      <c r="A110" s="39"/>
      <c r="B110" s="40"/>
      <c r="C110" s="41"/>
      <c r="D110" s="226" t="s">
        <v>160</v>
      </c>
      <c r="E110" s="41"/>
      <c r="F110" s="227" t="s">
        <v>178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160</v>
      </c>
      <c r="AU110" s="18" t="s">
        <v>79</v>
      </c>
    </row>
    <row r="111" s="13" customFormat="1">
      <c r="A111" s="13"/>
      <c r="B111" s="231"/>
      <c r="C111" s="232"/>
      <c r="D111" s="233" t="s">
        <v>162</v>
      </c>
      <c r="E111" s="234" t="s">
        <v>19</v>
      </c>
      <c r="F111" s="235" t="s">
        <v>179</v>
      </c>
      <c r="G111" s="232"/>
      <c r="H111" s="236">
        <v>11.616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162</v>
      </c>
      <c r="AU111" s="242" t="s">
        <v>79</v>
      </c>
      <c r="AV111" s="13" t="s">
        <v>79</v>
      </c>
      <c r="AW111" s="13" t="s">
        <v>31</v>
      </c>
      <c r="AX111" s="13" t="s">
        <v>69</v>
      </c>
      <c r="AY111" s="242" t="s">
        <v>151</v>
      </c>
    </row>
    <row r="112" s="14" customFormat="1">
      <c r="A112" s="14"/>
      <c r="B112" s="243"/>
      <c r="C112" s="244"/>
      <c r="D112" s="233" t="s">
        <v>162</v>
      </c>
      <c r="E112" s="245" t="s">
        <v>19</v>
      </c>
      <c r="F112" s="246" t="s">
        <v>180</v>
      </c>
      <c r="G112" s="244"/>
      <c r="H112" s="247">
        <v>11.616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162</v>
      </c>
      <c r="AU112" s="253" t="s">
        <v>79</v>
      </c>
      <c r="AV112" s="14" t="s">
        <v>165</v>
      </c>
      <c r="AW112" s="14" t="s">
        <v>31</v>
      </c>
      <c r="AX112" s="14" t="s">
        <v>69</v>
      </c>
      <c r="AY112" s="253" t="s">
        <v>151</v>
      </c>
    </row>
    <row r="113" s="13" customFormat="1">
      <c r="A113" s="13"/>
      <c r="B113" s="231"/>
      <c r="C113" s="232"/>
      <c r="D113" s="233" t="s">
        <v>162</v>
      </c>
      <c r="E113" s="234" t="s">
        <v>19</v>
      </c>
      <c r="F113" s="235" t="s">
        <v>181</v>
      </c>
      <c r="G113" s="232"/>
      <c r="H113" s="236">
        <v>4.5359999999999996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162</v>
      </c>
      <c r="AU113" s="242" t="s">
        <v>79</v>
      </c>
      <c r="AV113" s="13" t="s">
        <v>79</v>
      </c>
      <c r="AW113" s="13" t="s">
        <v>31</v>
      </c>
      <c r="AX113" s="13" t="s">
        <v>69</v>
      </c>
      <c r="AY113" s="242" t="s">
        <v>151</v>
      </c>
    </row>
    <row r="114" s="14" customFormat="1">
      <c r="A114" s="14"/>
      <c r="B114" s="243"/>
      <c r="C114" s="244"/>
      <c r="D114" s="233" t="s">
        <v>162</v>
      </c>
      <c r="E114" s="245" t="s">
        <v>19</v>
      </c>
      <c r="F114" s="246" t="s">
        <v>182</v>
      </c>
      <c r="G114" s="244"/>
      <c r="H114" s="247">
        <v>4.5359999999999996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162</v>
      </c>
      <c r="AU114" s="253" t="s">
        <v>79</v>
      </c>
      <c r="AV114" s="14" t="s">
        <v>165</v>
      </c>
      <c r="AW114" s="14" t="s">
        <v>31</v>
      </c>
      <c r="AX114" s="14" t="s">
        <v>69</v>
      </c>
      <c r="AY114" s="253" t="s">
        <v>151</v>
      </c>
    </row>
    <row r="115" s="15" customFormat="1">
      <c r="A115" s="15"/>
      <c r="B115" s="254"/>
      <c r="C115" s="255"/>
      <c r="D115" s="233" t="s">
        <v>162</v>
      </c>
      <c r="E115" s="256" t="s">
        <v>19</v>
      </c>
      <c r="F115" s="257" t="s">
        <v>174</v>
      </c>
      <c r="G115" s="255"/>
      <c r="H115" s="258">
        <v>16.152000000000001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162</v>
      </c>
      <c r="AU115" s="264" t="s">
        <v>79</v>
      </c>
      <c r="AV115" s="15" t="s">
        <v>158</v>
      </c>
      <c r="AW115" s="15" t="s">
        <v>31</v>
      </c>
      <c r="AX115" s="15" t="s">
        <v>77</v>
      </c>
      <c r="AY115" s="264" t="s">
        <v>151</v>
      </c>
    </row>
    <row r="116" s="2" customFormat="1" ht="21.75" customHeight="1">
      <c r="A116" s="39"/>
      <c r="B116" s="40"/>
      <c r="C116" s="213" t="s">
        <v>165</v>
      </c>
      <c r="D116" s="213" t="s">
        <v>153</v>
      </c>
      <c r="E116" s="214" t="s">
        <v>183</v>
      </c>
      <c r="F116" s="215" t="s">
        <v>184</v>
      </c>
      <c r="G116" s="216" t="s">
        <v>156</v>
      </c>
      <c r="H116" s="217">
        <v>88.709999999999994</v>
      </c>
      <c r="I116" s="218"/>
      <c r="J116" s="219">
        <f>ROUND(I116*H116,2)</f>
        <v>0</v>
      </c>
      <c r="K116" s="215" t="s">
        <v>157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158</v>
      </c>
      <c r="AT116" s="224" t="s">
        <v>153</v>
      </c>
      <c r="AU116" s="224" t="s">
        <v>79</v>
      </c>
      <c r="AY116" s="18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77</v>
      </c>
      <c r="BK116" s="225">
        <f>ROUND(I116*H116,2)</f>
        <v>0</v>
      </c>
      <c r="BL116" s="18" t="s">
        <v>158</v>
      </c>
      <c r="BM116" s="224" t="s">
        <v>185</v>
      </c>
    </row>
    <row r="117" s="2" customFormat="1">
      <c r="A117" s="39"/>
      <c r="B117" s="40"/>
      <c r="C117" s="41"/>
      <c r="D117" s="226" t="s">
        <v>160</v>
      </c>
      <c r="E117" s="41"/>
      <c r="F117" s="227" t="s">
        <v>186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79</v>
      </c>
    </row>
    <row r="118" s="13" customFormat="1">
      <c r="A118" s="13"/>
      <c r="B118" s="231"/>
      <c r="C118" s="232"/>
      <c r="D118" s="233" t="s">
        <v>162</v>
      </c>
      <c r="E118" s="234" t="s">
        <v>19</v>
      </c>
      <c r="F118" s="235" t="s">
        <v>187</v>
      </c>
      <c r="G118" s="232"/>
      <c r="H118" s="236">
        <v>88.709999999999994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162</v>
      </c>
      <c r="AU118" s="242" t="s">
        <v>79</v>
      </c>
      <c r="AV118" s="13" t="s">
        <v>79</v>
      </c>
      <c r="AW118" s="13" t="s">
        <v>31</v>
      </c>
      <c r="AX118" s="13" t="s">
        <v>69</v>
      </c>
      <c r="AY118" s="242" t="s">
        <v>151</v>
      </c>
    </row>
    <row r="119" s="14" customFormat="1">
      <c r="A119" s="14"/>
      <c r="B119" s="243"/>
      <c r="C119" s="244"/>
      <c r="D119" s="233" t="s">
        <v>162</v>
      </c>
      <c r="E119" s="245" t="s">
        <v>19</v>
      </c>
      <c r="F119" s="246" t="s">
        <v>188</v>
      </c>
      <c r="G119" s="244"/>
      <c r="H119" s="247">
        <v>88.709999999999994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162</v>
      </c>
      <c r="AU119" s="253" t="s">
        <v>79</v>
      </c>
      <c r="AV119" s="14" t="s">
        <v>165</v>
      </c>
      <c r="AW119" s="14" t="s">
        <v>31</v>
      </c>
      <c r="AX119" s="14" t="s">
        <v>69</v>
      </c>
      <c r="AY119" s="253" t="s">
        <v>151</v>
      </c>
    </row>
    <row r="120" s="15" customFormat="1">
      <c r="A120" s="15"/>
      <c r="B120" s="254"/>
      <c r="C120" s="255"/>
      <c r="D120" s="233" t="s">
        <v>162</v>
      </c>
      <c r="E120" s="256" t="s">
        <v>19</v>
      </c>
      <c r="F120" s="257" t="s">
        <v>174</v>
      </c>
      <c r="G120" s="255"/>
      <c r="H120" s="258">
        <v>88.709999999999994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162</v>
      </c>
      <c r="AU120" s="264" t="s">
        <v>79</v>
      </c>
      <c r="AV120" s="15" t="s">
        <v>158</v>
      </c>
      <c r="AW120" s="15" t="s">
        <v>31</v>
      </c>
      <c r="AX120" s="15" t="s">
        <v>77</v>
      </c>
      <c r="AY120" s="264" t="s">
        <v>151</v>
      </c>
    </row>
    <row r="121" s="2" customFormat="1" ht="21.75" customHeight="1">
      <c r="A121" s="39"/>
      <c r="B121" s="40"/>
      <c r="C121" s="213" t="s">
        <v>158</v>
      </c>
      <c r="D121" s="213" t="s">
        <v>153</v>
      </c>
      <c r="E121" s="214" t="s">
        <v>189</v>
      </c>
      <c r="F121" s="215" t="s">
        <v>190</v>
      </c>
      <c r="G121" s="216" t="s">
        <v>156</v>
      </c>
      <c r="H121" s="217">
        <v>321.23899999999998</v>
      </c>
      <c r="I121" s="218"/>
      <c r="J121" s="219">
        <f>ROUND(I121*H121,2)</f>
        <v>0</v>
      </c>
      <c r="K121" s="215" t="s">
        <v>157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158</v>
      </c>
      <c r="AT121" s="224" t="s">
        <v>153</v>
      </c>
      <c r="AU121" s="224" t="s">
        <v>79</v>
      </c>
      <c r="AY121" s="18" t="s">
        <v>151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77</v>
      </c>
      <c r="BK121" s="225">
        <f>ROUND(I121*H121,2)</f>
        <v>0</v>
      </c>
      <c r="BL121" s="18" t="s">
        <v>158</v>
      </c>
      <c r="BM121" s="224" t="s">
        <v>191</v>
      </c>
    </row>
    <row r="122" s="2" customFormat="1">
      <c r="A122" s="39"/>
      <c r="B122" s="40"/>
      <c r="C122" s="41"/>
      <c r="D122" s="226" t="s">
        <v>160</v>
      </c>
      <c r="E122" s="41"/>
      <c r="F122" s="227" t="s">
        <v>192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79</v>
      </c>
    </row>
    <row r="123" s="13" customFormat="1">
      <c r="A123" s="13"/>
      <c r="B123" s="231"/>
      <c r="C123" s="232"/>
      <c r="D123" s="233" t="s">
        <v>162</v>
      </c>
      <c r="E123" s="234" t="s">
        <v>19</v>
      </c>
      <c r="F123" s="235" t="s">
        <v>193</v>
      </c>
      <c r="G123" s="232"/>
      <c r="H123" s="236">
        <v>22.651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162</v>
      </c>
      <c r="AU123" s="242" t="s">
        <v>79</v>
      </c>
      <c r="AV123" s="13" t="s">
        <v>79</v>
      </c>
      <c r="AW123" s="13" t="s">
        <v>31</v>
      </c>
      <c r="AX123" s="13" t="s">
        <v>69</v>
      </c>
      <c r="AY123" s="242" t="s">
        <v>151</v>
      </c>
    </row>
    <row r="124" s="13" customFormat="1">
      <c r="A124" s="13"/>
      <c r="B124" s="231"/>
      <c r="C124" s="232"/>
      <c r="D124" s="233" t="s">
        <v>162</v>
      </c>
      <c r="E124" s="234" t="s">
        <v>19</v>
      </c>
      <c r="F124" s="235" t="s">
        <v>194</v>
      </c>
      <c r="G124" s="232"/>
      <c r="H124" s="236">
        <v>1.175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162</v>
      </c>
      <c r="AU124" s="242" t="s">
        <v>79</v>
      </c>
      <c r="AV124" s="13" t="s">
        <v>79</v>
      </c>
      <c r="AW124" s="13" t="s">
        <v>31</v>
      </c>
      <c r="AX124" s="13" t="s">
        <v>69</v>
      </c>
      <c r="AY124" s="242" t="s">
        <v>151</v>
      </c>
    </row>
    <row r="125" s="13" customFormat="1">
      <c r="A125" s="13"/>
      <c r="B125" s="231"/>
      <c r="C125" s="232"/>
      <c r="D125" s="233" t="s">
        <v>162</v>
      </c>
      <c r="E125" s="234" t="s">
        <v>19</v>
      </c>
      <c r="F125" s="235" t="s">
        <v>195</v>
      </c>
      <c r="G125" s="232"/>
      <c r="H125" s="236">
        <v>51.978999999999999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162</v>
      </c>
      <c r="AU125" s="242" t="s">
        <v>79</v>
      </c>
      <c r="AV125" s="13" t="s">
        <v>79</v>
      </c>
      <c r="AW125" s="13" t="s">
        <v>31</v>
      </c>
      <c r="AX125" s="13" t="s">
        <v>69</v>
      </c>
      <c r="AY125" s="242" t="s">
        <v>151</v>
      </c>
    </row>
    <row r="126" s="14" customFormat="1">
      <c r="A126" s="14"/>
      <c r="B126" s="243"/>
      <c r="C126" s="244"/>
      <c r="D126" s="233" t="s">
        <v>162</v>
      </c>
      <c r="E126" s="245" t="s">
        <v>19</v>
      </c>
      <c r="F126" s="246" t="s">
        <v>196</v>
      </c>
      <c r="G126" s="244"/>
      <c r="H126" s="247">
        <v>75.805000000000007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162</v>
      </c>
      <c r="AU126" s="253" t="s">
        <v>79</v>
      </c>
      <c r="AV126" s="14" t="s">
        <v>165</v>
      </c>
      <c r="AW126" s="14" t="s">
        <v>31</v>
      </c>
      <c r="AX126" s="14" t="s">
        <v>69</v>
      </c>
      <c r="AY126" s="253" t="s">
        <v>151</v>
      </c>
    </row>
    <row r="127" s="13" customFormat="1">
      <c r="A127" s="13"/>
      <c r="B127" s="231"/>
      <c r="C127" s="232"/>
      <c r="D127" s="233" t="s">
        <v>162</v>
      </c>
      <c r="E127" s="234" t="s">
        <v>19</v>
      </c>
      <c r="F127" s="235" t="s">
        <v>197</v>
      </c>
      <c r="G127" s="232"/>
      <c r="H127" s="236">
        <v>6.2709999999999999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162</v>
      </c>
      <c r="AU127" s="242" t="s">
        <v>79</v>
      </c>
      <c r="AV127" s="13" t="s">
        <v>79</v>
      </c>
      <c r="AW127" s="13" t="s">
        <v>31</v>
      </c>
      <c r="AX127" s="13" t="s">
        <v>69</v>
      </c>
      <c r="AY127" s="242" t="s">
        <v>151</v>
      </c>
    </row>
    <row r="128" s="14" customFormat="1">
      <c r="A128" s="14"/>
      <c r="B128" s="243"/>
      <c r="C128" s="244"/>
      <c r="D128" s="233" t="s">
        <v>162</v>
      </c>
      <c r="E128" s="245" t="s">
        <v>19</v>
      </c>
      <c r="F128" s="246" t="s">
        <v>198</v>
      </c>
      <c r="G128" s="244"/>
      <c r="H128" s="247">
        <v>6.2709999999999999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162</v>
      </c>
      <c r="AU128" s="253" t="s">
        <v>79</v>
      </c>
      <c r="AV128" s="14" t="s">
        <v>165</v>
      </c>
      <c r="AW128" s="14" t="s">
        <v>31</v>
      </c>
      <c r="AX128" s="14" t="s">
        <v>69</v>
      </c>
      <c r="AY128" s="253" t="s">
        <v>151</v>
      </c>
    </row>
    <row r="129" s="13" customFormat="1">
      <c r="A129" s="13"/>
      <c r="B129" s="231"/>
      <c r="C129" s="232"/>
      <c r="D129" s="233" t="s">
        <v>162</v>
      </c>
      <c r="E129" s="234" t="s">
        <v>19</v>
      </c>
      <c r="F129" s="235" t="s">
        <v>199</v>
      </c>
      <c r="G129" s="232"/>
      <c r="H129" s="236">
        <v>63.747999999999998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162</v>
      </c>
      <c r="AU129" s="242" t="s">
        <v>79</v>
      </c>
      <c r="AV129" s="13" t="s">
        <v>79</v>
      </c>
      <c r="AW129" s="13" t="s">
        <v>31</v>
      </c>
      <c r="AX129" s="13" t="s">
        <v>69</v>
      </c>
      <c r="AY129" s="242" t="s">
        <v>151</v>
      </c>
    </row>
    <row r="130" s="14" customFormat="1">
      <c r="A130" s="14"/>
      <c r="B130" s="243"/>
      <c r="C130" s="244"/>
      <c r="D130" s="233" t="s">
        <v>162</v>
      </c>
      <c r="E130" s="245" t="s">
        <v>19</v>
      </c>
      <c r="F130" s="246" t="s">
        <v>200</v>
      </c>
      <c r="G130" s="244"/>
      <c r="H130" s="247">
        <v>63.747999999999998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162</v>
      </c>
      <c r="AU130" s="253" t="s">
        <v>79</v>
      </c>
      <c r="AV130" s="14" t="s">
        <v>165</v>
      </c>
      <c r="AW130" s="14" t="s">
        <v>31</v>
      </c>
      <c r="AX130" s="14" t="s">
        <v>69</v>
      </c>
      <c r="AY130" s="253" t="s">
        <v>151</v>
      </c>
    </row>
    <row r="131" s="13" customFormat="1">
      <c r="A131" s="13"/>
      <c r="B131" s="231"/>
      <c r="C131" s="232"/>
      <c r="D131" s="233" t="s">
        <v>162</v>
      </c>
      <c r="E131" s="234" t="s">
        <v>19</v>
      </c>
      <c r="F131" s="235" t="s">
        <v>201</v>
      </c>
      <c r="G131" s="232"/>
      <c r="H131" s="236">
        <v>13.17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162</v>
      </c>
      <c r="AU131" s="242" t="s">
        <v>79</v>
      </c>
      <c r="AV131" s="13" t="s">
        <v>79</v>
      </c>
      <c r="AW131" s="13" t="s">
        <v>31</v>
      </c>
      <c r="AX131" s="13" t="s">
        <v>69</v>
      </c>
      <c r="AY131" s="242" t="s">
        <v>151</v>
      </c>
    </row>
    <row r="132" s="14" customFormat="1">
      <c r="A132" s="14"/>
      <c r="B132" s="243"/>
      <c r="C132" s="244"/>
      <c r="D132" s="233" t="s">
        <v>162</v>
      </c>
      <c r="E132" s="245" t="s">
        <v>19</v>
      </c>
      <c r="F132" s="246" t="s">
        <v>202</v>
      </c>
      <c r="G132" s="244"/>
      <c r="H132" s="247">
        <v>13.17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162</v>
      </c>
      <c r="AU132" s="253" t="s">
        <v>79</v>
      </c>
      <c r="AV132" s="14" t="s">
        <v>165</v>
      </c>
      <c r="AW132" s="14" t="s">
        <v>31</v>
      </c>
      <c r="AX132" s="14" t="s">
        <v>69</v>
      </c>
      <c r="AY132" s="253" t="s">
        <v>151</v>
      </c>
    </row>
    <row r="133" s="13" customFormat="1">
      <c r="A133" s="13"/>
      <c r="B133" s="231"/>
      <c r="C133" s="232"/>
      <c r="D133" s="233" t="s">
        <v>162</v>
      </c>
      <c r="E133" s="234" t="s">
        <v>19</v>
      </c>
      <c r="F133" s="235" t="s">
        <v>203</v>
      </c>
      <c r="G133" s="232"/>
      <c r="H133" s="236">
        <v>126.461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162</v>
      </c>
      <c r="AU133" s="242" t="s">
        <v>79</v>
      </c>
      <c r="AV133" s="13" t="s">
        <v>79</v>
      </c>
      <c r="AW133" s="13" t="s">
        <v>31</v>
      </c>
      <c r="AX133" s="13" t="s">
        <v>69</v>
      </c>
      <c r="AY133" s="242" t="s">
        <v>151</v>
      </c>
    </row>
    <row r="134" s="14" customFormat="1">
      <c r="A134" s="14"/>
      <c r="B134" s="243"/>
      <c r="C134" s="244"/>
      <c r="D134" s="233" t="s">
        <v>162</v>
      </c>
      <c r="E134" s="245" t="s">
        <v>19</v>
      </c>
      <c r="F134" s="246" t="s">
        <v>204</v>
      </c>
      <c r="G134" s="244"/>
      <c r="H134" s="247">
        <v>126.461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162</v>
      </c>
      <c r="AU134" s="253" t="s">
        <v>79</v>
      </c>
      <c r="AV134" s="14" t="s">
        <v>165</v>
      </c>
      <c r="AW134" s="14" t="s">
        <v>31</v>
      </c>
      <c r="AX134" s="14" t="s">
        <v>69</v>
      </c>
      <c r="AY134" s="253" t="s">
        <v>151</v>
      </c>
    </row>
    <row r="135" s="13" customFormat="1">
      <c r="A135" s="13"/>
      <c r="B135" s="231"/>
      <c r="C135" s="232"/>
      <c r="D135" s="233" t="s">
        <v>162</v>
      </c>
      <c r="E135" s="234" t="s">
        <v>19</v>
      </c>
      <c r="F135" s="235" t="s">
        <v>205</v>
      </c>
      <c r="G135" s="232"/>
      <c r="H135" s="236">
        <v>35.783999999999999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162</v>
      </c>
      <c r="AU135" s="242" t="s">
        <v>79</v>
      </c>
      <c r="AV135" s="13" t="s">
        <v>79</v>
      </c>
      <c r="AW135" s="13" t="s">
        <v>31</v>
      </c>
      <c r="AX135" s="13" t="s">
        <v>69</v>
      </c>
      <c r="AY135" s="242" t="s">
        <v>151</v>
      </c>
    </row>
    <row r="136" s="14" customFormat="1">
      <c r="A136" s="14"/>
      <c r="B136" s="243"/>
      <c r="C136" s="244"/>
      <c r="D136" s="233" t="s">
        <v>162</v>
      </c>
      <c r="E136" s="245" t="s">
        <v>19</v>
      </c>
      <c r="F136" s="246" t="s">
        <v>206</v>
      </c>
      <c r="G136" s="244"/>
      <c r="H136" s="247">
        <v>35.783999999999999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162</v>
      </c>
      <c r="AU136" s="253" t="s">
        <v>79</v>
      </c>
      <c r="AV136" s="14" t="s">
        <v>165</v>
      </c>
      <c r="AW136" s="14" t="s">
        <v>31</v>
      </c>
      <c r="AX136" s="14" t="s">
        <v>69</v>
      </c>
      <c r="AY136" s="253" t="s">
        <v>151</v>
      </c>
    </row>
    <row r="137" s="15" customFormat="1">
      <c r="A137" s="15"/>
      <c r="B137" s="254"/>
      <c r="C137" s="255"/>
      <c r="D137" s="233" t="s">
        <v>162</v>
      </c>
      <c r="E137" s="256" t="s">
        <v>19</v>
      </c>
      <c r="F137" s="257" t="s">
        <v>174</v>
      </c>
      <c r="G137" s="255"/>
      <c r="H137" s="258">
        <v>321.23899999999998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162</v>
      </c>
      <c r="AU137" s="264" t="s">
        <v>79</v>
      </c>
      <c r="AV137" s="15" t="s">
        <v>158</v>
      </c>
      <c r="AW137" s="15" t="s">
        <v>31</v>
      </c>
      <c r="AX137" s="15" t="s">
        <v>77</v>
      </c>
      <c r="AY137" s="264" t="s">
        <v>151</v>
      </c>
    </row>
    <row r="138" s="2" customFormat="1" ht="16.5" customHeight="1">
      <c r="A138" s="39"/>
      <c r="B138" s="40"/>
      <c r="C138" s="213" t="s">
        <v>207</v>
      </c>
      <c r="D138" s="213" t="s">
        <v>153</v>
      </c>
      <c r="E138" s="214" t="s">
        <v>208</v>
      </c>
      <c r="F138" s="215" t="s">
        <v>209</v>
      </c>
      <c r="G138" s="216" t="s">
        <v>156</v>
      </c>
      <c r="H138" s="217">
        <v>17.898</v>
      </c>
      <c r="I138" s="218"/>
      <c r="J138" s="219">
        <f>ROUND(I138*H138,2)</f>
        <v>0</v>
      </c>
      <c r="K138" s="215" t="s">
        <v>157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158</v>
      </c>
      <c r="AT138" s="224" t="s">
        <v>153</v>
      </c>
      <c r="AU138" s="224" t="s">
        <v>79</v>
      </c>
      <c r="AY138" s="18" t="s">
        <v>151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77</v>
      </c>
      <c r="BK138" s="225">
        <f>ROUND(I138*H138,2)</f>
        <v>0</v>
      </c>
      <c r="BL138" s="18" t="s">
        <v>158</v>
      </c>
      <c r="BM138" s="224" t="s">
        <v>210</v>
      </c>
    </row>
    <row r="139" s="2" customFormat="1">
      <c r="A139" s="39"/>
      <c r="B139" s="40"/>
      <c r="C139" s="41"/>
      <c r="D139" s="226" t="s">
        <v>160</v>
      </c>
      <c r="E139" s="41"/>
      <c r="F139" s="227" t="s">
        <v>211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160</v>
      </c>
      <c r="AU139" s="18" t="s">
        <v>79</v>
      </c>
    </row>
    <row r="140" s="13" customFormat="1">
      <c r="A140" s="13"/>
      <c r="B140" s="231"/>
      <c r="C140" s="232"/>
      <c r="D140" s="233" t="s">
        <v>162</v>
      </c>
      <c r="E140" s="234" t="s">
        <v>19</v>
      </c>
      <c r="F140" s="235" t="s">
        <v>212</v>
      </c>
      <c r="G140" s="232"/>
      <c r="H140" s="236">
        <v>4.1399999999999997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162</v>
      </c>
      <c r="AU140" s="242" t="s">
        <v>79</v>
      </c>
      <c r="AV140" s="13" t="s">
        <v>79</v>
      </c>
      <c r="AW140" s="13" t="s">
        <v>31</v>
      </c>
      <c r="AX140" s="13" t="s">
        <v>69</v>
      </c>
      <c r="AY140" s="242" t="s">
        <v>151</v>
      </c>
    </row>
    <row r="141" s="13" customFormat="1">
      <c r="A141" s="13"/>
      <c r="B141" s="231"/>
      <c r="C141" s="232"/>
      <c r="D141" s="233" t="s">
        <v>162</v>
      </c>
      <c r="E141" s="234" t="s">
        <v>19</v>
      </c>
      <c r="F141" s="235" t="s">
        <v>213</v>
      </c>
      <c r="G141" s="232"/>
      <c r="H141" s="236">
        <v>12.635999999999999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162</v>
      </c>
      <c r="AU141" s="242" t="s">
        <v>79</v>
      </c>
      <c r="AV141" s="13" t="s">
        <v>79</v>
      </c>
      <c r="AW141" s="13" t="s">
        <v>31</v>
      </c>
      <c r="AX141" s="13" t="s">
        <v>69</v>
      </c>
      <c r="AY141" s="242" t="s">
        <v>151</v>
      </c>
    </row>
    <row r="142" s="13" customFormat="1">
      <c r="A142" s="13"/>
      <c r="B142" s="231"/>
      <c r="C142" s="232"/>
      <c r="D142" s="233" t="s">
        <v>162</v>
      </c>
      <c r="E142" s="234" t="s">
        <v>19</v>
      </c>
      <c r="F142" s="235" t="s">
        <v>214</v>
      </c>
      <c r="G142" s="232"/>
      <c r="H142" s="236">
        <v>0.68999999999999995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162</v>
      </c>
      <c r="AU142" s="242" t="s">
        <v>79</v>
      </c>
      <c r="AV142" s="13" t="s">
        <v>79</v>
      </c>
      <c r="AW142" s="13" t="s">
        <v>31</v>
      </c>
      <c r="AX142" s="13" t="s">
        <v>69</v>
      </c>
      <c r="AY142" s="242" t="s">
        <v>151</v>
      </c>
    </row>
    <row r="143" s="14" customFormat="1">
      <c r="A143" s="14"/>
      <c r="B143" s="243"/>
      <c r="C143" s="244"/>
      <c r="D143" s="233" t="s">
        <v>162</v>
      </c>
      <c r="E143" s="245" t="s">
        <v>19</v>
      </c>
      <c r="F143" s="246" t="s">
        <v>215</v>
      </c>
      <c r="G143" s="244"/>
      <c r="H143" s="247">
        <v>17.466000000000001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162</v>
      </c>
      <c r="AU143" s="253" t="s">
        <v>79</v>
      </c>
      <c r="AV143" s="14" t="s">
        <v>165</v>
      </c>
      <c r="AW143" s="14" t="s">
        <v>31</v>
      </c>
      <c r="AX143" s="14" t="s">
        <v>69</v>
      </c>
      <c r="AY143" s="253" t="s">
        <v>151</v>
      </c>
    </row>
    <row r="144" s="13" customFormat="1">
      <c r="A144" s="13"/>
      <c r="B144" s="231"/>
      <c r="C144" s="232"/>
      <c r="D144" s="233" t="s">
        <v>162</v>
      </c>
      <c r="E144" s="234" t="s">
        <v>19</v>
      </c>
      <c r="F144" s="235" t="s">
        <v>216</v>
      </c>
      <c r="G144" s="232"/>
      <c r="H144" s="236">
        <v>0.432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162</v>
      </c>
      <c r="AU144" s="242" t="s">
        <v>79</v>
      </c>
      <c r="AV144" s="13" t="s">
        <v>79</v>
      </c>
      <c r="AW144" s="13" t="s">
        <v>31</v>
      </c>
      <c r="AX144" s="13" t="s">
        <v>69</v>
      </c>
      <c r="AY144" s="242" t="s">
        <v>151</v>
      </c>
    </row>
    <row r="145" s="14" customFormat="1">
      <c r="A145" s="14"/>
      <c r="B145" s="243"/>
      <c r="C145" s="244"/>
      <c r="D145" s="233" t="s">
        <v>162</v>
      </c>
      <c r="E145" s="245" t="s">
        <v>19</v>
      </c>
      <c r="F145" s="246" t="s">
        <v>217</v>
      </c>
      <c r="G145" s="244"/>
      <c r="H145" s="247">
        <v>0.432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162</v>
      </c>
      <c r="AU145" s="253" t="s">
        <v>79</v>
      </c>
      <c r="AV145" s="14" t="s">
        <v>165</v>
      </c>
      <c r="AW145" s="14" t="s">
        <v>31</v>
      </c>
      <c r="AX145" s="14" t="s">
        <v>69</v>
      </c>
      <c r="AY145" s="253" t="s">
        <v>151</v>
      </c>
    </row>
    <row r="146" s="15" customFormat="1">
      <c r="A146" s="15"/>
      <c r="B146" s="254"/>
      <c r="C146" s="255"/>
      <c r="D146" s="233" t="s">
        <v>162</v>
      </c>
      <c r="E146" s="256" t="s">
        <v>19</v>
      </c>
      <c r="F146" s="257" t="s">
        <v>174</v>
      </c>
      <c r="G146" s="255"/>
      <c r="H146" s="258">
        <v>17.898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162</v>
      </c>
      <c r="AU146" s="264" t="s">
        <v>79</v>
      </c>
      <c r="AV146" s="15" t="s">
        <v>158</v>
      </c>
      <c r="AW146" s="15" t="s">
        <v>31</v>
      </c>
      <c r="AX146" s="15" t="s">
        <v>77</v>
      </c>
      <c r="AY146" s="264" t="s">
        <v>151</v>
      </c>
    </row>
    <row r="147" s="2" customFormat="1" ht="16.5" customHeight="1">
      <c r="A147" s="39"/>
      <c r="B147" s="40"/>
      <c r="C147" s="213" t="s">
        <v>218</v>
      </c>
      <c r="D147" s="213" t="s">
        <v>153</v>
      </c>
      <c r="E147" s="214" t="s">
        <v>219</v>
      </c>
      <c r="F147" s="215" t="s">
        <v>220</v>
      </c>
      <c r="G147" s="216" t="s">
        <v>156</v>
      </c>
      <c r="H147" s="217">
        <v>3.456</v>
      </c>
      <c r="I147" s="218"/>
      <c r="J147" s="219">
        <f>ROUND(I147*H147,2)</f>
        <v>0</v>
      </c>
      <c r="K147" s="215" t="s">
        <v>157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158</v>
      </c>
      <c r="AT147" s="224" t="s">
        <v>153</v>
      </c>
      <c r="AU147" s="224" t="s">
        <v>79</v>
      </c>
      <c r="AY147" s="18" t="s">
        <v>151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77</v>
      </c>
      <c r="BK147" s="225">
        <f>ROUND(I147*H147,2)</f>
        <v>0</v>
      </c>
      <c r="BL147" s="18" t="s">
        <v>158</v>
      </c>
      <c r="BM147" s="224" t="s">
        <v>221</v>
      </c>
    </row>
    <row r="148" s="2" customFormat="1">
      <c r="A148" s="39"/>
      <c r="B148" s="40"/>
      <c r="C148" s="41"/>
      <c r="D148" s="226" t="s">
        <v>160</v>
      </c>
      <c r="E148" s="41"/>
      <c r="F148" s="227" t="s">
        <v>222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160</v>
      </c>
      <c r="AU148" s="18" t="s">
        <v>79</v>
      </c>
    </row>
    <row r="149" s="13" customFormat="1">
      <c r="A149" s="13"/>
      <c r="B149" s="231"/>
      <c r="C149" s="232"/>
      <c r="D149" s="233" t="s">
        <v>162</v>
      </c>
      <c r="E149" s="234" t="s">
        <v>19</v>
      </c>
      <c r="F149" s="235" t="s">
        <v>223</v>
      </c>
      <c r="G149" s="232"/>
      <c r="H149" s="236">
        <v>3.456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162</v>
      </c>
      <c r="AU149" s="242" t="s">
        <v>79</v>
      </c>
      <c r="AV149" s="13" t="s">
        <v>79</v>
      </c>
      <c r="AW149" s="13" t="s">
        <v>31</v>
      </c>
      <c r="AX149" s="13" t="s">
        <v>77</v>
      </c>
      <c r="AY149" s="242" t="s">
        <v>151</v>
      </c>
    </row>
    <row r="150" s="2" customFormat="1" ht="21.75" customHeight="1">
      <c r="A150" s="39"/>
      <c r="B150" s="40"/>
      <c r="C150" s="213" t="s">
        <v>224</v>
      </c>
      <c r="D150" s="213" t="s">
        <v>153</v>
      </c>
      <c r="E150" s="214" t="s">
        <v>225</v>
      </c>
      <c r="F150" s="215" t="s">
        <v>226</v>
      </c>
      <c r="G150" s="216" t="s">
        <v>156</v>
      </c>
      <c r="H150" s="217">
        <v>437.12400000000002</v>
      </c>
      <c r="I150" s="218"/>
      <c r="J150" s="219">
        <f>ROUND(I150*H150,2)</f>
        <v>0</v>
      </c>
      <c r="K150" s="215" t="s">
        <v>157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158</v>
      </c>
      <c r="AT150" s="224" t="s">
        <v>153</v>
      </c>
      <c r="AU150" s="224" t="s">
        <v>79</v>
      </c>
      <c r="AY150" s="18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77</v>
      </c>
      <c r="BK150" s="225">
        <f>ROUND(I150*H150,2)</f>
        <v>0</v>
      </c>
      <c r="BL150" s="18" t="s">
        <v>158</v>
      </c>
      <c r="BM150" s="224" t="s">
        <v>227</v>
      </c>
    </row>
    <row r="151" s="2" customFormat="1">
      <c r="A151" s="39"/>
      <c r="B151" s="40"/>
      <c r="C151" s="41"/>
      <c r="D151" s="226" t="s">
        <v>160</v>
      </c>
      <c r="E151" s="41"/>
      <c r="F151" s="227" t="s">
        <v>228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160</v>
      </c>
      <c r="AU151" s="18" t="s">
        <v>79</v>
      </c>
    </row>
    <row r="152" s="13" customFormat="1">
      <c r="A152" s="13"/>
      <c r="B152" s="231"/>
      <c r="C152" s="232"/>
      <c r="D152" s="233" t="s">
        <v>162</v>
      </c>
      <c r="E152" s="234" t="s">
        <v>19</v>
      </c>
      <c r="F152" s="235" t="s">
        <v>229</v>
      </c>
      <c r="G152" s="232"/>
      <c r="H152" s="236">
        <v>437.12400000000002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162</v>
      </c>
      <c r="AU152" s="242" t="s">
        <v>79</v>
      </c>
      <c r="AV152" s="13" t="s">
        <v>79</v>
      </c>
      <c r="AW152" s="13" t="s">
        <v>31</v>
      </c>
      <c r="AX152" s="13" t="s">
        <v>77</v>
      </c>
      <c r="AY152" s="242" t="s">
        <v>151</v>
      </c>
    </row>
    <row r="153" s="2" customFormat="1" ht="21.75" customHeight="1">
      <c r="A153" s="39"/>
      <c r="B153" s="40"/>
      <c r="C153" s="213" t="s">
        <v>230</v>
      </c>
      <c r="D153" s="213" t="s">
        <v>153</v>
      </c>
      <c r="E153" s="214" t="s">
        <v>231</v>
      </c>
      <c r="F153" s="215" t="s">
        <v>232</v>
      </c>
      <c r="G153" s="216" t="s">
        <v>156</v>
      </c>
      <c r="H153" s="217">
        <v>1208.299</v>
      </c>
      <c r="I153" s="218"/>
      <c r="J153" s="219">
        <f>ROUND(I153*H153,2)</f>
        <v>0</v>
      </c>
      <c r="K153" s="215" t="s">
        <v>157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158</v>
      </c>
      <c r="AT153" s="224" t="s">
        <v>153</v>
      </c>
      <c r="AU153" s="224" t="s">
        <v>79</v>
      </c>
      <c r="AY153" s="18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77</v>
      </c>
      <c r="BK153" s="225">
        <f>ROUND(I153*H153,2)</f>
        <v>0</v>
      </c>
      <c r="BL153" s="18" t="s">
        <v>158</v>
      </c>
      <c r="BM153" s="224" t="s">
        <v>233</v>
      </c>
    </row>
    <row r="154" s="2" customFormat="1">
      <c r="A154" s="39"/>
      <c r="B154" s="40"/>
      <c r="C154" s="41"/>
      <c r="D154" s="226" t="s">
        <v>160</v>
      </c>
      <c r="E154" s="41"/>
      <c r="F154" s="227" t="s">
        <v>234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79</v>
      </c>
    </row>
    <row r="155" s="13" customFormat="1">
      <c r="A155" s="13"/>
      <c r="B155" s="231"/>
      <c r="C155" s="232"/>
      <c r="D155" s="233" t="s">
        <v>162</v>
      </c>
      <c r="E155" s="234" t="s">
        <v>19</v>
      </c>
      <c r="F155" s="235" t="s">
        <v>235</v>
      </c>
      <c r="G155" s="232"/>
      <c r="H155" s="236">
        <v>1208.299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162</v>
      </c>
      <c r="AU155" s="242" t="s">
        <v>79</v>
      </c>
      <c r="AV155" s="13" t="s">
        <v>79</v>
      </c>
      <c r="AW155" s="13" t="s">
        <v>31</v>
      </c>
      <c r="AX155" s="13" t="s">
        <v>77</v>
      </c>
      <c r="AY155" s="242" t="s">
        <v>151</v>
      </c>
    </row>
    <row r="156" s="2" customFormat="1" ht="16.5" customHeight="1">
      <c r="A156" s="39"/>
      <c r="B156" s="40"/>
      <c r="C156" s="213" t="s">
        <v>236</v>
      </c>
      <c r="D156" s="213" t="s">
        <v>153</v>
      </c>
      <c r="E156" s="214" t="s">
        <v>237</v>
      </c>
      <c r="F156" s="215" t="s">
        <v>238</v>
      </c>
      <c r="G156" s="216" t="s">
        <v>156</v>
      </c>
      <c r="H156" s="217">
        <v>218.56200000000001</v>
      </c>
      <c r="I156" s="218"/>
      <c r="J156" s="219">
        <f>ROUND(I156*H156,2)</f>
        <v>0</v>
      </c>
      <c r="K156" s="215" t="s">
        <v>157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158</v>
      </c>
      <c r="AT156" s="224" t="s">
        <v>153</v>
      </c>
      <c r="AU156" s="224" t="s">
        <v>79</v>
      </c>
      <c r="AY156" s="18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77</v>
      </c>
      <c r="BK156" s="225">
        <f>ROUND(I156*H156,2)</f>
        <v>0</v>
      </c>
      <c r="BL156" s="18" t="s">
        <v>158</v>
      </c>
      <c r="BM156" s="224" t="s">
        <v>239</v>
      </c>
    </row>
    <row r="157" s="2" customFormat="1">
      <c r="A157" s="39"/>
      <c r="B157" s="40"/>
      <c r="C157" s="41"/>
      <c r="D157" s="226" t="s">
        <v>160</v>
      </c>
      <c r="E157" s="41"/>
      <c r="F157" s="227" t="s">
        <v>240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160</v>
      </c>
      <c r="AU157" s="18" t="s">
        <v>79</v>
      </c>
    </row>
    <row r="158" s="13" customFormat="1">
      <c r="A158" s="13"/>
      <c r="B158" s="231"/>
      <c r="C158" s="232"/>
      <c r="D158" s="233" t="s">
        <v>162</v>
      </c>
      <c r="E158" s="234" t="s">
        <v>19</v>
      </c>
      <c r="F158" s="235" t="s">
        <v>241</v>
      </c>
      <c r="G158" s="232"/>
      <c r="H158" s="236">
        <v>218.56200000000001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162</v>
      </c>
      <c r="AU158" s="242" t="s">
        <v>79</v>
      </c>
      <c r="AV158" s="13" t="s">
        <v>79</v>
      </c>
      <c r="AW158" s="13" t="s">
        <v>31</v>
      </c>
      <c r="AX158" s="13" t="s">
        <v>77</v>
      </c>
      <c r="AY158" s="242" t="s">
        <v>151</v>
      </c>
    </row>
    <row r="159" s="2" customFormat="1" ht="16.5" customHeight="1">
      <c r="A159" s="39"/>
      <c r="B159" s="40"/>
      <c r="C159" s="213" t="s">
        <v>242</v>
      </c>
      <c r="D159" s="213" t="s">
        <v>153</v>
      </c>
      <c r="E159" s="214" t="s">
        <v>243</v>
      </c>
      <c r="F159" s="215" t="s">
        <v>244</v>
      </c>
      <c r="G159" s="216" t="s">
        <v>245</v>
      </c>
      <c r="H159" s="217">
        <v>2235.3530000000001</v>
      </c>
      <c r="I159" s="218"/>
      <c r="J159" s="219">
        <f>ROUND(I159*H159,2)</f>
        <v>0</v>
      </c>
      <c r="K159" s="215" t="s">
        <v>157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158</v>
      </c>
      <c r="AT159" s="224" t="s">
        <v>153</v>
      </c>
      <c r="AU159" s="224" t="s">
        <v>79</v>
      </c>
      <c r="AY159" s="18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77</v>
      </c>
      <c r="BK159" s="225">
        <f>ROUND(I159*H159,2)</f>
        <v>0</v>
      </c>
      <c r="BL159" s="18" t="s">
        <v>158</v>
      </c>
      <c r="BM159" s="224" t="s">
        <v>246</v>
      </c>
    </row>
    <row r="160" s="2" customFormat="1">
      <c r="A160" s="39"/>
      <c r="B160" s="40"/>
      <c r="C160" s="41"/>
      <c r="D160" s="226" t="s">
        <v>160</v>
      </c>
      <c r="E160" s="41"/>
      <c r="F160" s="227" t="s">
        <v>247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79</v>
      </c>
    </row>
    <row r="161" s="13" customFormat="1">
      <c r="A161" s="13"/>
      <c r="B161" s="231"/>
      <c r="C161" s="232"/>
      <c r="D161" s="233" t="s">
        <v>162</v>
      </c>
      <c r="E161" s="232"/>
      <c r="F161" s="235" t="s">
        <v>248</v>
      </c>
      <c r="G161" s="232"/>
      <c r="H161" s="236">
        <v>2235.3530000000001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79</v>
      </c>
      <c r="AV161" s="13" t="s">
        <v>79</v>
      </c>
      <c r="AW161" s="13" t="s">
        <v>4</v>
      </c>
      <c r="AX161" s="13" t="s">
        <v>77</v>
      </c>
      <c r="AY161" s="242" t="s">
        <v>151</v>
      </c>
    </row>
    <row r="162" s="2" customFormat="1" ht="16.5" customHeight="1">
      <c r="A162" s="39"/>
      <c r="B162" s="40"/>
      <c r="C162" s="213" t="s">
        <v>249</v>
      </c>
      <c r="D162" s="213" t="s">
        <v>153</v>
      </c>
      <c r="E162" s="214" t="s">
        <v>250</v>
      </c>
      <c r="F162" s="215" t="s">
        <v>251</v>
      </c>
      <c r="G162" s="216" t="s">
        <v>156</v>
      </c>
      <c r="H162" s="217">
        <v>1208.299</v>
      </c>
      <c r="I162" s="218"/>
      <c r="J162" s="219">
        <f>ROUND(I162*H162,2)</f>
        <v>0</v>
      </c>
      <c r="K162" s="215" t="s">
        <v>157</v>
      </c>
      <c r="L162" s="45"/>
      <c r="M162" s="220" t="s">
        <v>19</v>
      </c>
      <c r="N162" s="221" t="s">
        <v>40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158</v>
      </c>
      <c r="AT162" s="224" t="s">
        <v>153</v>
      </c>
      <c r="AU162" s="224" t="s">
        <v>79</v>
      </c>
      <c r="AY162" s="18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77</v>
      </c>
      <c r="BK162" s="225">
        <f>ROUND(I162*H162,2)</f>
        <v>0</v>
      </c>
      <c r="BL162" s="18" t="s">
        <v>158</v>
      </c>
      <c r="BM162" s="224" t="s">
        <v>252</v>
      </c>
    </row>
    <row r="163" s="2" customFormat="1">
      <c r="A163" s="39"/>
      <c r="B163" s="40"/>
      <c r="C163" s="41"/>
      <c r="D163" s="226" t="s">
        <v>160</v>
      </c>
      <c r="E163" s="41"/>
      <c r="F163" s="227" t="s">
        <v>253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79</v>
      </c>
    </row>
    <row r="164" s="2" customFormat="1" ht="21.75" customHeight="1">
      <c r="A164" s="39"/>
      <c r="B164" s="40"/>
      <c r="C164" s="213" t="s">
        <v>254</v>
      </c>
      <c r="D164" s="213" t="s">
        <v>153</v>
      </c>
      <c r="E164" s="214" t="s">
        <v>255</v>
      </c>
      <c r="F164" s="215" t="s">
        <v>256</v>
      </c>
      <c r="G164" s="216" t="s">
        <v>156</v>
      </c>
      <c r="H164" s="217">
        <v>8.4000000000000004</v>
      </c>
      <c r="I164" s="218"/>
      <c r="J164" s="219">
        <f>ROUND(I164*H164,2)</f>
        <v>0</v>
      </c>
      <c r="K164" s="215" t="s">
        <v>157</v>
      </c>
      <c r="L164" s="45"/>
      <c r="M164" s="220" t="s">
        <v>19</v>
      </c>
      <c r="N164" s="221" t="s">
        <v>40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158</v>
      </c>
      <c r="AT164" s="224" t="s">
        <v>153</v>
      </c>
      <c r="AU164" s="224" t="s">
        <v>79</v>
      </c>
      <c r="AY164" s="18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77</v>
      </c>
      <c r="BK164" s="225">
        <f>ROUND(I164*H164,2)</f>
        <v>0</v>
      </c>
      <c r="BL164" s="18" t="s">
        <v>158</v>
      </c>
      <c r="BM164" s="224" t="s">
        <v>257</v>
      </c>
    </row>
    <row r="165" s="2" customFormat="1">
      <c r="A165" s="39"/>
      <c r="B165" s="40"/>
      <c r="C165" s="41"/>
      <c r="D165" s="226" t="s">
        <v>160</v>
      </c>
      <c r="E165" s="41"/>
      <c r="F165" s="227" t="s">
        <v>258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79</v>
      </c>
    </row>
    <row r="166" s="13" customFormat="1">
      <c r="A166" s="13"/>
      <c r="B166" s="231"/>
      <c r="C166" s="232"/>
      <c r="D166" s="233" t="s">
        <v>162</v>
      </c>
      <c r="E166" s="234" t="s">
        <v>19</v>
      </c>
      <c r="F166" s="235" t="s">
        <v>259</v>
      </c>
      <c r="G166" s="232"/>
      <c r="H166" s="236">
        <v>8.4000000000000004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162</v>
      </c>
      <c r="AU166" s="242" t="s">
        <v>79</v>
      </c>
      <c r="AV166" s="13" t="s">
        <v>79</v>
      </c>
      <c r="AW166" s="13" t="s">
        <v>31</v>
      </c>
      <c r="AX166" s="13" t="s">
        <v>69</v>
      </c>
      <c r="AY166" s="242" t="s">
        <v>151</v>
      </c>
    </row>
    <row r="167" s="15" customFormat="1">
      <c r="A167" s="15"/>
      <c r="B167" s="254"/>
      <c r="C167" s="255"/>
      <c r="D167" s="233" t="s">
        <v>162</v>
      </c>
      <c r="E167" s="256" t="s">
        <v>19</v>
      </c>
      <c r="F167" s="257" t="s">
        <v>260</v>
      </c>
      <c r="G167" s="255"/>
      <c r="H167" s="258">
        <v>8.4000000000000004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162</v>
      </c>
      <c r="AU167" s="264" t="s">
        <v>79</v>
      </c>
      <c r="AV167" s="15" t="s">
        <v>158</v>
      </c>
      <c r="AW167" s="15" t="s">
        <v>31</v>
      </c>
      <c r="AX167" s="15" t="s">
        <v>77</v>
      </c>
      <c r="AY167" s="264" t="s">
        <v>151</v>
      </c>
    </row>
    <row r="168" s="2" customFormat="1" ht="16.5" customHeight="1">
      <c r="A168" s="39"/>
      <c r="B168" s="40"/>
      <c r="C168" s="265" t="s">
        <v>261</v>
      </c>
      <c r="D168" s="265" t="s">
        <v>262</v>
      </c>
      <c r="E168" s="266" t="s">
        <v>263</v>
      </c>
      <c r="F168" s="267" t="s">
        <v>264</v>
      </c>
      <c r="G168" s="268" t="s">
        <v>245</v>
      </c>
      <c r="H168" s="269">
        <v>17.640000000000001</v>
      </c>
      <c r="I168" s="270"/>
      <c r="J168" s="271">
        <f>ROUND(I168*H168,2)</f>
        <v>0</v>
      </c>
      <c r="K168" s="267" t="s">
        <v>19</v>
      </c>
      <c r="L168" s="272"/>
      <c r="M168" s="273" t="s">
        <v>19</v>
      </c>
      <c r="N168" s="274" t="s">
        <v>40</v>
      </c>
      <c r="O168" s="85"/>
      <c r="P168" s="222">
        <f>O168*H168</f>
        <v>0</v>
      </c>
      <c r="Q168" s="222">
        <v>1</v>
      </c>
      <c r="R168" s="222">
        <f>Q168*H168</f>
        <v>17.640000000000001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230</v>
      </c>
      <c r="AT168" s="224" t="s">
        <v>262</v>
      </c>
      <c r="AU168" s="224" t="s">
        <v>79</v>
      </c>
      <c r="AY168" s="18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77</v>
      </c>
      <c r="BK168" s="225">
        <f>ROUND(I168*H168,2)</f>
        <v>0</v>
      </c>
      <c r="BL168" s="18" t="s">
        <v>158</v>
      </c>
      <c r="BM168" s="224" t="s">
        <v>265</v>
      </c>
    </row>
    <row r="169" s="13" customFormat="1">
      <c r="A169" s="13"/>
      <c r="B169" s="231"/>
      <c r="C169" s="232"/>
      <c r="D169" s="233" t="s">
        <v>162</v>
      </c>
      <c r="E169" s="232"/>
      <c r="F169" s="235" t="s">
        <v>266</v>
      </c>
      <c r="G169" s="232"/>
      <c r="H169" s="236">
        <v>17.640000000000001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162</v>
      </c>
      <c r="AU169" s="242" t="s">
        <v>79</v>
      </c>
      <c r="AV169" s="13" t="s">
        <v>79</v>
      </c>
      <c r="AW169" s="13" t="s">
        <v>4</v>
      </c>
      <c r="AX169" s="13" t="s">
        <v>77</v>
      </c>
      <c r="AY169" s="242" t="s">
        <v>151</v>
      </c>
    </row>
    <row r="170" s="2" customFormat="1" ht="16.5" customHeight="1">
      <c r="A170" s="39"/>
      <c r="B170" s="40"/>
      <c r="C170" s="213" t="s">
        <v>267</v>
      </c>
      <c r="D170" s="213" t="s">
        <v>153</v>
      </c>
      <c r="E170" s="214" t="s">
        <v>268</v>
      </c>
      <c r="F170" s="215" t="s">
        <v>269</v>
      </c>
      <c r="G170" s="216" t="s">
        <v>156</v>
      </c>
      <c r="H170" s="217">
        <v>8.4600000000000009</v>
      </c>
      <c r="I170" s="218"/>
      <c r="J170" s="219">
        <f>ROUND(I170*H170,2)</f>
        <v>0</v>
      </c>
      <c r="K170" s="215" t="s">
        <v>157</v>
      </c>
      <c r="L170" s="45"/>
      <c r="M170" s="220" t="s">
        <v>19</v>
      </c>
      <c r="N170" s="221" t="s">
        <v>40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158</v>
      </c>
      <c r="AT170" s="224" t="s">
        <v>153</v>
      </c>
      <c r="AU170" s="224" t="s">
        <v>79</v>
      </c>
      <c r="AY170" s="18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77</v>
      </c>
      <c r="BK170" s="225">
        <f>ROUND(I170*H170,2)</f>
        <v>0</v>
      </c>
      <c r="BL170" s="18" t="s">
        <v>158</v>
      </c>
      <c r="BM170" s="224" t="s">
        <v>270</v>
      </c>
    </row>
    <row r="171" s="2" customFormat="1">
      <c r="A171" s="39"/>
      <c r="B171" s="40"/>
      <c r="C171" s="41"/>
      <c r="D171" s="226" t="s">
        <v>160</v>
      </c>
      <c r="E171" s="41"/>
      <c r="F171" s="227" t="s">
        <v>271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79</v>
      </c>
    </row>
    <row r="172" s="13" customFormat="1">
      <c r="A172" s="13"/>
      <c r="B172" s="231"/>
      <c r="C172" s="232"/>
      <c r="D172" s="233" t="s">
        <v>162</v>
      </c>
      <c r="E172" s="234" t="s">
        <v>19</v>
      </c>
      <c r="F172" s="235" t="s">
        <v>272</v>
      </c>
      <c r="G172" s="232"/>
      <c r="H172" s="236">
        <v>8.4600000000000009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79</v>
      </c>
      <c r="AV172" s="13" t="s">
        <v>79</v>
      </c>
      <c r="AW172" s="13" t="s">
        <v>31</v>
      </c>
      <c r="AX172" s="13" t="s">
        <v>77</v>
      </c>
      <c r="AY172" s="242" t="s">
        <v>151</v>
      </c>
    </row>
    <row r="173" s="2" customFormat="1" ht="21.75" customHeight="1">
      <c r="A173" s="39"/>
      <c r="B173" s="40"/>
      <c r="C173" s="213" t="s">
        <v>8</v>
      </c>
      <c r="D173" s="213" t="s">
        <v>153</v>
      </c>
      <c r="E173" s="214" t="s">
        <v>273</v>
      </c>
      <c r="F173" s="215" t="s">
        <v>274</v>
      </c>
      <c r="G173" s="216" t="s">
        <v>156</v>
      </c>
      <c r="H173" s="217">
        <v>210.102</v>
      </c>
      <c r="I173" s="218"/>
      <c r="J173" s="219">
        <f>ROUND(I173*H173,2)</f>
        <v>0</v>
      </c>
      <c r="K173" s="215" t="s">
        <v>157</v>
      </c>
      <c r="L173" s="45"/>
      <c r="M173" s="220" t="s">
        <v>19</v>
      </c>
      <c r="N173" s="221" t="s">
        <v>40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158</v>
      </c>
      <c r="AT173" s="224" t="s">
        <v>153</v>
      </c>
      <c r="AU173" s="224" t="s">
        <v>79</v>
      </c>
      <c r="AY173" s="18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77</v>
      </c>
      <c r="BK173" s="225">
        <f>ROUND(I173*H173,2)</f>
        <v>0</v>
      </c>
      <c r="BL173" s="18" t="s">
        <v>158</v>
      </c>
      <c r="BM173" s="224" t="s">
        <v>275</v>
      </c>
    </row>
    <row r="174" s="2" customFormat="1">
      <c r="A174" s="39"/>
      <c r="B174" s="40"/>
      <c r="C174" s="41"/>
      <c r="D174" s="226" t="s">
        <v>160</v>
      </c>
      <c r="E174" s="41"/>
      <c r="F174" s="227" t="s">
        <v>276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79</v>
      </c>
    </row>
    <row r="175" s="13" customFormat="1">
      <c r="A175" s="13"/>
      <c r="B175" s="231"/>
      <c r="C175" s="232"/>
      <c r="D175" s="233" t="s">
        <v>162</v>
      </c>
      <c r="E175" s="234" t="s">
        <v>19</v>
      </c>
      <c r="F175" s="235" t="s">
        <v>277</v>
      </c>
      <c r="G175" s="232"/>
      <c r="H175" s="236">
        <v>5.173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162</v>
      </c>
      <c r="AU175" s="242" t="s">
        <v>79</v>
      </c>
      <c r="AV175" s="13" t="s">
        <v>79</v>
      </c>
      <c r="AW175" s="13" t="s">
        <v>31</v>
      </c>
      <c r="AX175" s="13" t="s">
        <v>69</v>
      </c>
      <c r="AY175" s="242" t="s">
        <v>151</v>
      </c>
    </row>
    <row r="176" s="14" customFormat="1">
      <c r="A176" s="14"/>
      <c r="B176" s="243"/>
      <c r="C176" s="244"/>
      <c r="D176" s="233" t="s">
        <v>162</v>
      </c>
      <c r="E176" s="245" t="s">
        <v>19</v>
      </c>
      <c r="F176" s="246" t="s">
        <v>278</v>
      </c>
      <c r="G176" s="244"/>
      <c r="H176" s="247">
        <v>5.173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162</v>
      </c>
      <c r="AU176" s="253" t="s">
        <v>79</v>
      </c>
      <c r="AV176" s="14" t="s">
        <v>165</v>
      </c>
      <c r="AW176" s="14" t="s">
        <v>31</v>
      </c>
      <c r="AX176" s="14" t="s">
        <v>69</v>
      </c>
      <c r="AY176" s="253" t="s">
        <v>151</v>
      </c>
    </row>
    <row r="177" s="13" customFormat="1">
      <c r="A177" s="13"/>
      <c r="B177" s="231"/>
      <c r="C177" s="232"/>
      <c r="D177" s="233" t="s">
        <v>162</v>
      </c>
      <c r="E177" s="234" t="s">
        <v>19</v>
      </c>
      <c r="F177" s="235" t="s">
        <v>279</v>
      </c>
      <c r="G177" s="232"/>
      <c r="H177" s="236">
        <v>55.302999999999997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162</v>
      </c>
      <c r="AU177" s="242" t="s">
        <v>79</v>
      </c>
      <c r="AV177" s="13" t="s">
        <v>79</v>
      </c>
      <c r="AW177" s="13" t="s">
        <v>31</v>
      </c>
      <c r="AX177" s="13" t="s">
        <v>69</v>
      </c>
      <c r="AY177" s="242" t="s">
        <v>151</v>
      </c>
    </row>
    <row r="178" s="14" customFormat="1">
      <c r="A178" s="14"/>
      <c r="B178" s="243"/>
      <c r="C178" s="244"/>
      <c r="D178" s="233" t="s">
        <v>162</v>
      </c>
      <c r="E178" s="245" t="s">
        <v>19</v>
      </c>
      <c r="F178" s="246" t="s">
        <v>280</v>
      </c>
      <c r="G178" s="244"/>
      <c r="H178" s="247">
        <v>55.302999999999997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162</v>
      </c>
      <c r="AU178" s="253" t="s">
        <v>79</v>
      </c>
      <c r="AV178" s="14" t="s">
        <v>165</v>
      </c>
      <c r="AW178" s="14" t="s">
        <v>31</v>
      </c>
      <c r="AX178" s="14" t="s">
        <v>69</v>
      </c>
      <c r="AY178" s="253" t="s">
        <v>151</v>
      </c>
    </row>
    <row r="179" s="13" customFormat="1">
      <c r="A179" s="13"/>
      <c r="B179" s="231"/>
      <c r="C179" s="232"/>
      <c r="D179" s="233" t="s">
        <v>162</v>
      </c>
      <c r="E179" s="234" t="s">
        <v>19</v>
      </c>
      <c r="F179" s="235" t="s">
        <v>281</v>
      </c>
      <c r="G179" s="232"/>
      <c r="H179" s="236">
        <v>12.364000000000001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162</v>
      </c>
      <c r="AU179" s="242" t="s">
        <v>79</v>
      </c>
      <c r="AV179" s="13" t="s">
        <v>79</v>
      </c>
      <c r="AW179" s="13" t="s">
        <v>31</v>
      </c>
      <c r="AX179" s="13" t="s">
        <v>69</v>
      </c>
      <c r="AY179" s="242" t="s">
        <v>151</v>
      </c>
    </row>
    <row r="180" s="14" customFormat="1">
      <c r="A180" s="14"/>
      <c r="B180" s="243"/>
      <c r="C180" s="244"/>
      <c r="D180" s="233" t="s">
        <v>162</v>
      </c>
      <c r="E180" s="245" t="s">
        <v>19</v>
      </c>
      <c r="F180" s="246" t="s">
        <v>282</v>
      </c>
      <c r="G180" s="244"/>
      <c r="H180" s="247">
        <v>12.364000000000001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162</v>
      </c>
      <c r="AU180" s="253" t="s">
        <v>79</v>
      </c>
      <c r="AV180" s="14" t="s">
        <v>165</v>
      </c>
      <c r="AW180" s="14" t="s">
        <v>31</v>
      </c>
      <c r="AX180" s="14" t="s">
        <v>69</v>
      </c>
      <c r="AY180" s="253" t="s">
        <v>151</v>
      </c>
    </row>
    <row r="181" s="13" customFormat="1">
      <c r="A181" s="13"/>
      <c r="B181" s="231"/>
      <c r="C181" s="232"/>
      <c r="D181" s="233" t="s">
        <v>162</v>
      </c>
      <c r="E181" s="234" t="s">
        <v>19</v>
      </c>
      <c r="F181" s="235" t="s">
        <v>283</v>
      </c>
      <c r="G181" s="232"/>
      <c r="H181" s="236">
        <v>104.03400000000001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162</v>
      </c>
      <c r="AU181" s="242" t="s">
        <v>79</v>
      </c>
      <c r="AV181" s="13" t="s">
        <v>79</v>
      </c>
      <c r="AW181" s="13" t="s">
        <v>31</v>
      </c>
      <c r="AX181" s="13" t="s">
        <v>69</v>
      </c>
      <c r="AY181" s="242" t="s">
        <v>151</v>
      </c>
    </row>
    <row r="182" s="14" customFormat="1">
      <c r="A182" s="14"/>
      <c r="B182" s="243"/>
      <c r="C182" s="244"/>
      <c r="D182" s="233" t="s">
        <v>162</v>
      </c>
      <c r="E182" s="245" t="s">
        <v>19</v>
      </c>
      <c r="F182" s="246" t="s">
        <v>284</v>
      </c>
      <c r="G182" s="244"/>
      <c r="H182" s="247">
        <v>104.03400000000001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162</v>
      </c>
      <c r="AU182" s="253" t="s">
        <v>79</v>
      </c>
      <c r="AV182" s="14" t="s">
        <v>165</v>
      </c>
      <c r="AW182" s="14" t="s">
        <v>31</v>
      </c>
      <c r="AX182" s="14" t="s">
        <v>69</v>
      </c>
      <c r="AY182" s="253" t="s">
        <v>151</v>
      </c>
    </row>
    <row r="183" s="13" customFormat="1">
      <c r="A183" s="13"/>
      <c r="B183" s="231"/>
      <c r="C183" s="232"/>
      <c r="D183" s="233" t="s">
        <v>162</v>
      </c>
      <c r="E183" s="234" t="s">
        <v>19</v>
      </c>
      <c r="F183" s="235" t="s">
        <v>285</v>
      </c>
      <c r="G183" s="232"/>
      <c r="H183" s="236">
        <v>33.228000000000002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162</v>
      </c>
      <c r="AU183" s="242" t="s">
        <v>79</v>
      </c>
      <c r="AV183" s="13" t="s">
        <v>79</v>
      </c>
      <c r="AW183" s="13" t="s">
        <v>31</v>
      </c>
      <c r="AX183" s="13" t="s">
        <v>69</v>
      </c>
      <c r="AY183" s="242" t="s">
        <v>151</v>
      </c>
    </row>
    <row r="184" s="14" customFormat="1">
      <c r="A184" s="14"/>
      <c r="B184" s="243"/>
      <c r="C184" s="244"/>
      <c r="D184" s="233" t="s">
        <v>162</v>
      </c>
      <c r="E184" s="245" t="s">
        <v>19</v>
      </c>
      <c r="F184" s="246" t="s">
        <v>286</v>
      </c>
      <c r="G184" s="244"/>
      <c r="H184" s="247">
        <v>33.228000000000002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162</v>
      </c>
      <c r="AU184" s="253" t="s">
        <v>79</v>
      </c>
      <c r="AV184" s="14" t="s">
        <v>165</v>
      </c>
      <c r="AW184" s="14" t="s">
        <v>31</v>
      </c>
      <c r="AX184" s="14" t="s">
        <v>69</v>
      </c>
      <c r="AY184" s="253" t="s">
        <v>151</v>
      </c>
    </row>
    <row r="185" s="15" customFormat="1">
      <c r="A185" s="15"/>
      <c r="B185" s="254"/>
      <c r="C185" s="255"/>
      <c r="D185" s="233" t="s">
        <v>162</v>
      </c>
      <c r="E185" s="256" t="s">
        <v>19</v>
      </c>
      <c r="F185" s="257" t="s">
        <v>174</v>
      </c>
      <c r="G185" s="255"/>
      <c r="H185" s="258">
        <v>210.102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162</v>
      </c>
      <c r="AU185" s="264" t="s">
        <v>79</v>
      </c>
      <c r="AV185" s="15" t="s">
        <v>158</v>
      </c>
      <c r="AW185" s="15" t="s">
        <v>31</v>
      </c>
      <c r="AX185" s="15" t="s">
        <v>77</v>
      </c>
      <c r="AY185" s="264" t="s">
        <v>151</v>
      </c>
    </row>
    <row r="186" s="2" customFormat="1" ht="16.5" customHeight="1">
      <c r="A186" s="39"/>
      <c r="B186" s="40"/>
      <c r="C186" s="213" t="s">
        <v>287</v>
      </c>
      <c r="D186" s="213" t="s">
        <v>153</v>
      </c>
      <c r="E186" s="214" t="s">
        <v>288</v>
      </c>
      <c r="F186" s="215" t="s">
        <v>289</v>
      </c>
      <c r="G186" s="216" t="s">
        <v>290</v>
      </c>
      <c r="H186" s="217">
        <v>2144.4499999999998</v>
      </c>
      <c r="I186" s="218"/>
      <c r="J186" s="219">
        <f>ROUND(I186*H186,2)</f>
        <v>0</v>
      </c>
      <c r="K186" s="215" t="s">
        <v>157</v>
      </c>
      <c r="L186" s="45"/>
      <c r="M186" s="220" t="s">
        <v>19</v>
      </c>
      <c r="N186" s="221" t="s">
        <v>40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158</v>
      </c>
      <c r="AT186" s="224" t="s">
        <v>153</v>
      </c>
      <c r="AU186" s="224" t="s">
        <v>79</v>
      </c>
      <c r="AY186" s="18" t="s">
        <v>151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77</v>
      </c>
      <c r="BK186" s="225">
        <f>ROUND(I186*H186,2)</f>
        <v>0</v>
      </c>
      <c r="BL186" s="18" t="s">
        <v>158</v>
      </c>
      <c r="BM186" s="224" t="s">
        <v>291</v>
      </c>
    </row>
    <row r="187" s="2" customFormat="1">
      <c r="A187" s="39"/>
      <c r="B187" s="40"/>
      <c r="C187" s="41"/>
      <c r="D187" s="226" t="s">
        <v>160</v>
      </c>
      <c r="E187" s="41"/>
      <c r="F187" s="227" t="s">
        <v>292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160</v>
      </c>
      <c r="AU187" s="18" t="s">
        <v>79</v>
      </c>
    </row>
    <row r="188" s="13" customFormat="1">
      <c r="A188" s="13"/>
      <c r="B188" s="231"/>
      <c r="C188" s="232"/>
      <c r="D188" s="233" t="s">
        <v>162</v>
      </c>
      <c r="E188" s="234" t="s">
        <v>19</v>
      </c>
      <c r="F188" s="235" t="s">
        <v>293</v>
      </c>
      <c r="G188" s="232"/>
      <c r="H188" s="236">
        <v>1471.7449999999999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162</v>
      </c>
      <c r="AU188" s="242" t="s">
        <v>79</v>
      </c>
      <c r="AV188" s="13" t="s">
        <v>79</v>
      </c>
      <c r="AW188" s="13" t="s">
        <v>31</v>
      </c>
      <c r="AX188" s="13" t="s">
        <v>69</v>
      </c>
      <c r="AY188" s="242" t="s">
        <v>151</v>
      </c>
    </row>
    <row r="189" s="14" customFormat="1">
      <c r="A189" s="14"/>
      <c r="B189" s="243"/>
      <c r="C189" s="244"/>
      <c r="D189" s="233" t="s">
        <v>162</v>
      </c>
      <c r="E189" s="245" t="s">
        <v>19</v>
      </c>
      <c r="F189" s="246" t="s">
        <v>164</v>
      </c>
      <c r="G189" s="244"/>
      <c r="H189" s="247">
        <v>1471.7449999999999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162</v>
      </c>
      <c r="AU189" s="253" t="s">
        <v>79</v>
      </c>
      <c r="AV189" s="14" t="s">
        <v>165</v>
      </c>
      <c r="AW189" s="14" t="s">
        <v>31</v>
      </c>
      <c r="AX189" s="14" t="s">
        <v>69</v>
      </c>
      <c r="AY189" s="253" t="s">
        <v>151</v>
      </c>
    </row>
    <row r="190" s="13" customFormat="1">
      <c r="A190" s="13"/>
      <c r="B190" s="231"/>
      <c r="C190" s="232"/>
      <c r="D190" s="233" t="s">
        <v>162</v>
      </c>
      <c r="E190" s="234" t="s">
        <v>19</v>
      </c>
      <c r="F190" s="235" t="s">
        <v>294</v>
      </c>
      <c r="G190" s="232"/>
      <c r="H190" s="236">
        <v>31.353000000000002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162</v>
      </c>
      <c r="AU190" s="242" t="s">
        <v>79</v>
      </c>
      <c r="AV190" s="13" t="s">
        <v>79</v>
      </c>
      <c r="AW190" s="13" t="s">
        <v>31</v>
      </c>
      <c r="AX190" s="13" t="s">
        <v>69</v>
      </c>
      <c r="AY190" s="242" t="s">
        <v>151</v>
      </c>
    </row>
    <row r="191" s="14" customFormat="1">
      <c r="A191" s="14"/>
      <c r="B191" s="243"/>
      <c r="C191" s="244"/>
      <c r="D191" s="233" t="s">
        <v>162</v>
      </c>
      <c r="E191" s="245" t="s">
        <v>19</v>
      </c>
      <c r="F191" s="246" t="s">
        <v>295</v>
      </c>
      <c r="G191" s="244"/>
      <c r="H191" s="247">
        <v>31.353000000000002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162</v>
      </c>
      <c r="AU191" s="253" t="s">
        <v>79</v>
      </c>
      <c r="AV191" s="14" t="s">
        <v>165</v>
      </c>
      <c r="AW191" s="14" t="s">
        <v>31</v>
      </c>
      <c r="AX191" s="14" t="s">
        <v>69</v>
      </c>
      <c r="AY191" s="253" t="s">
        <v>151</v>
      </c>
    </row>
    <row r="192" s="13" customFormat="1">
      <c r="A192" s="13"/>
      <c r="B192" s="231"/>
      <c r="C192" s="232"/>
      <c r="D192" s="233" t="s">
        <v>162</v>
      </c>
      <c r="E192" s="234" t="s">
        <v>19</v>
      </c>
      <c r="F192" s="235" t="s">
        <v>296</v>
      </c>
      <c r="G192" s="232"/>
      <c r="H192" s="236">
        <v>37.752000000000002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79</v>
      </c>
      <c r="AV192" s="13" t="s">
        <v>79</v>
      </c>
      <c r="AW192" s="13" t="s">
        <v>31</v>
      </c>
      <c r="AX192" s="13" t="s">
        <v>69</v>
      </c>
      <c r="AY192" s="242" t="s">
        <v>151</v>
      </c>
    </row>
    <row r="193" s="13" customFormat="1">
      <c r="A193" s="13"/>
      <c r="B193" s="231"/>
      <c r="C193" s="232"/>
      <c r="D193" s="233" t="s">
        <v>162</v>
      </c>
      <c r="E193" s="234" t="s">
        <v>19</v>
      </c>
      <c r="F193" s="235" t="s">
        <v>297</v>
      </c>
      <c r="G193" s="232"/>
      <c r="H193" s="236">
        <v>1.958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162</v>
      </c>
      <c r="AU193" s="242" t="s">
        <v>79</v>
      </c>
      <c r="AV193" s="13" t="s">
        <v>79</v>
      </c>
      <c r="AW193" s="13" t="s">
        <v>31</v>
      </c>
      <c r="AX193" s="13" t="s">
        <v>69</v>
      </c>
      <c r="AY193" s="242" t="s">
        <v>151</v>
      </c>
    </row>
    <row r="194" s="13" customFormat="1">
      <c r="A194" s="13"/>
      <c r="B194" s="231"/>
      <c r="C194" s="232"/>
      <c r="D194" s="233" t="s">
        <v>162</v>
      </c>
      <c r="E194" s="234" t="s">
        <v>19</v>
      </c>
      <c r="F194" s="235" t="s">
        <v>298</v>
      </c>
      <c r="G194" s="232"/>
      <c r="H194" s="236">
        <v>86.632000000000005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162</v>
      </c>
      <c r="AU194" s="242" t="s">
        <v>79</v>
      </c>
      <c r="AV194" s="13" t="s">
        <v>79</v>
      </c>
      <c r="AW194" s="13" t="s">
        <v>31</v>
      </c>
      <c r="AX194" s="13" t="s">
        <v>69</v>
      </c>
      <c r="AY194" s="242" t="s">
        <v>151</v>
      </c>
    </row>
    <row r="195" s="14" customFormat="1">
      <c r="A195" s="14"/>
      <c r="B195" s="243"/>
      <c r="C195" s="244"/>
      <c r="D195" s="233" t="s">
        <v>162</v>
      </c>
      <c r="E195" s="245" t="s">
        <v>19</v>
      </c>
      <c r="F195" s="246" t="s">
        <v>299</v>
      </c>
      <c r="G195" s="244"/>
      <c r="H195" s="247">
        <v>126.342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162</v>
      </c>
      <c r="AU195" s="253" t="s">
        <v>79</v>
      </c>
      <c r="AV195" s="14" t="s">
        <v>165</v>
      </c>
      <c r="AW195" s="14" t="s">
        <v>31</v>
      </c>
      <c r="AX195" s="14" t="s">
        <v>69</v>
      </c>
      <c r="AY195" s="253" t="s">
        <v>151</v>
      </c>
    </row>
    <row r="196" s="13" customFormat="1">
      <c r="A196" s="13"/>
      <c r="B196" s="231"/>
      <c r="C196" s="232"/>
      <c r="D196" s="233" t="s">
        <v>162</v>
      </c>
      <c r="E196" s="234" t="s">
        <v>19</v>
      </c>
      <c r="F196" s="235" t="s">
        <v>300</v>
      </c>
      <c r="G196" s="232"/>
      <c r="H196" s="236">
        <v>433.41000000000002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162</v>
      </c>
      <c r="AU196" s="242" t="s">
        <v>79</v>
      </c>
      <c r="AV196" s="13" t="s">
        <v>79</v>
      </c>
      <c r="AW196" s="13" t="s">
        <v>31</v>
      </c>
      <c r="AX196" s="13" t="s">
        <v>69</v>
      </c>
      <c r="AY196" s="242" t="s">
        <v>151</v>
      </c>
    </row>
    <row r="197" s="14" customFormat="1">
      <c r="A197" s="14"/>
      <c r="B197" s="243"/>
      <c r="C197" s="244"/>
      <c r="D197" s="233" t="s">
        <v>162</v>
      </c>
      <c r="E197" s="245" t="s">
        <v>19</v>
      </c>
      <c r="F197" s="246" t="s">
        <v>301</v>
      </c>
      <c r="G197" s="244"/>
      <c r="H197" s="247">
        <v>433.41000000000002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162</v>
      </c>
      <c r="AU197" s="253" t="s">
        <v>79</v>
      </c>
      <c r="AV197" s="14" t="s">
        <v>165</v>
      </c>
      <c r="AW197" s="14" t="s">
        <v>31</v>
      </c>
      <c r="AX197" s="14" t="s">
        <v>69</v>
      </c>
      <c r="AY197" s="253" t="s">
        <v>151</v>
      </c>
    </row>
    <row r="198" s="13" customFormat="1">
      <c r="A198" s="13"/>
      <c r="B198" s="231"/>
      <c r="C198" s="232"/>
      <c r="D198" s="233" t="s">
        <v>162</v>
      </c>
      <c r="E198" s="234" t="s">
        <v>19</v>
      </c>
      <c r="F198" s="235" t="s">
        <v>302</v>
      </c>
      <c r="G198" s="232"/>
      <c r="H198" s="236">
        <v>81.599999999999994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162</v>
      </c>
      <c r="AU198" s="242" t="s">
        <v>79</v>
      </c>
      <c r="AV198" s="13" t="s">
        <v>79</v>
      </c>
      <c r="AW198" s="13" t="s">
        <v>31</v>
      </c>
      <c r="AX198" s="13" t="s">
        <v>69</v>
      </c>
      <c r="AY198" s="242" t="s">
        <v>151</v>
      </c>
    </row>
    <row r="199" s="14" customFormat="1">
      <c r="A199" s="14"/>
      <c r="B199" s="243"/>
      <c r="C199" s="244"/>
      <c r="D199" s="233" t="s">
        <v>162</v>
      </c>
      <c r="E199" s="245" t="s">
        <v>19</v>
      </c>
      <c r="F199" s="246" t="s">
        <v>303</v>
      </c>
      <c r="G199" s="244"/>
      <c r="H199" s="247">
        <v>81.599999999999994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162</v>
      </c>
      <c r="AU199" s="253" t="s">
        <v>79</v>
      </c>
      <c r="AV199" s="14" t="s">
        <v>165</v>
      </c>
      <c r="AW199" s="14" t="s">
        <v>31</v>
      </c>
      <c r="AX199" s="14" t="s">
        <v>69</v>
      </c>
      <c r="AY199" s="253" t="s">
        <v>151</v>
      </c>
    </row>
    <row r="200" s="15" customFormat="1">
      <c r="A200" s="15"/>
      <c r="B200" s="254"/>
      <c r="C200" s="255"/>
      <c r="D200" s="233" t="s">
        <v>162</v>
      </c>
      <c r="E200" s="256" t="s">
        <v>19</v>
      </c>
      <c r="F200" s="257" t="s">
        <v>174</v>
      </c>
      <c r="G200" s="255"/>
      <c r="H200" s="258">
        <v>2144.4499999999998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162</v>
      </c>
      <c r="AU200" s="264" t="s">
        <v>79</v>
      </c>
      <c r="AV200" s="15" t="s">
        <v>158</v>
      </c>
      <c r="AW200" s="15" t="s">
        <v>31</v>
      </c>
      <c r="AX200" s="15" t="s">
        <v>77</v>
      </c>
      <c r="AY200" s="264" t="s">
        <v>151</v>
      </c>
    </row>
    <row r="201" s="12" customFormat="1" ht="22.8" customHeight="1">
      <c r="A201" s="12"/>
      <c r="B201" s="197"/>
      <c r="C201" s="198"/>
      <c r="D201" s="199" t="s">
        <v>68</v>
      </c>
      <c r="E201" s="211" t="s">
        <v>79</v>
      </c>
      <c r="F201" s="211" t="s">
        <v>304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SUM(P202:P251)</f>
        <v>0</v>
      </c>
      <c r="Q201" s="205"/>
      <c r="R201" s="206">
        <f>SUM(R202:R251)</f>
        <v>319.80544236000003</v>
      </c>
      <c r="S201" s="205"/>
      <c r="T201" s="207">
        <f>SUM(T202:T251)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77</v>
      </c>
      <c r="AT201" s="209" t="s">
        <v>68</v>
      </c>
      <c r="AU201" s="209" t="s">
        <v>77</v>
      </c>
      <c r="AY201" s="208" t="s">
        <v>151</v>
      </c>
      <c r="BK201" s="210">
        <f>SUM(BK202:BK251)</f>
        <v>0</v>
      </c>
    </row>
    <row r="202" s="2" customFormat="1" ht="16.5" customHeight="1">
      <c r="A202" s="39"/>
      <c r="B202" s="40"/>
      <c r="C202" s="213" t="s">
        <v>305</v>
      </c>
      <c r="D202" s="213" t="s">
        <v>153</v>
      </c>
      <c r="E202" s="214" t="s">
        <v>306</v>
      </c>
      <c r="F202" s="215" t="s">
        <v>307</v>
      </c>
      <c r="G202" s="216" t="s">
        <v>156</v>
      </c>
      <c r="H202" s="217">
        <v>95.381</v>
      </c>
      <c r="I202" s="218"/>
      <c r="J202" s="219">
        <f>ROUND(I202*H202,2)</f>
        <v>0</v>
      </c>
      <c r="K202" s="215" t="s">
        <v>157</v>
      </c>
      <c r="L202" s="45"/>
      <c r="M202" s="220" t="s">
        <v>19</v>
      </c>
      <c r="N202" s="221" t="s">
        <v>40</v>
      </c>
      <c r="O202" s="85"/>
      <c r="P202" s="222">
        <f>O202*H202</f>
        <v>0</v>
      </c>
      <c r="Q202" s="222">
        <v>1.665</v>
      </c>
      <c r="R202" s="222">
        <f>Q202*H202</f>
        <v>158.80936500000001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158</v>
      </c>
      <c r="AT202" s="224" t="s">
        <v>153</v>
      </c>
      <c r="AU202" s="224" t="s">
        <v>79</v>
      </c>
      <c r="AY202" s="18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77</v>
      </c>
      <c r="BK202" s="225">
        <f>ROUND(I202*H202,2)</f>
        <v>0</v>
      </c>
      <c r="BL202" s="18" t="s">
        <v>158</v>
      </c>
      <c r="BM202" s="224" t="s">
        <v>308</v>
      </c>
    </row>
    <row r="203" s="2" customFormat="1">
      <c r="A203" s="39"/>
      <c r="B203" s="40"/>
      <c r="C203" s="41"/>
      <c r="D203" s="226" t="s">
        <v>160</v>
      </c>
      <c r="E203" s="41"/>
      <c r="F203" s="227" t="s">
        <v>309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160</v>
      </c>
      <c r="AU203" s="18" t="s">
        <v>79</v>
      </c>
    </row>
    <row r="204" s="13" customFormat="1">
      <c r="A204" s="13"/>
      <c r="B204" s="231"/>
      <c r="C204" s="232"/>
      <c r="D204" s="233" t="s">
        <v>162</v>
      </c>
      <c r="E204" s="234" t="s">
        <v>19</v>
      </c>
      <c r="F204" s="235" t="s">
        <v>310</v>
      </c>
      <c r="G204" s="232"/>
      <c r="H204" s="236">
        <v>80.25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162</v>
      </c>
      <c r="AU204" s="242" t="s">
        <v>79</v>
      </c>
      <c r="AV204" s="13" t="s">
        <v>79</v>
      </c>
      <c r="AW204" s="13" t="s">
        <v>31</v>
      </c>
      <c r="AX204" s="13" t="s">
        <v>69</v>
      </c>
      <c r="AY204" s="242" t="s">
        <v>151</v>
      </c>
    </row>
    <row r="205" s="14" customFormat="1">
      <c r="A205" s="14"/>
      <c r="B205" s="243"/>
      <c r="C205" s="244"/>
      <c r="D205" s="233" t="s">
        <v>162</v>
      </c>
      <c r="E205" s="245" t="s">
        <v>19</v>
      </c>
      <c r="F205" s="246" t="s">
        <v>188</v>
      </c>
      <c r="G205" s="244"/>
      <c r="H205" s="247">
        <v>80.25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162</v>
      </c>
      <c r="AU205" s="253" t="s">
        <v>79</v>
      </c>
      <c r="AV205" s="14" t="s">
        <v>165</v>
      </c>
      <c r="AW205" s="14" t="s">
        <v>31</v>
      </c>
      <c r="AX205" s="14" t="s">
        <v>69</v>
      </c>
      <c r="AY205" s="253" t="s">
        <v>151</v>
      </c>
    </row>
    <row r="206" s="13" customFormat="1">
      <c r="A206" s="13"/>
      <c r="B206" s="231"/>
      <c r="C206" s="232"/>
      <c r="D206" s="233" t="s">
        <v>162</v>
      </c>
      <c r="E206" s="234" t="s">
        <v>19</v>
      </c>
      <c r="F206" s="235" t="s">
        <v>179</v>
      </c>
      <c r="G206" s="232"/>
      <c r="H206" s="236">
        <v>11.616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79</v>
      </c>
      <c r="AV206" s="13" t="s">
        <v>79</v>
      </c>
      <c r="AW206" s="13" t="s">
        <v>31</v>
      </c>
      <c r="AX206" s="13" t="s">
        <v>69</v>
      </c>
      <c r="AY206" s="242" t="s">
        <v>151</v>
      </c>
    </row>
    <row r="207" s="13" customFormat="1">
      <c r="A207" s="13"/>
      <c r="B207" s="231"/>
      <c r="C207" s="232"/>
      <c r="D207" s="233" t="s">
        <v>162</v>
      </c>
      <c r="E207" s="234" t="s">
        <v>19</v>
      </c>
      <c r="F207" s="235" t="s">
        <v>311</v>
      </c>
      <c r="G207" s="232"/>
      <c r="H207" s="236">
        <v>3.5150000000000001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162</v>
      </c>
      <c r="AU207" s="242" t="s">
        <v>79</v>
      </c>
      <c r="AV207" s="13" t="s">
        <v>79</v>
      </c>
      <c r="AW207" s="13" t="s">
        <v>31</v>
      </c>
      <c r="AX207" s="13" t="s">
        <v>69</v>
      </c>
      <c r="AY207" s="242" t="s">
        <v>151</v>
      </c>
    </row>
    <row r="208" s="14" customFormat="1">
      <c r="A208" s="14"/>
      <c r="B208" s="243"/>
      <c r="C208" s="244"/>
      <c r="D208" s="233" t="s">
        <v>162</v>
      </c>
      <c r="E208" s="245" t="s">
        <v>19</v>
      </c>
      <c r="F208" s="246" t="s">
        <v>180</v>
      </c>
      <c r="G208" s="244"/>
      <c r="H208" s="247">
        <v>15.131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162</v>
      </c>
      <c r="AU208" s="253" t="s">
        <v>79</v>
      </c>
      <c r="AV208" s="14" t="s">
        <v>165</v>
      </c>
      <c r="AW208" s="14" t="s">
        <v>31</v>
      </c>
      <c r="AX208" s="14" t="s">
        <v>69</v>
      </c>
      <c r="AY208" s="253" t="s">
        <v>151</v>
      </c>
    </row>
    <row r="209" s="15" customFormat="1">
      <c r="A209" s="15"/>
      <c r="B209" s="254"/>
      <c r="C209" s="255"/>
      <c r="D209" s="233" t="s">
        <v>162</v>
      </c>
      <c r="E209" s="256" t="s">
        <v>19</v>
      </c>
      <c r="F209" s="257" t="s">
        <v>174</v>
      </c>
      <c r="G209" s="255"/>
      <c r="H209" s="258">
        <v>95.381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162</v>
      </c>
      <c r="AU209" s="264" t="s">
        <v>79</v>
      </c>
      <c r="AV209" s="15" t="s">
        <v>158</v>
      </c>
      <c r="AW209" s="15" t="s">
        <v>31</v>
      </c>
      <c r="AX209" s="15" t="s">
        <v>77</v>
      </c>
      <c r="AY209" s="264" t="s">
        <v>151</v>
      </c>
    </row>
    <row r="210" s="2" customFormat="1" ht="16.5" customHeight="1">
      <c r="A210" s="39"/>
      <c r="B210" s="40"/>
      <c r="C210" s="213" t="s">
        <v>312</v>
      </c>
      <c r="D210" s="213" t="s">
        <v>153</v>
      </c>
      <c r="E210" s="214" t="s">
        <v>313</v>
      </c>
      <c r="F210" s="215" t="s">
        <v>314</v>
      </c>
      <c r="G210" s="216" t="s">
        <v>290</v>
      </c>
      <c r="H210" s="217">
        <v>316.44</v>
      </c>
      <c r="I210" s="218"/>
      <c r="J210" s="219">
        <f>ROUND(I210*H210,2)</f>
        <v>0</v>
      </c>
      <c r="K210" s="215" t="s">
        <v>157</v>
      </c>
      <c r="L210" s="45"/>
      <c r="M210" s="220" t="s">
        <v>19</v>
      </c>
      <c r="N210" s="221" t="s">
        <v>40</v>
      </c>
      <c r="O210" s="85"/>
      <c r="P210" s="222">
        <f>O210*H210</f>
        <v>0</v>
      </c>
      <c r="Q210" s="222">
        <v>0.00017000000000000001</v>
      </c>
      <c r="R210" s="222">
        <f>Q210*H210</f>
        <v>0.053794800000000004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158</v>
      </c>
      <c r="AT210" s="224" t="s">
        <v>153</v>
      </c>
      <c r="AU210" s="224" t="s">
        <v>79</v>
      </c>
      <c r="AY210" s="18" t="s">
        <v>151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77</v>
      </c>
      <c r="BK210" s="225">
        <f>ROUND(I210*H210,2)</f>
        <v>0</v>
      </c>
      <c r="BL210" s="18" t="s">
        <v>158</v>
      </c>
      <c r="BM210" s="224" t="s">
        <v>315</v>
      </c>
    </row>
    <row r="211" s="2" customFormat="1">
      <c r="A211" s="39"/>
      <c r="B211" s="40"/>
      <c r="C211" s="41"/>
      <c r="D211" s="226" t="s">
        <v>160</v>
      </c>
      <c r="E211" s="41"/>
      <c r="F211" s="227" t="s">
        <v>316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79</v>
      </c>
    </row>
    <row r="212" s="13" customFormat="1">
      <c r="A212" s="13"/>
      <c r="B212" s="231"/>
      <c r="C212" s="232"/>
      <c r="D212" s="233" t="s">
        <v>162</v>
      </c>
      <c r="E212" s="234" t="s">
        <v>19</v>
      </c>
      <c r="F212" s="235" t="s">
        <v>317</v>
      </c>
      <c r="G212" s="232"/>
      <c r="H212" s="236">
        <v>153.59999999999999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162</v>
      </c>
      <c r="AU212" s="242" t="s">
        <v>79</v>
      </c>
      <c r="AV212" s="13" t="s">
        <v>79</v>
      </c>
      <c r="AW212" s="13" t="s">
        <v>31</v>
      </c>
      <c r="AX212" s="13" t="s">
        <v>69</v>
      </c>
      <c r="AY212" s="242" t="s">
        <v>151</v>
      </c>
    </row>
    <row r="213" s="14" customFormat="1">
      <c r="A213" s="14"/>
      <c r="B213" s="243"/>
      <c r="C213" s="244"/>
      <c r="D213" s="233" t="s">
        <v>162</v>
      </c>
      <c r="E213" s="245" t="s">
        <v>19</v>
      </c>
      <c r="F213" s="246" t="s">
        <v>188</v>
      </c>
      <c r="G213" s="244"/>
      <c r="H213" s="247">
        <v>153.59999999999999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162</v>
      </c>
      <c r="AU213" s="253" t="s">
        <v>79</v>
      </c>
      <c r="AV213" s="14" t="s">
        <v>165</v>
      </c>
      <c r="AW213" s="14" t="s">
        <v>31</v>
      </c>
      <c r="AX213" s="14" t="s">
        <v>69</v>
      </c>
      <c r="AY213" s="253" t="s">
        <v>151</v>
      </c>
    </row>
    <row r="214" s="13" customFormat="1">
      <c r="A214" s="13"/>
      <c r="B214" s="231"/>
      <c r="C214" s="232"/>
      <c r="D214" s="233" t="s">
        <v>162</v>
      </c>
      <c r="E214" s="234" t="s">
        <v>19</v>
      </c>
      <c r="F214" s="235" t="s">
        <v>318</v>
      </c>
      <c r="G214" s="232"/>
      <c r="H214" s="236">
        <v>36.299999999999997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162</v>
      </c>
      <c r="AU214" s="242" t="s">
        <v>79</v>
      </c>
      <c r="AV214" s="13" t="s">
        <v>79</v>
      </c>
      <c r="AW214" s="13" t="s">
        <v>31</v>
      </c>
      <c r="AX214" s="13" t="s">
        <v>69</v>
      </c>
      <c r="AY214" s="242" t="s">
        <v>151</v>
      </c>
    </row>
    <row r="215" s="13" customFormat="1">
      <c r="A215" s="13"/>
      <c r="B215" s="231"/>
      <c r="C215" s="232"/>
      <c r="D215" s="233" t="s">
        <v>162</v>
      </c>
      <c r="E215" s="234" t="s">
        <v>19</v>
      </c>
      <c r="F215" s="235" t="s">
        <v>319</v>
      </c>
      <c r="G215" s="232"/>
      <c r="H215" s="236">
        <v>126.54000000000001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162</v>
      </c>
      <c r="AU215" s="242" t="s">
        <v>79</v>
      </c>
      <c r="AV215" s="13" t="s">
        <v>79</v>
      </c>
      <c r="AW215" s="13" t="s">
        <v>31</v>
      </c>
      <c r="AX215" s="13" t="s">
        <v>69</v>
      </c>
      <c r="AY215" s="242" t="s">
        <v>151</v>
      </c>
    </row>
    <row r="216" s="14" customFormat="1">
      <c r="A216" s="14"/>
      <c r="B216" s="243"/>
      <c r="C216" s="244"/>
      <c r="D216" s="233" t="s">
        <v>162</v>
      </c>
      <c r="E216" s="245" t="s">
        <v>19</v>
      </c>
      <c r="F216" s="246" t="s">
        <v>180</v>
      </c>
      <c r="G216" s="244"/>
      <c r="H216" s="247">
        <v>162.84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162</v>
      </c>
      <c r="AU216" s="253" t="s">
        <v>79</v>
      </c>
      <c r="AV216" s="14" t="s">
        <v>165</v>
      </c>
      <c r="AW216" s="14" t="s">
        <v>31</v>
      </c>
      <c r="AX216" s="14" t="s">
        <v>69</v>
      </c>
      <c r="AY216" s="253" t="s">
        <v>151</v>
      </c>
    </row>
    <row r="217" s="15" customFormat="1">
      <c r="A217" s="15"/>
      <c r="B217" s="254"/>
      <c r="C217" s="255"/>
      <c r="D217" s="233" t="s">
        <v>162</v>
      </c>
      <c r="E217" s="256" t="s">
        <v>19</v>
      </c>
      <c r="F217" s="257" t="s">
        <v>174</v>
      </c>
      <c r="G217" s="255"/>
      <c r="H217" s="258">
        <v>316.44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162</v>
      </c>
      <c r="AU217" s="264" t="s">
        <v>79</v>
      </c>
      <c r="AV217" s="15" t="s">
        <v>158</v>
      </c>
      <c r="AW217" s="15" t="s">
        <v>31</v>
      </c>
      <c r="AX217" s="15" t="s">
        <v>77</v>
      </c>
      <c r="AY217" s="264" t="s">
        <v>151</v>
      </c>
    </row>
    <row r="218" s="2" customFormat="1" ht="16.5" customHeight="1">
      <c r="A218" s="39"/>
      <c r="B218" s="40"/>
      <c r="C218" s="265" t="s">
        <v>320</v>
      </c>
      <c r="D218" s="265" t="s">
        <v>262</v>
      </c>
      <c r="E218" s="266" t="s">
        <v>321</v>
      </c>
      <c r="F218" s="267" t="s">
        <v>322</v>
      </c>
      <c r="G218" s="268" t="s">
        <v>290</v>
      </c>
      <c r="H218" s="269">
        <v>374.82299999999998</v>
      </c>
      <c r="I218" s="270"/>
      <c r="J218" s="271">
        <f>ROUND(I218*H218,2)</f>
        <v>0</v>
      </c>
      <c r="K218" s="267" t="s">
        <v>157</v>
      </c>
      <c r="L218" s="272"/>
      <c r="M218" s="273" t="s">
        <v>19</v>
      </c>
      <c r="N218" s="274" t="s">
        <v>40</v>
      </c>
      <c r="O218" s="85"/>
      <c r="P218" s="222">
        <f>O218*H218</f>
        <v>0</v>
      </c>
      <c r="Q218" s="222">
        <v>0.00029999999999999997</v>
      </c>
      <c r="R218" s="222">
        <f>Q218*H218</f>
        <v>0.11244689999999999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230</v>
      </c>
      <c r="AT218" s="224" t="s">
        <v>262</v>
      </c>
      <c r="AU218" s="224" t="s">
        <v>79</v>
      </c>
      <c r="AY218" s="18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77</v>
      </c>
      <c r="BK218" s="225">
        <f>ROUND(I218*H218,2)</f>
        <v>0</v>
      </c>
      <c r="BL218" s="18" t="s">
        <v>158</v>
      </c>
      <c r="BM218" s="224" t="s">
        <v>323</v>
      </c>
    </row>
    <row r="219" s="2" customFormat="1">
      <c r="A219" s="39"/>
      <c r="B219" s="40"/>
      <c r="C219" s="41"/>
      <c r="D219" s="226" t="s">
        <v>160</v>
      </c>
      <c r="E219" s="41"/>
      <c r="F219" s="227" t="s">
        <v>324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160</v>
      </c>
      <c r="AU219" s="18" t="s">
        <v>79</v>
      </c>
    </row>
    <row r="220" s="13" customFormat="1">
      <c r="A220" s="13"/>
      <c r="B220" s="231"/>
      <c r="C220" s="232"/>
      <c r="D220" s="233" t="s">
        <v>162</v>
      </c>
      <c r="E220" s="232"/>
      <c r="F220" s="235" t="s">
        <v>325</v>
      </c>
      <c r="G220" s="232"/>
      <c r="H220" s="236">
        <v>374.82299999999998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162</v>
      </c>
      <c r="AU220" s="242" t="s">
        <v>79</v>
      </c>
      <c r="AV220" s="13" t="s">
        <v>79</v>
      </c>
      <c r="AW220" s="13" t="s">
        <v>4</v>
      </c>
      <c r="AX220" s="13" t="s">
        <v>77</v>
      </c>
      <c r="AY220" s="242" t="s">
        <v>151</v>
      </c>
    </row>
    <row r="221" s="2" customFormat="1" ht="24.15" customHeight="1">
      <c r="A221" s="39"/>
      <c r="B221" s="40"/>
      <c r="C221" s="213" t="s">
        <v>326</v>
      </c>
      <c r="D221" s="213" t="s">
        <v>153</v>
      </c>
      <c r="E221" s="214" t="s">
        <v>327</v>
      </c>
      <c r="F221" s="215" t="s">
        <v>328</v>
      </c>
      <c r="G221" s="216" t="s">
        <v>329</v>
      </c>
      <c r="H221" s="217">
        <v>433.10000000000002</v>
      </c>
      <c r="I221" s="218"/>
      <c r="J221" s="219">
        <f>ROUND(I221*H221,2)</f>
        <v>0</v>
      </c>
      <c r="K221" s="215" t="s">
        <v>157</v>
      </c>
      <c r="L221" s="45"/>
      <c r="M221" s="220" t="s">
        <v>19</v>
      </c>
      <c r="N221" s="221" t="s">
        <v>40</v>
      </c>
      <c r="O221" s="85"/>
      <c r="P221" s="222">
        <f>O221*H221</f>
        <v>0</v>
      </c>
      <c r="Q221" s="222">
        <v>0.20469000000000001</v>
      </c>
      <c r="R221" s="222">
        <f>Q221*H221</f>
        <v>88.651239000000004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158</v>
      </c>
      <c r="AT221" s="224" t="s">
        <v>153</v>
      </c>
      <c r="AU221" s="224" t="s">
        <v>79</v>
      </c>
      <c r="AY221" s="18" t="s">
        <v>151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77</v>
      </c>
      <c r="BK221" s="225">
        <f>ROUND(I221*H221,2)</f>
        <v>0</v>
      </c>
      <c r="BL221" s="18" t="s">
        <v>158</v>
      </c>
      <c r="BM221" s="224" t="s">
        <v>330</v>
      </c>
    </row>
    <row r="222" s="2" customFormat="1">
      <c r="A222" s="39"/>
      <c r="B222" s="40"/>
      <c r="C222" s="41"/>
      <c r="D222" s="226" t="s">
        <v>160</v>
      </c>
      <c r="E222" s="41"/>
      <c r="F222" s="227" t="s">
        <v>331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79</v>
      </c>
    </row>
    <row r="223" s="13" customFormat="1">
      <c r="A223" s="13"/>
      <c r="B223" s="231"/>
      <c r="C223" s="232"/>
      <c r="D223" s="233" t="s">
        <v>162</v>
      </c>
      <c r="E223" s="234" t="s">
        <v>19</v>
      </c>
      <c r="F223" s="235" t="s">
        <v>332</v>
      </c>
      <c r="G223" s="232"/>
      <c r="H223" s="236">
        <v>360.5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162</v>
      </c>
      <c r="AU223" s="242" t="s">
        <v>79</v>
      </c>
      <c r="AV223" s="13" t="s">
        <v>79</v>
      </c>
      <c r="AW223" s="13" t="s">
        <v>31</v>
      </c>
      <c r="AX223" s="13" t="s">
        <v>69</v>
      </c>
      <c r="AY223" s="242" t="s">
        <v>151</v>
      </c>
    </row>
    <row r="224" s="14" customFormat="1">
      <c r="A224" s="14"/>
      <c r="B224" s="243"/>
      <c r="C224" s="244"/>
      <c r="D224" s="233" t="s">
        <v>162</v>
      </c>
      <c r="E224" s="245" t="s">
        <v>19</v>
      </c>
      <c r="F224" s="246" t="s">
        <v>333</v>
      </c>
      <c r="G224" s="244"/>
      <c r="H224" s="247">
        <v>360.5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162</v>
      </c>
      <c r="AU224" s="253" t="s">
        <v>79</v>
      </c>
      <c r="AV224" s="14" t="s">
        <v>165</v>
      </c>
      <c r="AW224" s="14" t="s">
        <v>31</v>
      </c>
      <c r="AX224" s="14" t="s">
        <v>69</v>
      </c>
      <c r="AY224" s="253" t="s">
        <v>151</v>
      </c>
    </row>
    <row r="225" s="13" customFormat="1">
      <c r="A225" s="13"/>
      <c r="B225" s="231"/>
      <c r="C225" s="232"/>
      <c r="D225" s="233" t="s">
        <v>162</v>
      </c>
      <c r="E225" s="234" t="s">
        <v>19</v>
      </c>
      <c r="F225" s="235" t="s">
        <v>334</v>
      </c>
      <c r="G225" s="232"/>
      <c r="H225" s="236">
        <v>72.599999999999994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162</v>
      </c>
      <c r="AU225" s="242" t="s">
        <v>79</v>
      </c>
      <c r="AV225" s="13" t="s">
        <v>79</v>
      </c>
      <c r="AW225" s="13" t="s">
        <v>31</v>
      </c>
      <c r="AX225" s="13" t="s">
        <v>69</v>
      </c>
      <c r="AY225" s="242" t="s">
        <v>151</v>
      </c>
    </row>
    <row r="226" s="14" customFormat="1">
      <c r="A226" s="14"/>
      <c r="B226" s="243"/>
      <c r="C226" s="244"/>
      <c r="D226" s="233" t="s">
        <v>162</v>
      </c>
      <c r="E226" s="245" t="s">
        <v>19</v>
      </c>
      <c r="F226" s="246" t="s">
        <v>335</v>
      </c>
      <c r="G226" s="244"/>
      <c r="H226" s="247">
        <v>72.599999999999994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162</v>
      </c>
      <c r="AU226" s="253" t="s">
        <v>79</v>
      </c>
      <c r="AV226" s="14" t="s">
        <v>165</v>
      </c>
      <c r="AW226" s="14" t="s">
        <v>31</v>
      </c>
      <c r="AX226" s="14" t="s">
        <v>69</v>
      </c>
      <c r="AY226" s="253" t="s">
        <v>151</v>
      </c>
    </row>
    <row r="227" s="15" customFormat="1">
      <c r="A227" s="15"/>
      <c r="B227" s="254"/>
      <c r="C227" s="255"/>
      <c r="D227" s="233" t="s">
        <v>162</v>
      </c>
      <c r="E227" s="256" t="s">
        <v>19</v>
      </c>
      <c r="F227" s="257" t="s">
        <v>174</v>
      </c>
      <c r="G227" s="255"/>
      <c r="H227" s="258">
        <v>433.10000000000002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162</v>
      </c>
      <c r="AU227" s="264" t="s">
        <v>79</v>
      </c>
      <c r="AV227" s="15" t="s">
        <v>158</v>
      </c>
      <c r="AW227" s="15" t="s">
        <v>31</v>
      </c>
      <c r="AX227" s="15" t="s">
        <v>77</v>
      </c>
      <c r="AY227" s="264" t="s">
        <v>151</v>
      </c>
    </row>
    <row r="228" s="2" customFormat="1" ht="16.5" customHeight="1">
      <c r="A228" s="39"/>
      <c r="B228" s="40"/>
      <c r="C228" s="213" t="s">
        <v>7</v>
      </c>
      <c r="D228" s="213" t="s">
        <v>153</v>
      </c>
      <c r="E228" s="214" t="s">
        <v>336</v>
      </c>
      <c r="F228" s="215" t="s">
        <v>337</v>
      </c>
      <c r="G228" s="216" t="s">
        <v>156</v>
      </c>
      <c r="H228" s="217">
        <v>4.5359999999999996</v>
      </c>
      <c r="I228" s="218"/>
      <c r="J228" s="219">
        <f>ROUND(I228*H228,2)</f>
        <v>0</v>
      </c>
      <c r="K228" s="215" t="s">
        <v>157</v>
      </c>
      <c r="L228" s="45"/>
      <c r="M228" s="220" t="s">
        <v>19</v>
      </c>
      <c r="N228" s="221" t="s">
        <v>40</v>
      </c>
      <c r="O228" s="85"/>
      <c r="P228" s="222">
        <f>O228*H228</f>
        <v>0</v>
      </c>
      <c r="Q228" s="222">
        <v>2.2563399999999998</v>
      </c>
      <c r="R228" s="222">
        <f>Q228*H228</f>
        <v>10.234758239999998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158</v>
      </c>
      <c r="AT228" s="224" t="s">
        <v>153</v>
      </c>
      <c r="AU228" s="224" t="s">
        <v>79</v>
      </c>
      <c r="AY228" s="18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77</v>
      </c>
      <c r="BK228" s="225">
        <f>ROUND(I228*H228,2)</f>
        <v>0</v>
      </c>
      <c r="BL228" s="18" t="s">
        <v>158</v>
      </c>
      <c r="BM228" s="224" t="s">
        <v>338</v>
      </c>
    </row>
    <row r="229" s="2" customFormat="1">
      <c r="A229" s="39"/>
      <c r="B229" s="40"/>
      <c r="C229" s="41"/>
      <c r="D229" s="226" t="s">
        <v>160</v>
      </c>
      <c r="E229" s="41"/>
      <c r="F229" s="227" t="s">
        <v>339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160</v>
      </c>
      <c r="AU229" s="18" t="s">
        <v>79</v>
      </c>
    </row>
    <row r="230" s="13" customFormat="1">
      <c r="A230" s="13"/>
      <c r="B230" s="231"/>
      <c r="C230" s="232"/>
      <c r="D230" s="233" t="s">
        <v>162</v>
      </c>
      <c r="E230" s="234" t="s">
        <v>19</v>
      </c>
      <c r="F230" s="235" t="s">
        <v>181</v>
      </c>
      <c r="G230" s="232"/>
      <c r="H230" s="236">
        <v>4.5359999999999996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162</v>
      </c>
      <c r="AU230" s="242" t="s">
        <v>79</v>
      </c>
      <c r="AV230" s="13" t="s">
        <v>79</v>
      </c>
      <c r="AW230" s="13" t="s">
        <v>31</v>
      </c>
      <c r="AX230" s="13" t="s">
        <v>69</v>
      </c>
      <c r="AY230" s="242" t="s">
        <v>151</v>
      </c>
    </row>
    <row r="231" s="14" customFormat="1">
      <c r="A231" s="14"/>
      <c r="B231" s="243"/>
      <c r="C231" s="244"/>
      <c r="D231" s="233" t="s">
        <v>162</v>
      </c>
      <c r="E231" s="245" t="s">
        <v>19</v>
      </c>
      <c r="F231" s="246" t="s">
        <v>182</v>
      </c>
      <c r="G231" s="244"/>
      <c r="H231" s="247">
        <v>4.5359999999999996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162</v>
      </c>
      <c r="AU231" s="253" t="s">
        <v>79</v>
      </c>
      <c r="AV231" s="14" t="s">
        <v>165</v>
      </c>
      <c r="AW231" s="14" t="s">
        <v>31</v>
      </c>
      <c r="AX231" s="14" t="s">
        <v>69</v>
      </c>
      <c r="AY231" s="253" t="s">
        <v>151</v>
      </c>
    </row>
    <row r="232" s="15" customFormat="1">
      <c r="A232" s="15"/>
      <c r="B232" s="254"/>
      <c r="C232" s="255"/>
      <c r="D232" s="233" t="s">
        <v>162</v>
      </c>
      <c r="E232" s="256" t="s">
        <v>19</v>
      </c>
      <c r="F232" s="257" t="s">
        <v>174</v>
      </c>
      <c r="G232" s="255"/>
      <c r="H232" s="258">
        <v>4.5359999999999996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162</v>
      </c>
      <c r="AU232" s="264" t="s">
        <v>79</v>
      </c>
      <c r="AV232" s="15" t="s">
        <v>158</v>
      </c>
      <c r="AW232" s="15" t="s">
        <v>31</v>
      </c>
      <c r="AX232" s="15" t="s">
        <v>77</v>
      </c>
      <c r="AY232" s="264" t="s">
        <v>151</v>
      </c>
    </row>
    <row r="233" s="2" customFormat="1" ht="16.5" customHeight="1">
      <c r="A233" s="39"/>
      <c r="B233" s="40"/>
      <c r="C233" s="213" t="s">
        <v>340</v>
      </c>
      <c r="D233" s="213" t="s">
        <v>153</v>
      </c>
      <c r="E233" s="214" t="s">
        <v>341</v>
      </c>
      <c r="F233" s="215" t="s">
        <v>342</v>
      </c>
      <c r="G233" s="216" t="s">
        <v>156</v>
      </c>
      <c r="H233" s="217">
        <v>21.329999999999998</v>
      </c>
      <c r="I233" s="218"/>
      <c r="J233" s="219">
        <f>ROUND(I233*H233,2)</f>
        <v>0</v>
      </c>
      <c r="K233" s="215" t="s">
        <v>157</v>
      </c>
      <c r="L233" s="45"/>
      <c r="M233" s="220" t="s">
        <v>19</v>
      </c>
      <c r="N233" s="221" t="s">
        <v>40</v>
      </c>
      <c r="O233" s="85"/>
      <c r="P233" s="222">
        <f>O233*H233</f>
        <v>0</v>
      </c>
      <c r="Q233" s="222">
        <v>2.45329</v>
      </c>
      <c r="R233" s="222">
        <f>Q233*H233</f>
        <v>52.328675699999998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158</v>
      </c>
      <c r="AT233" s="224" t="s">
        <v>153</v>
      </c>
      <c r="AU233" s="224" t="s">
        <v>79</v>
      </c>
      <c r="AY233" s="18" t="s">
        <v>151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77</v>
      </c>
      <c r="BK233" s="225">
        <f>ROUND(I233*H233,2)</f>
        <v>0</v>
      </c>
      <c r="BL233" s="18" t="s">
        <v>158</v>
      </c>
      <c r="BM233" s="224" t="s">
        <v>343</v>
      </c>
    </row>
    <row r="234" s="2" customFormat="1">
      <c r="A234" s="39"/>
      <c r="B234" s="40"/>
      <c r="C234" s="41"/>
      <c r="D234" s="226" t="s">
        <v>160</v>
      </c>
      <c r="E234" s="41"/>
      <c r="F234" s="227" t="s">
        <v>344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160</v>
      </c>
      <c r="AU234" s="18" t="s">
        <v>79</v>
      </c>
    </row>
    <row r="235" s="13" customFormat="1">
      <c r="A235" s="13"/>
      <c r="B235" s="231"/>
      <c r="C235" s="232"/>
      <c r="D235" s="233" t="s">
        <v>162</v>
      </c>
      <c r="E235" s="234" t="s">
        <v>19</v>
      </c>
      <c r="F235" s="235" t="s">
        <v>345</v>
      </c>
      <c r="G235" s="232"/>
      <c r="H235" s="236">
        <v>7.452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162</v>
      </c>
      <c r="AU235" s="242" t="s">
        <v>79</v>
      </c>
      <c r="AV235" s="13" t="s">
        <v>79</v>
      </c>
      <c r="AW235" s="13" t="s">
        <v>31</v>
      </c>
      <c r="AX235" s="13" t="s">
        <v>69</v>
      </c>
      <c r="AY235" s="242" t="s">
        <v>151</v>
      </c>
    </row>
    <row r="236" s="13" customFormat="1">
      <c r="A236" s="13"/>
      <c r="B236" s="231"/>
      <c r="C236" s="232"/>
      <c r="D236" s="233" t="s">
        <v>162</v>
      </c>
      <c r="E236" s="234" t="s">
        <v>19</v>
      </c>
      <c r="F236" s="235" t="s">
        <v>213</v>
      </c>
      <c r="G236" s="232"/>
      <c r="H236" s="236">
        <v>12.635999999999999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162</v>
      </c>
      <c r="AU236" s="242" t="s">
        <v>79</v>
      </c>
      <c r="AV236" s="13" t="s">
        <v>79</v>
      </c>
      <c r="AW236" s="13" t="s">
        <v>31</v>
      </c>
      <c r="AX236" s="13" t="s">
        <v>69</v>
      </c>
      <c r="AY236" s="242" t="s">
        <v>151</v>
      </c>
    </row>
    <row r="237" s="13" customFormat="1">
      <c r="A237" s="13"/>
      <c r="B237" s="231"/>
      <c r="C237" s="232"/>
      <c r="D237" s="233" t="s">
        <v>162</v>
      </c>
      <c r="E237" s="234" t="s">
        <v>19</v>
      </c>
      <c r="F237" s="235" t="s">
        <v>346</v>
      </c>
      <c r="G237" s="232"/>
      <c r="H237" s="236">
        <v>1.242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162</v>
      </c>
      <c r="AU237" s="242" t="s">
        <v>79</v>
      </c>
      <c r="AV237" s="13" t="s">
        <v>79</v>
      </c>
      <c r="AW237" s="13" t="s">
        <v>31</v>
      </c>
      <c r="AX237" s="13" t="s">
        <v>69</v>
      </c>
      <c r="AY237" s="242" t="s">
        <v>151</v>
      </c>
    </row>
    <row r="238" s="14" customFormat="1">
      <c r="A238" s="14"/>
      <c r="B238" s="243"/>
      <c r="C238" s="244"/>
      <c r="D238" s="233" t="s">
        <v>162</v>
      </c>
      <c r="E238" s="245" t="s">
        <v>19</v>
      </c>
      <c r="F238" s="246" t="s">
        <v>215</v>
      </c>
      <c r="G238" s="244"/>
      <c r="H238" s="247">
        <v>21.329999999999998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162</v>
      </c>
      <c r="AU238" s="253" t="s">
        <v>79</v>
      </c>
      <c r="AV238" s="14" t="s">
        <v>165</v>
      </c>
      <c r="AW238" s="14" t="s">
        <v>31</v>
      </c>
      <c r="AX238" s="14" t="s">
        <v>69</v>
      </c>
      <c r="AY238" s="253" t="s">
        <v>151</v>
      </c>
    </row>
    <row r="239" s="15" customFormat="1">
      <c r="A239" s="15"/>
      <c r="B239" s="254"/>
      <c r="C239" s="255"/>
      <c r="D239" s="233" t="s">
        <v>162</v>
      </c>
      <c r="E239" s="256" t="s">
        <v>19</v>
      </c>
      <c r="F239" s="257" t="s">
        <v>174</v>
      </c>
      <c r="G239" s="255"/>
      <c r="H239" s="258">
        <v>21.329999999999998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162</v>
      </c>
      <c r="AU239" s="264" t="s">
        <v>79</v>
      </c>
      <c r="AV239" s="15" t="s">
        <v>158</v>
      </c>
      <c r="AW239" s="15" t="s">
        <v>31</v>
      </c>
      <c r="AX239" s="15" t="s">
        <v>77</v>
      </c>
      <c r="AY239" s="264" t="s">
        <v>151</v>
      </c>
    </row>
    <row r="240" s="2" customFormat="1" ht="16.5" customHeight="1">
      <c r="A240" s="39"/>
      <c r="B240" s="40"/>
      <c r="C240" s="213" t="s">
        <v>347</v>
      </c>
      <c r="D240" s="213" t="s">
        <v>153</v>
      </c>
      <c r="E240" s="214" t="s">
        <v>348</v>
      </c>
      <c r="F240" s="215" t="s">
        <v>349</v>
      </c>
      <c r="G240" s="216" t="s">
        <v>156</v>
      </c>
      <c r="H240" s="217">
        <v>3.8879999999999999</v>
      </c>
      <c r="I240" s="218"/>
      <c r="J240" s="219">
        <f>ROUND(I240*H240,2)</f>
        <v>0</v>
      </c>
      <c r="K240" s="215" t="s">
        <v>157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2.45329</v>
      </c>
      <c r="R240" s="222">
        <f>Q240*H240</f>
        <v>9.5383915199999993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158</v>
      </c>
      <c r="AT240" s="224" t="s">
        <v>153</v>
      </c>
      <c r="AU240" s="224" t="s">
        <v>79</v>
      </c>
      <c r="AY240" s="18" t="s">
        <v>151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77</v>
      </c>
      <c r="BK240" s="225">
        <f>ROUND(I240*H240,2)</f>
        <v>0</v>
      </c>
      <c r="BL240" s="18" t="s">
        <v>158</v>
      </c>
      <c r="BM240" s="224" t="s">
        <v>350</v>
      </c>
    </row>
    <row r="241" s="2" customFormat="1">
      <c r="A241" s="39"/>
      <c r="B241" s="40"/>
      <c r="C241" s="41"/>
      <c r="D241" s="226" t="s">
        <v>160</v>
      </c>
      <c r="E241" s="41"/>
      <c r="F241" s="227" t="s">
        <v>351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160</v>
      </c>
      <c r="AU241" s="18" t="s">
        <v>79</v>
      </c>
    </row>
    <row r="242" s="13" customFormat="1">
      <c r="A242" s="13"/>
      <c r="B242" s="231"/>
      <c r="C242" s="232"/>
      <c r="D242" s="233" t="s">
        <v>162</v>
      </c>
      <c r="E242" s="234" t="s">
        <v>19</v>
      </c>
      <c r="F242" s="235" t="s">
        <v>223</v>
      </c>
      <c r="G242" s="232"/>
      <c r="H242" s="236">
        <v>3.456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162</v>
      </c>
      <c r="AU242" s="242" t="s">
        <v>79</v>
      </c>
      <c r="AV242" s="13" t="s">
        <v>79</v>
      </c>
      <c r="AW242" s="13" t="s">
        <v>31</v>
      </c>
      <c r="AX242" s="13" t="s">
        <v>69</v>
      </c>
      <c r="AY242" s="242" t="s">
        <v>151</v>
      </c>
    </row>
    <row r="243" s="14" customFormat="1">
      <c r="A243" s="14"/>
      <c r="B243" s="243"/>
      <c r="C243" s="244"/>
      <c r="D243" s="233" t="s">
        <v>162</v>
      </c>
      <c r="E243" s="245" t="s">
        <v>19</v>
      </c>
      <c r="F243" s="246" t="s">
        <v>352</v>
      </c>
      <c r="G243" s="244"/>
      <c r="H243" s="247">
        <v>3.456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162</v>
      </c>
      <c r="AU243" s="253" t="s">
        <v>79</v>
      </c>
      <c r="AV243" s="14" t="s">
        <v>165</v>
      </c>
      <c r="AW243" s="14" t="s">
        <v>31</v>
      </c>
      <c r="AX243" s="14" t="s">
        <v>69</v>
      </c>
      <c r="AY243" s="253" t="s">
        <v>151</v>
      </c>
    </row>
    <row r="244" s="13" customFormat="1">
      <c r="A244" s="13"/>
      <c r="B244" s="231"/>
      <c r="C244" s="232"/>
      <c r="D244" s="233" t="s">
        <v>162</v>
      </c>
      <c r="E244" s="234" t="s">
        <v>19</v>
      </c>
      <c r="F244" s="235" t="s">
        <v>216</v>
      </c>
      <c r="G244" s="232"/>
      <c r="H244" s="236">
        <v>0.432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162</v>
      </c>
      <c r="AU244" s="242" t="s">
        <v>79</v>
      </c>
      <c r="AV244" s="13" t="s">
        <v>79</v>
      </c>
      <c r="AW244" s="13" t="s">
        <v>31</v>
      </c>
      <c r="AX244" s="13" t="s">
        <v>69</v>
      </c>
      <c r="AY244" s="242" t="s">
        <v>151</v>
      </c>
    </row>
    <row r="245" s="14" customFormat="1">
      <c r="A245" s="14"/>
      <c r="B245" s="243"/>
      <c r="C245" s="244"/>
      <c r="D245" s="233" t="s">
        <v>162</v>
      </c>
      <c r="E245" s="245" t="s">
        <v>19</v>
      </c>
      <c r="F245" s="246" t="s">
        <v>217</v>
      </c>
      <c r="G245" s="244"/>
      <c r="H245" s="247">
        <v>0.432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162</v>
      </c>
      <c r="AU245" s="253" t="s">
        <v>79</v>
      </c>
      <c r="AV245" s="14" t="s">
        <v>165</v>
      </c>
      <c r="AW245" s="14" t="s">
        <v>31</v>
      </c>
      <c r="AX245" s="14" t="s">
        <v>69</v>
      </c>
      <c r="AY245" s="253" t="s">
        <v>151</v>
      </c>
    </row>
    <row r="246" s="15" customFormat="1">
      <c r="A246" s="15"/>
      <c r="B246" s="254"/>
      <c r="C246" s="255"/>
      <c r="D246" s="233" t="s">
        <v>162</v>
      </c>
      <c r="E246" s="256" t="s">
        <v>19</v>
      </c>
      <c r="F246" s="257" t="s">
        <v>174</v>
      </c>
      <c r="G246" s="255"/>
      <c r="H246" s="258">
        <v>3.8879999999999999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162</v>
      </c>
      <c r="AU246" s="264" t="s">
        <v>79</v>
      </c>
      <c r="AV246" s="15" t="s">
        <v>158</v>
      </c>
      <c r="AW246" s="15" t="s">
        <v>31</v>
      </c>
      <c r="AX246" s="15" t="s">
        <v>77</v>
      </c>
      <c r="AY246" s="264" t="s">
        <v>151</v>
      </c>
    </row>
    <row r="247" s="2" customFormat="1" ht="16.5" customHeight="1">
      <c r="A247" s="39"/>
      <c r="B247" s="40"/>
      <c r="C247" s="213" t="s">
        <v>353</v>
      </c>
      <c r="D247" s="213" t="s">
        <v>153</v>
      </c>
      <c r="E247" s="214" t="s">
        <v>354</v>
      </c>
      <c r="F247" s="215" t="s">
        <v>355</v>
      </c>
      <c r="G247" s="216" t="s">
        <v>290</v>
      </c>
      <c r="H247" s="217">
        <v>29.079999999999998</v>
      </c>
      <c r="I247" s="218"/>
      <c r="J247" s="219">
        <f>ROUND(I247*H247,2)</f>
        <v>0</v>
      </c>
      <c r="K247" s="215" t="s">
        <v>157</v>
      </c>
      <c r="L247" s="45"/>
      <c r="M247" s="220" t="s">
        <v>19</v>
      </c>
      <c r="N247" s="221" t="s">
        <v>40</v>
      </c>
      <c r="O247" s="85"/>
      <c r="P247" s="222">
        <f>O247*H247</f>
        <v>0</v>
      </c>
      <c r="Q247" s="222">
        <v>0.00264</v>
      </c>
      <c r="R247" s="222">
        <f>Q247*H247</f>
        <v>0.076771199999999998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158</v>
      </c>
      <c r="AT247" s="224" t="s">
        <v>153</v>
      </c>
      <c r="AU247" s="224" t="s">
        <v>79</v>
      </c>
      <c r="AY247" s="18" t="s">
        <v>151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77</v>
      </c>
      <c r="BK247" s="225">
        <f>ROUND(I247*H247,2)</f>
        <v>0</v>
      </c>
      <c r="BL247" s="18" t="s">
        <v>158</v>
      </c>
      <c r="BM247" s="224" t="s">
        <v>356</v>
      </c>
    </row>
    <row r="248" s="2" customFormat="1">
      <c r="A248" s="39"/>
      <c r="B248" s="40"/>
      <c r="C248" s="41"/>
      <c r="D248" s="226" t="s">
        <v>160</v>
      </c>
      <c r="E248" s="41"/>
      <c r="F248" s="227" t="s">
        <v>357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160</v>
      </c>
      <c r="AU248" s="18" t="s">
        <v>79</v>
      </c>
    </row>
    <row r="249" s="13" customFormat="1">
      <c r="A249" s="13"/>
      <c r="B249" s="231"/>
      <c r="C249" s="232"/>
      <c r="D249" s="233" t="s">
        <v>162</v>
      </c>
      <c r="E249" s="234" t="s">
        <v>19</v>
      </c>
      <c r="F249" s="235" t="s">
        <v>358</v>
      </c>
      <c r="G249" s="232"/>
      <c r="H249" s="236">
        <v>29.079999999999998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162</v>
      </c>
      <c r="AU249" s="242" t="s">
        <v>79</v>
      </c>
      <c r="AV249" s="13" t="s">
        <v>79</v>
      </c>
      <c r="AW249" s="13" t="s">
        <v>31</v>
      </c>
      <c r="AX249" s="13" t="s">
        <v>77</v>
      </c>
      <c r="AY249" s="242" t="s">
        <v>151</v>
      </c>
    </row>
    <row r="250" s="2" customFormat="1" ht="16.5" customHeight="1">
      <c r="A250" s="39"/>
      <c r="B250" s="40"/>
      <c r="C250" s="213" t="s">
        <v>359</v>
      </c>
      <c r="D250" s="213" t="s">
        <v>153</v>
      </c>
      <c r="E250" s="214" t="s">
        <v>360</v>
      </c>
      <c r="F250" s="215" t="s">
        <v>361</v>
      </c>
      <c r="G250" s="216" t="s">
        <v>290</v>
      </c>
      <c r="H250" s="217">
        <v>29.079999999999998</v>
      </c>
      <c r="I250" s="218"/>
      <c r="J250" s="219">
        <f>ROUND(I250*H250,2)</f>
        <v>0</v>
      </c>
      <c r="K250" s="215" t="s">
        <v>157</v>
      </c>
      <c r="L250" s="45"/>
      <c r="M250" s="220" t="s">
        <v>19</v>
      </c>
      <c r="N250" s="221" t="s">
        <v>40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158</v>
      </c>
      <c r="AT250" s="224" t="s">
        <v>153</v>
      </c>
      <c r="AU250" s="224" t="s">
        <v>79</v>
      </c>
      <c r="AY250" s="18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77</v>
      </c>
      <c r="BK250" s="225">
        <f>ROUND(I250*H250,2)</f>
        <v>0</v>
      </c>
      <c r="BL250" s="18" t="s">
        <v>158</v>
      </c>
      <c r="BM250" s="224" t="s">
        <v>362</v>
      </c>
    </row>
    <row r="251" s="2" customFormat="1">
      <c r="A251" s="39"/>
      <c r="B251" s="40"/>
      <c r="C251" s="41"/>
      <c r="D251" s="226" t="s">
        <v>160</v>
      </c>
      <c r="E251" s="41"/>
      <c r="F251" s="227" t="s">
        <v>363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79</v>
      </c>
    </row>
    <row r="252" s="12" customFormat="1" ht="22.8" customHeight="1">
      <c r="A252" s="12"/>
      <c r="B252" s="197"/>
      <c r="C252" s="198"/>
      <c r="D252" s="199" t="s">
        <v>68</v>
      </c>
      <c r="E252" s="211" t="s">
        <v>165</v>
      </c>
      <c r="F252" s="211" t="s">
        <v>364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SUM(P253:P309)</f>
        <v>0</v>
      </c>
      <c r="Q252" s="205"/>
      <c r="R252" s="206">
        <f>SUM(R253:R309)</f>
        <v>291.70472490000003</v>
      </c>
      <c r="S252" s="205"/>
      <c r="T252" s="207">
        <f>SUM(T253:T309)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77</v>
      </c>
      <c r="AT252" s="209" t="s">
        <v>68</v>
      </c>
      <c r="AU252" s="209" t="s">
        <v>77</v>
      </c>
      <c r="AY252" s="208" t="s">
        <v>151</v>
      </c>
      <c r="BK252" s="210">
        <f>SUM(BK253:BK309)</f>
        <v>0</v>
      </c>
    </row>
    <row r="253" s="2" customFormat="1" ht="16.5" customHeight="1">
      <c r="A253" s="39"/>
      <c r="B253" s="40"/>
      <c r="C253" s="213" t="s">
        <v>365</v>
      </c>
      <c r="D253" s="213" t="s">
        <v>153</v>
      </c>
      <c r="E253" s="214" t="s">
        <v>366</v>
      </c>
      <c r="F253" s="215" t="s">
        <v>367</v>
      </c>
      <c r="G253" s="216" t="s">
        <v>156</v>
      </c>
      <c r="H253" s="217">
        <v>114.286</v>
      </c>
      <c r="I253" s="218"/>
      <c r="J253" s="219">
        <f>ROUND(I253*H253,2)</f>
        <v>0</v>
      </c>
      <c r="K253" s="215" t="s">
        <v>157</v>
      </c>
      <c r="L253" s="45"/>
      <c r="M253" s="220" t="s">
        <v>19</v>
      </c>
      <c r="N253" s="221" t="s">
        <v>40</v>
      </c>
      <c r="O253" s="85"/>
      <c r="P253" s="222">
        <f>O253*H253</f>
        <v>0</v>
      </c>
      <c r="Q253" s="222">
        <v>2.45329</v>
      </c>
      <c r="R253" s="222">
        <f>Q253*H253</f>
        <v>280.37670093999998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158</v>
      </c>
      <c r="AT253" s="224" t="s">
        <v>153</v>
      </c>
      <c r="AU253" s="224" t="s">
        <v>79</v>
      </c>
      <c r="AY253" s="18" t="s">
        <v>151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77</v>
      </c>
      <c r="BK253" s="225">
        <f>ROUND(I253*H253,2)</f>
        <v>0</v>
      </c>
      <c r="BL253" s="18" t="s">
        <v>158</v>
      </c>
      <c r="BM253" s="224" t="s">
        <v>368</v>
      </c>
    </row>
    <row r="254" s="2" customFormat="1">
      <c r="A254" s="39"/>
      <c r="B254" s="40"/>
      <c r="C254" s="41"/>
      <c r="D254" s="226" t="s">
        <v>160</v>
      </c>
      <c r="E254" s="41"/>
      <c r="F254" s="227" t="s">
        <v>369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79</v>
      </c>
    </row>
    <row r="255" s="13" customFormat="1">
      <c r="A255" s="13"/>
      <c r="B255" s="231"/>
      <c r="C255" s="232"/>
      <c r="D255" s="233" t="s">
        <v>162</v>
      </c>
      <c r="E255" s="234" t="s">
        <v>19</v>
      </c>
      <c r="F255" s="235" t="s">
        <v>370</v>
      </c>
      <c r="G255" s="232"/>
      <c r="H255" s="236">
        <v>18.876000000000001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162</v>
      </c>
      <c r="AU255" s="242" t="s">
        <v>79</v>
      </c>
      <c r="AV255" s="13" t="s">
        <v>79</v>
      </c>
      <c r="AW255" s="13" t="s">
        <v>31</v>
      </c>
      <c r="AX255" s="13" t="s">
        <v>69</v>
      </c>
      <c r="AY255" s="242" t="s">
        <v>151</v>
      </c>
    </row>
    <row r="256" s="13" customFormat="1">
      <c r="A256" s="13"/>
      <c r="B256" s="231"/>
      <c r="C256" s="232"/>
      <c r="D256" s="233" t="s">
        <v>162</v>
      </c>
      <c r="E256" s="234" t="s">
        <v>19</v>
      </c>
      <c r="F256" s="235" t="s">
        <v>371</v>
      </c>
      <c r="G256" s="232"/>
      <c r="H256" s="236">
        <v>0.97899999999999998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162</v>
      </c>
      <c r="AU256" s="242" t="s">
        <v>79</v>
      </c>
      <c r="AV256" s="13" t="s">
        <v>79</v>
      </c>
      <c r="AW256" s="13" t="s">
        <v>31</v>
      </c>
      <c r="AX256" s="13" t="s">
        <v>69</v>
      </c>
      <c r="AY256" s="242" t="s">
        <v>151</v>
      </c>
    </row>
    <row r="257" s="13" customFormat="1">
      <c r="A257" s="13"/>
      <c r="B257" s="231"/>
      <c r="C257" s="232"/>
      <c r="D257" s="233" t="s">
        <v>162</v>
      </c>
      <c r="E257" s="234" t="s">
        <v>19</v>
      </c>
      <c r="F257" s="235" t="s">
        <v>372</v>
      </c>
      <c r="G257" s="232"/>
      <c r="H257" s="236">
        <v>43.316000000000002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162</v>
      </c>
      <c r="AU257" s="242" t="s">
        <v>79</v>
      </c>
      <c r="AV257" s="13" t="s">
        <v>79</v>
      </c>
      <c r="AW257" s="13" t="s">
        <v>31</v>
      </c>
      <c r="AX257" s="13" t="s">
        <v>69</v>
      </c>
      <c r="AY257" s="242" t="s">
        <v>151</v>
      </c>
    </row>
    <row r="258" s="14" customFormat="1">
      <c r="A258" s="14"/>
      <c r="B258" s="243"/>
      <c r="C258" s="244"/>
      <c r="D258" s="233" t="s">
        <v>162</v>
      </c>
      <c r="E258" s="245" t="s">
        <v>19</v>
      </c>
      <c r="F258" s="246" t="s">
        <v>373</v>
      </c>
      <c r="G258" s="244"/>
      <c r="H258" s="247">
        <v>63.170999999999999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162</v>
      </c>
      <c r="AU258" s="253" t="s">
        <v>79</v>
      </c>
      <c r="AV258" s="14" t="s">
        <v>165</v>
      </c>
      <c r="AW258" s="14" t="s">
        <v>31</v>
      </c>
      <c r="AX258" s="14" t="s">
        <v>69</v>
      </c>
      <c r="AY258" s="253" t="s">
        <v>151</v>
      </c>
    </row>
    <row r="259" s="13" customFormat="1">
      <c r="A259" s="13"/>
      <c r="B259" s="231"/>
      <c r="C259" s="232"/>
      <c r="D259" s="233" t="s">
        <v>162</v>
      </c>
      <c r="E259" s="234" t="s">
        <v>19</v>
      </c>
      <c r="F259" s="235" t="s">
        <v>374</v>
      </c>
      <c r="G259" s="232"/>
      <c r="H259" s="236">
        <v>3.2130000000000001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162</v>
      </c>
      <c r="AU259" s="242" t="s">
        <v>79</v>
      </c>
      <c r="AV259" s="13" t="s">
        <v>79</v>
      </c>
      <c r="AW259" s="13" t="s">
        <v>31</v>
      </c>
      <c r="AX259" s="13" t="s">
        <v>69</v>
      </c>
      <c r="AY259" s="242" t="s">
        <v>151</v>
      </c>
    </row>
    <row r="260" s="13" customFormat="1">
      <c r="A260" s="13"/>
      <c r="B260" s="231"/>
      <c r="C260" s="232"/>
      <c r="D260" s="233" t="s">
        <v>162</v>
      </c>
      <c r="E260" s="234" t="s">
        <v>19</v>
      </c>
      <c r="F260" s="235" t="s">
        <v>375</v>
      </c>
      <c r="G260" s="232"/>
      <c r="H260" s="236">
        <v>6.3970000000000002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162</v>
      </c>
      <c r="AU260" s="242" t="s">
        <v>79</v>
      </c>
      <c r="AV260" s="13" t="s">
        <v>79</v>
      </c>
      <c r="AW260" s="13" t="s">
        <v>31</v>
      </c>
      <c r="AX260" s="13" t="s">
        <v>69</v>
      </c>
      <c r="AY260" s="242" t="s">
        <v>151</v>
      </c>
    </row>
    <row r="261" s="13" customFormat="1">
      <c r="A261" s="13"/>
      <c r="B261" s="231"/>
      <c r="C261" s="232"/>
      <c r="D261" s="233" t="s">
        <v>162</v>
      </c>
      <c r="E261" s="234" t="s">
        <v>19</v>
      </c>
      <c r="F261" s="235" t="s">
        <v>376</v>
      </c>
      <c r="G261" s="232"/>
      <c r="H261" s="236">
        <v>1.4299999999999999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162</v>
      </c>
      <c r="AU261" s="242" t="s">
        <v>79</v>
      </c>
      <c r="AV261" s="13" t="s">
        <v>79</v>
      </c>
      <c r="AW261" s="13" t="s">
        <v>31</v>
      </c>
      <c r="AX261" s="13" t="s">
        <v>69</v>
      </c>
      <c r="AY261" s="242" t="s">
        <v>151</v>
      </c>
    </row>
    <row r="262" s="13" customFormat="1">
      <c r="A262" s="13"/>
      <c r="B262" s="231"/>
      <c r="C262" s="232"/>
      <c r="D262" s="233" t="s">
        <v>162</v>
      </c>
      <c r="E262" s="234" t="s">
        <v>19</v>
      </c>
      <c r="F262" s="235" t="s">
        <v>377</v>
      </c>
      <c r="G262" s="232"/>
      <c r="H262" s="236">
        <v>2.2869999999999999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162</v>
      </c>
      <c r="AU262" s="242" t="s">
        <v>79</v>
      </c>
      <c r="AV262" s="13" t="s">
        <v>79</v>
      </c>
      <c r="AW262" s="13" t="s">
        <v>31</v>
      </c>
      <c r="AX262" s="13" t="s">
        <v>69</v>
      </c>
      <c r="AY262" s="242" t="s">
        <v>151</v>
      </c>
    </row>
    <row r="263" s="13" customFormat="1">
      <c r="A263" s="13"/>
      <c r="B263" s="231"/>
      <c r="C263" s="232"/>
      <c r="D263" s="233" t="s">
        <v>162</v>
      </c>
      <c r="E263" s="234" t="s">
        <v>19</v>
      </c>
      <c r="F263" s="235" t="s">
        <v>378</v>
      </c>
      <c r="G263" s="232"/>
      <c r="H263" s="236">
        <v>34.545999999999999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162</v>
      </c>
      <c r="AU263" s="242" t="s">
        <v>79</v>
      </c>
      <c r="AV263" s="13" t="s">
        <v>79</v>
      </c>
      <c r="AW263" s="13" t="s">
        <v>31</v>
      </c>
      <c r="AX263" s="13" t="s">
        <v>69</v>
      </c>
      <c r="AY263" s="242" t="s">
        <v>151</v>
      </c>
    </row>
    <row r="264" s="13" customFormat="1">
      <c r="A264" s="13"/>
      <c r="B264" s="231"/>
      <c r="C264" s="232"/>
      <c r="D264" s="233" t="s">
        <v>162</v>
      </c>
      <c r="E264" s="234" t="s">
        <v>19</v>
      </c>
      <c r="F264" s="235" t="s">
        <v>379</v>
      </c>
      <c r="G264" s="232"/>
      <c r="H264" s="236">
        <v>3.242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162</v>
      </c>
      <c r="AU264" s="242" t="s">
        <v>79</v>
      </c>
      <c r="AV264" s="13" t="s">
        <v>79</v>
      </c>
      <c r="AW264" s="13" t="s">
        <v>31</v>
      </c>
      <c r="AX264" s="13" t="s">
        <v>69</v>
      </c>
      <c r="AY264" s="242" t="s">
        <v>151</v>
      </c>
    </row>
    <row r="265" s="14" customFormat="1">
      <c r="A265" s="14"/>
      <c r="B265" s="243"/>
      <c r="C265" s="244"/>
      <c r="D265" s="233" t="s">
        <v>162</v>
      </c>
      <c r="E265" s="245" t="s">
        <v>19</v>
      </c>
      <c r="F265" s="246" t="s">
        <v>380</v>
      </c>
      <c r="G265" s="244"/>
      <c r="H265" s="247">
        <v>51.115000000000002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162</v>
      </c>
      <c r="AU265" s="253" t="s">
        <v>79</v>
      </c>
      <c r="AV265" s="14" t="s">
        <v>165</v>
      </c>
      <c r="AW265" s="14" t="s">
        <v>31</v>
      </c>
      <c r="AX265" s="14" t="s">
        <v>69</v>
      </c>
      <c r="AY265" s="253" t="s">
        <v>151</v>
      </c>
    </row>
    <row r="266" s="15" customFormat="1">
      <c r="A266" s="15"/>
      <c r="B266" s="254"/>
      <c r="C266" s="255"/>
      <c r="D266" s="233" t="s">
        <v>162</v>
      </c>
      <c r="E266" s="256" t="s">
        <v>19</v>
      </c>
      <c r="F266" s="257" t="s">
        <v>174</v>
      </c>
      <c r="G266" s="255"/>
      <c r="H266" s="258">
        <v>114.286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162</v>
      </c>
      <c r="AU266" s="264" t="s">
        <v>79</v>
      </c>
      <c r="AV266" s="15" t="s">
        <v>158</v>
      </c>
      <c r="AW266" s="15" t="s">
        <v>31</v>
      </c>
      <c r="AX266" s="15" t="s">
        <v>77</v>
      </c>
      <c r="AY266" s="264" t="s">
        <v>151</v>
      </c>
    </row>
    <row r="267" s="2" customFormat="1" ht="16.5" customHeight="1">
      <c r="A267" s="39"/>
      <c r="B267" s="40"/>
      <c r="C267" s="213" t="s">
        <v>381</v>
      </c>
      <c r="D267" s="213" t="s">
        <v>153</v>
      </c>
      <c r="E267" s="214" t="s">
        <v>382</v>
      </c>
      <c r="F267" s="215" t="s">
        <v>383</v>
      </c>
      <c r="G267" s="216" t="s">
        <v>290</v>
      </c>
      <c r="H267" s="217">
        <v>157.09999999999999</v>
      </c>
      <c r="I267" s="218"/>
      <c r="J267" s="219">
        <f>ROUND(I267*H267,2)</f>
        <v>0</v>
      </c>
      <c r="K267" s="215" t="s">
        <v>157</v>
      </c>
      <c r="L267" s="45"/>
      <c r="M267" s="220" t="s">
        <v>19</v>
      </c>
      <c r="N267" s="221" t="s">
        <v>40</v>
      </c>
      <c r="O267" s="85"/>
      <c r="P267" s="222">
        <f>O267*H267</f>
        <v>0</v>
      </c>
      <c r="Q267" s="222">
        <v>0.0025000000000000001</v>
      </c>
      <c r="R267" s="222">
        <f>Q267*H267</f>
        <v>0.39274999999999999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158</v>
      </c>
      <c r="AT267" s="224" t="s">
        <v>153</v>
      </c>
      <c r="AU267" s="224" t="s">
        <v>79</v>
      </c>
      <c r="AY267" s="18" t="s">
        <v>151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77</v>
      </c>
      <c r="BK267" s="225">
        <f>ROUND(I267*H267,2)</f>
        <v>0</v>
      </c>
      <c r="BL267" s="18" t="s">
        <v>158</v>
      </c>
      <c r="BM267" s="224" t="s">
        <v>384</v>
      </c>
    </row>
    <row r="268" s="2" customFormat="1">
      <c r="A268" s="39"/>
      <c r="B268" s="40"/>
      <c r="C268" s="41"/>
      <c r="D268" s="226" t="s">
        <v>160</v>
      </c>
      <c r="E268" s="41"/>
      <c r="F268" s="227" t="s">
        <v>385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79</v>
      </c>
    </row>
    <row r="269" s="13" customFormat="1">
      <c r="A269" s="13"/>
      <c r="B269" s="231"/>
      <c r="C269" s="232"/>
      <c r="D269" s="233" t="s">
        <v>162</v>
      </c>
      <c r="E269" s="234" t="s">
        <v>19</v>
      </c>
      <c r="F269" s="235" t="s">
        <v>386</v>
      </c>
      <c r="G269" s="232"/>
      <c r="H269" s="236">
        <v>10.859999999999999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79</v>
      </c>
      <c r="AV269" s="13" t="s">
        <v>79</v>
      </c>
      <c r="AW269" s="13" t="s">
        <v>31</v>
      </c>
      <c r="AX269" s="13" t="s">
        <v>69</v>
      </c>
      <c r="AY269" s="242" t="s">
        <v>151</v>
      </c>
    </row>
    <row r="270" s="13" customFormat="1">
      <c r="A270" s="13"/>
      <c r="B270" s="231"/>
      <c r="C270" s="232"/>
      <c r="D270" s="233" t="s">
        <v>162</v>
      </c>
      <c r="E270" s="234" t="s">
        <v>19</v>
      </c>
      <c r="F270" s="235" t="s">
        <v>387</v>
      </c>
      <c r="G270" s="232"/>
      <c r="H270" s="236">
        <v>21.376000000000001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162</v>
      </c>
      <c r="AU270" s="242" t="s">
        <v>79</v>
      </c>
      <c r="AV270" s="13" t="s">
        <v>79</v>
      </c>
      <c r="AW270" s="13" t="s">
        <v>31</v>
      </c>
      <c r="AX270" s="13" t="s">
        <v>69</v>
      </c>
      <c r="AY270" s="242" t="s">
        <v>151</v>
      </c>
    </row>
    <row r="271" s="13" customFormat="1">
      <c r="A271" s="13"/>
      <c r="B271" s="231"/>
      <c r="C271" s="232"/>
      <c r="D271" s="233" t="s">
        <v>162</v>
      </c>
      <c r="E271" s="234" t="s">
        <v>19</v>
      </c>
      <c r="F271" s="235" t="s">
        <v>388</v>
      </c>
      <c r="G271" s="232"/>
      <c r="H271" s="236">
        <v>4.6699999999999999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162</v>
      </c>
      <c r="AU271" s="242" t="s">
        <v>79</v>
      </c>
      <c r="AV271" s="13" t="s">
        <v>79</v>
      </c>
      <c r="AW271" s="13" t="s">
        <v>31</v>
      </c>
      <c r="AX271" s="13" t="s">
        <v>69</v>
      </c>
      <c r="AY271" s="242" t="s">
        <v>151</v>
      </c>
    </row>
    <row r="272" s="13" customFormat="1">
      <c r="A272" s="13"/>
      <c r="B272" s="231"/>
      <c r="C272" s="232"/>
      <c r="D272" s="233" t="s">
        <v>162</v>
      </c>
      <c r="E272" s="234" t="s">
        <v>19</v>
      </c>
      <c r="F272" s="235" t="s">
        <v>389</v>
      </c>
      <c r="G272" s="232"/>
      <c r="H272" s="236">
        <v>8.2400000000000002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162</v>
      </c>
      <c r="AU272" s="242" t="s">
        <v>79</v>
      </c>
      <c r="AV272" s="13" t="s">
        <v>79</v>
      </c>
      <c r="AW272" s="13" t="s">
        <v>31</v>
      </c>
      <c r="AX272" s="13" t="s">
        <v>69</v>
      </c>
      <c r="AY272" s="242" t="s">
        <v>151</v>
      </c>
    </row>
    <row r="273" s="13" customFormat="1">
      <c r="A273" s="13"/>
      <c r="B273" s="231"/>
      <c r="C273" s="232"/>
      <c r="D273" s="233" t="s">
        <v>162</v>
      </c>
      <c r="E273" s="234" t="s">
        <v>19</v>
      </c>
      <c r="F273" s="235" t="s">
        <v>390</v>
      </c>
      <c r="G273" s="232"/>
      <c r="H273" s="236">
        <v>101.146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162</v>
      </c>
      <c r="AU273" s="242" t="s">
        <v>79</v>
      </c>
      <c r="AV273" s="13" t="s">
        <v>79</v>
      </c>
      <c r="AW273" s="13" t="s">
        <v>31</v>
      </c>
      <c r="AX273" s="13" t="s">
        <v>69</v>
      </c>
      <c r="AY273" s="242" t="s">
        <v>151</v>
      </c>
    </row>
    <row r="274" s="13" customFormat="1">
      <c r="A274" s="13"/>
      <c r="B274" s="231"/>
      <c r="C274" s="232"/>
      <c r="D274" s="233" t="s">
        <v>162</v>
      </c>
      <c r="E274" s="234" t="s">
        <v>19</v>
      </c>
      <c r="F274" s="235" t="s">
        <v>391</v>
      </c>
      <c r="G274" s="232"/>
      <c r="H274" s="236">
        <v>10.808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162</v>
      </c>
      <c r="AU274" s="242" t="s">
        <v>79</v>
      </c>
      <c r="AV274" s="13" t="s">
        <v>79</v>
      </c>
      <c r="AW274" s="13" t="s">
        <v>31</v>
      </c>
      <c r="AX274" s="13" t="s">
        <v>69</v>
      </c>
      <c r="AY274" s="242" t="s">
        <v>151</v>
      </c>
    </row>
    <row r="275" s="15" customFormat="1">
      <c r="A275" s="15"/>
      <c r="B275" s="254"/>
      <c r="C275" s="255"/>
      <c r="D275" s="233" t="s">
        <v>162</v>
      </c>
      <c r="E275" s="256" t="s">
        <v>19</v>
      </c>
      <c r="F275" s="257" t="s">
        <v>174</v>
      </c>
      <c r="G275" s="255"/>
      <c r="H275" s="258">
        <v>157.09999999999999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162</v>
      </c>
      <c r="AU275" s="264" t="s">
        <v>79</v>
      </c>
      <c r="AV275" s="15" t="s">
        <v>158</v>
      </c>
      <c r="AW275" s="15" t="s">
        <v>31</v>
      </c>
      <c r="AX275" s="15" t="s">
        <v>77</v>
      </c>
      <c r="AY275" s="264" t="s">
        <v>151</v>
      </c>
    </row>
    <row r="276" s="2" customFormat="1" ht="16.5" customHeight="1">
      <c r="A276" s="39"/>
      <c r="B276" s="40"/>
      <c r="C276" s="213" t="s">
        <v>392</v>
      </c>
      <c r="D276" s="213" t="s">
        <v>153</v>
      </c>
      <c r="E276" s="214" t="s">
        <v>393</v>
      </c>
      <c r="F276" s="215" t="s">
        <v>394</v>
      </c>
      <c r="G276" s="216" t="s">
        <v>290</v>
      </c>
      <c r="H276" s="217">
        <v>334.66800000000001</v>
      </c>
      <c r="I276" s="218"/>
      <c r="J276" s="219">
        <f>ROUND(I276*H276,2)</f>
        <v>0</v>
      </c>
      <c r="K276" s="215" t="s">
        <v>157</v>
      </c>
      <c r="L276" s="45"/>
      <c r="M276" s="220" t="s">
        <v>19</v>
      </c>
      <c r="N276" s="221" t="s">
        <v>40</v>
      </c>
      <c r="O276" s="85"/>
      <c r="P276" s="222">
        <f>O276*H276</f>
        <v>0</v>
      </c>
      <c r="Q276" s="222">
        <v>0.0023700000000000001</v>
      </c>
      <c r="R276" s="222">
        <f>Q276*H276</f>
        <v>0.79316316000000009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158</v>
      </c>
      <c r="AT276" s="224" t="s">
        <v>153</v>
      </c>
      <c r="AU276" s="224" t="s">
        <v>79</v>
      </c>
      <c r="AY276" s="18" t="s">
        <v>151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77</v>
      </c>
      <c r="BK276" s="225">
        <f>ROUND(I276*H276,2)</f>
        <v>0</v>
      </c>
      <c r="BL276" s="18" t="s">
        <v>158</v>
      </c>
      <c r="BM276" s="224" t="s">
        <v>395</v>
      </c>
    </row>
    <row r="277" s="2" customFormat="1">
      <c r="A277" s="39"/>
      <c r="B277" s="40"/>
      <c r="C277" s="41"/>
      <c r="D277" s="226" t="s">
        <v>160</v>
      </c>
      <c r="E277" s="41"/>
      <c r="F277" s="227" t="s">
        <v>396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160</v>
      </c>
      <c r="AU277" s="18" t="s">
        <v>79</v>
      </c>
    </row>
    <row r="278" s="13" customFormat="1">
      <c r="A278" s="13"/>
      <c r="B278" s="231"/>
      <c r="C278" s="232"/>
      <c r="D278" s="233" t="s">
        <v>162</v>
      </c>
      <c r="E278" s="234" t="s">
        <v>19</v>
      </c>
      <c r="F278" s="235" t="s">
        <v>397</v>
      </c>
      <c r="G278" s="232"/>
      <c r="H278" s="236">
        <v>1.6000000000000001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162</v>
      </c>
      <c r="AU278" s="242" t="s">
        <v>79</v>
      </c>
      <c r="AV278" s="13" t="s">
        <v>79</v>
      </c>
      <c r="AW278" s="13" t="s">
        <v>31</v>
      </c>
      <c r="AX278" s="13" t="s">
        <v>69</v>
      </c>
      <c r="AY278" s="242" t="s">
        <v>151</v>
      </c>
    </row>
    <row r="279" s="14" customFormat="1">
      <c r="A279" s="14"/>
      <c r="B279" s="243"/>
      <c r="C279" s="244"/>
      <c r="D279" s="233" t="s">
        <v>162</v>
      </c>
      <c r="E279" s="245" t="s">
        <v>19</v>
      </c>
      <c r="F279" s="246" t="s">
        <v>398</v>
      </c>
      <c r="G279" s="244"/>
      <c r="H279" s="247">
        <v>1.6000000000000001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162</v>
      </c>
      <c r="AU279" s="253" t="s">
        <v>79</v>
      </c>
      <c r="AV279" s="14" t="s">
        <v>165</v>
      </c>
      <c r="AW279" s="14" t="s">
        <v>31</v>
      </c>
      <c r="AX279" s="14" t="s">
        <v>69</v>
      </c>
      <c r="AY279" s="253" t="s">
        <v>151</v>
      </c>
    </row>
    <row r="280" s="13" customFormat="1">
      <c r="A280" s="13"/>
      <c r="B280" s="231"/>
      <c r="C280" s="232"/>
      <c r="D280" s="233" t="s">
        <v>162</v>
      </c>
      <c r="E280" s="234" t="s">
        <v>19</v>
      </c>
      <c r="F280" s="235" t="s">
        <v>399</v>
      </c>
      <c r="G280" s="232"/>
      <c r="H280" s="236">
        <v>22.506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162</v>
      </c>
      <c r="AU280" s="242" t="s">
        <v>79</v>
      </c>
      <c r="AV280" s="13" t="s">
        <v>79</v>
      </c>
      <c r="AW280" s="13" t="s">
        <v>31</v>
      </c>
      <c r="AX280" s="13" t="s">
        <v>69</v>
      </c>
      <c r="AY280" s="242" t="s">
        <v>151</v>
      </c>
    </row>
    <row r="281" s="13" customFormat="1">
      <c r="A281" s="13"/>
      <c r="B281" s="231"/>
      <c r="C281" s="232"/>
      <c r="D281" s="233" t="s">
        <v>162</v>
      </c>
      <c r="E281" s="234" t="s">
        <v>19</v>
      </c>
      <c r="F281" s="235" t="s">
        <v>400</v>
      </c>
      <c r="G281" s="232"/>
      <c r="H281" s="236">
        <v>44.274000000000001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162</v>
      </c>
      <c r="AU281" s="242" t="s">
        <v>79</v>
      </c>
      <c r="AV281" s="13" t="s">
        <v>79</v>
      </c>
      <c r="AW281" s="13" t="s">
        <v>31</v>
      </c>
      <c r="AX281" s="13" t="s">
        <v>69</v>
      </c>
      <c r="AY281" s="242" t="s">
        <v>151</v>
      </c>
    </row>
    <row r="282" s="13" customFormat="1">
      <c r="A282" s="13"/>
      <c r="B282" s="231"/>
      <c r="C282" s="232"/>
      <c r="D282" s="233" t="s">
        <v>162</v>
      </c>
      <c r="E282" s="234" t="s">
        <v>19</v>
      </c>
      <c r="F282" s="235" t="s">
        <v>401</v>
      </c>
      <c r="G282" s="232"/>
      <c r="H282" s="236">
        <v>9.5329999999999995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162</v>
      </c>
      <c r="AU282" s="242" t="s">
        <v>79</v>
      </c>
      <c r="AV282" s="13" t="s">
        <v>79</v>
      </c>
      <c r="AW282" s="13" t="s">
        <v>31</v>
      </c>
      <c r="AX282" s="13" t="s">
        <v>69</v>
      </c>
      <c r="AY282" s="242" t="s">
        <v>151</v>
      </c>
    </row>
    <row r="283" s="13" customFormat="1">
      <c r="A283" s="13"/>
      <c r="B283" s="231"/>
      <c r="C283" s="232"/>
      <c r="D283" s="233" t="s">
        <v>162</v>
      </c>
      <c r="E283" s="234" t="s">
        <v>19</v>
      </c>
      <c r="F283" s="235" t="s">
        <v>402</v>
      </c>
      <c r="G283" s="232"/>
      <c r="H283" s="236">
        <v>17.097999999999999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162</v>
      </c>
      <c r="AU283" s="242" t="s">
        <v>79</v>
      </c>
      <c r="AV283" s="13" t="s">
        <v>79</v>
      </c>
      <c r="AW283" s="13" t="s">
        <v>31</v>
      </c>
      <c r="AX283" s="13" t="s">
        <v>69</v>
      </c>
      <c r="AY283" s="242" t="s">
        <v>151</v>
      </c>
    </row>
    <row r="284" s="13" customFormat="1">
      <c r="A284" s="13"/>
      <c r="B284" s="231"/>
      <c r="C284" s="232"/>
      <c r="D284" s="233" t="s">
        <v>162</v>
      </c>
      <c r="E284" s="234" t="s">
        <v>19</v>
      </c>
      <c r="F284" s="235" t="s">
        <v>403</v>
      </c>
      <c r="G284" s="232"/>
      <c r="H284" s="236">
        <v>216.09399999999999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162</v>
      </c>
      <c r="AU284" s="242" t="s">
        <v>79</v>
      </c>
      <c r="AV284" s="13" t="s">
        <v>79</v>
      </c>
      <c r="AW284" s="13" t="s">
        <v>31</v>
      </c>
      <c r="AX284" s="13" t="s">
        <v>69</v>
      </c>
      <c r="AY284" s="242" t="s">
        <v>151</v>
      </c>
    </row>
    <row r="285" s="13" customFormat="1">
      <c r="A285" s="13"/>
      <c r="B285" s="231"/>
      <c r="C285" s="232"/>
      <c r="D285" s="233" t="s">
        <v>162</v>
      </c>
      <c r="E285" s="234" t="s">
        <v>19</v>
      </c>
      <c r="F285" s="235" t="s">
        <v>404</v>
      </c>
      <c r="G285" s="232"/>
      <c r="H285" s="236">
        <v>23.562999999999999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162</v>
      </c>
      <c r="AU285" s="242" t="s">
        <v>79</v>
      </c>
      <c r="AV285" s="13" t="s">
        <v>79</v>
      </c>
      <c r="AW285" s="13" t="s">
        <v>31</v>
      </c>
      <c r="AX285" s="13" t="s">
        <v>69</v>
      </c>
      <c r="AY285" s="242" t="s">
        <v>151</v>
      </c>
    </row>
    <row r="286" s="14" customFormat="1">
      <c r="A286" s="14"/>
      <c r="B286" s="243"/>
      <c r="C286" s="244"/>
      <c r="D286" s="233" t="s">
        <v>162</v>
      </c>
      <c r="E286" s="245" t="s">
        <v>19</v>
      </c>
      <c r="F286" s="246" t="s">
        <v>299</v>
      </c>
      <c r="G286" s="244"/>
      <c r="H286" s="247">
        <v>333.06799999999998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162</v>
      </c>
      <c r="AU286" s="253" t="s">
        <v>79</v>
      </c>
      <c r="AV286" s="14" t="s">
        <v>165</v>
      </c>
      <c r="AW286" s="14" t="s">
        <v>31</v>
      </c>
      <c r="AX286" s="14" t="s">
        <v>69</v>
      </c>
      <c r="AY286" s="253" t="s">
        <v>151</v>
      </c>
    </row>
    <row r="287" s="15" customFormat="1">
      <c r="A287" s="15"/>
      <c r="B287" s="254"/>
      <c r="C287" s="255"/>
      <c r="D287" s="233" t="s">
        <v>162</v>
      </c>
      <c r="E287" s="256" t="s">
        <v>19</v>
      </c>
      <c r="F287" s="257" t="s">
        <v>174</v>
      </c>
      <c r="G287" s="255"/>
      <c r="H287" s="258">
        <v>334.66800000000001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162</v>
      </c>
      <c r="AU287" s="264" t="s">
        <v>79</v>
      </c>
      <c r="AV287" s="15" t="s">
        <v>158</v>
      </c>
      <c r="AW287" s="15" t="s">
        <v>31</v>
      </c>
      <c r="AX287" s="15" t="s">
        <v>77</v>
      </c>
      <c r="AY287" s="264" t="s">
        <v>151</v>
      </c>
    </row>
    <row r="288" s="2" customFormat="1" ht="16.5" customHeight="1">
      <c r="A288" s="39"/>
      <c r="B288" s="40"/>
      <c r="C288" s="265" t="s">
        <v>405</v>
      </c>
      <c r="D288" s="265" t="s">
        <v>262</v>
      </c>
      <c r="E288" s="266" t="s">
        <v>406</v>
      </c>
      <c r="F288" s="267" t="s">
        <v>407</v>
      </c>
      <c r="G288" s="268" t="s">
        <v>329</v>
      </c>
      <c r="H288" s="269">
        <v>171.44</v>
      </c>
      <c r="I288" s="270"/>
      <c r="J288" s="271">
        <f>ROUND(I288*H288,2)</f>
        <v>0</v>
      </c>
      <c r="K288" s="267" t="s">
        <v>19</v>
      </c>
      <c r="L288" s="272"/>
      <c r="M288" s="273" t="s">
        <v>19</v>
      </c>
      <c r="N288" s="274" t="s">
        <v>40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230</v>
      </c>
      <c r="AT288" s="224" t="s">
        <v>262</v>
      </c>
      <c r="AU288" s="224" t="s">
        <v>79</v>
      </c>
      <c r="AY288" s="18" t="s">
        <v>151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77</v>
      </c>
      <c r="BK288" s="225">
        <f>ROUND(I288*H288,2)</f>
        <v>0</v>
      </c>
      <c r="BL288" s="18" t="s">
        <v>158</v>
      </c>
      <c r="BM288" s="224" t="s">
        <v>408</v>
      </c>
    </row>
    <row r="289" s="13" customFormat="1">
      <c r="A289" s="13"/>
      <c r="B289" s="231"/>
      <c r="C289" s="232"/>
      <c r="D289" s="233" t="s">
        <v>162</v>
      </c>
      <c r="E289" s="234" t="s">
        <v>19</v>
      </c>
      <c r="F289" s="235" t="s">
        <v>409</v>
      </c>
      <c r="G289" s="232"/>
      <c r="H289" s="236">
        <v>6.4000000000000004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162</v>
      </c>
      <c r="AU289" s="242" t="s">
        <v>79</v>
      </c>
      <c r="AV289" s="13" t="s">
        <v>79</v>
      </c>
      <c r="AW289" s="13" t="s">
        <v>31</v>
      </c>
      <c r="AX289" s="13" t="s">
        <v>69</v>
      </c>
      <c r="AY289" s="242" t="s">
        <v>151</v>
      </c>
    </row>
    <row r="290" s="14" customFormat="1">
      <c r="A290" s="14"/>
      <c r="B290" s="243"/>
      <c r="C290" s="244"/>
      <c r="D290" s="233" t="s">
        <v>162</v>
      </c>
      <c r="E290" s="245" t="s">
        <v>19</v>
      </c>
      <c r="F290" s="246" t="s">
        <v>398</v>
      </c>
      <c r="G290" s="244"/>
      <c r="H290" s="247">
        <v>6.4000000000000004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162</v>
      </c>
      <c r="AU290" s="253" t="s">
        <v>79</v>
      </c>
      <c r="AV290" s="14" t="s">
        <v>165</v>
      </c>
      <c r="AW290" s="14" t="s">
        <v>31</v>
      </c>
      <c r="AX290" s="14" t="s">
        <v>69</v>
      </c>
      <c r="AY290" s="253" t="s">
        <v>151</v>
      </c>
    </row>
    <row r="291" s="13" customFormat="1">
      <c r="A291" s="13"/>
      <c r="B291" s="231"/>
      <c r="C291" s="232"/>
      <c r="D291" s="233" t="s">
        <v>162</v>
      </c>
      <c r="E291" s="234" t="s">
        <v>19</v>
      </c>
      <c r="F291" s="235" t="s">
        <v>410</v>
      </c>
      <c r="G291" s="232"/>
      <c r="H291" s="236">
        <v>36.200000000000003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162</v>
      </c>
      <c r="AU291" s="242" t="s">
        <v>79</v>
      </c>
      <c r="AV291" s="13" t="s">
        <v>79</v>
      </c>
      <c r="AW291" s="13" t="s">
        <v>31</v>
      </c>
      <c r="AX291" s="13" t="s">
        <v>69</v>
      </c>
      <c r="AY291" s="242" t="s">
        <v>151</v>
      </c>
    </row>
    <row r="292" s="13" customFormat="1">
      <c r="A292" s="13"/>
      <c r="B292" s="231"/>
      <c r="C292" s="232"/>
      <c r="D292" s="233" t="s">
        <v>162</v>
      </c>
      <c r="E292" s="234" t="s">
        <v>19</v>
      </c>
      <c r="F292" s="235" t="s">
        <v>411</v>
      </c>
      <c r="G292" s="232"/>
      <c r="H292" s="236">
        <v>115.36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162</v>
      </c>
      <c r="AU292" s="242" t="s">
        <v>79</v>
      </c>
      <c r="AV292" s="13" t="s">
        <v>79</v>
      </c>
      <c r="AW292" s="13" t="s">
        <v>31</v>
      </c>
      <c r="AX292" s="13" t="s">
        <v>69</v>
      </c>
      <c r="AY292" s="242" t="s">
        <v>151</v>
      </c>
    </row>
    <row r="293" s="13" customFormat="1">
      <c r="A293" s="13"/>
      <c r="B293" s="231"/>
      <c r="C293" s="232"/>
      <c r="D293" s="233" t="s">
        <v>162</v>
      </c>
      <c r="E293" s="234" t="s">
        <v>19</v>
      </c>
      <c r="F293" s="235" t="s">
        <v>412</v>
      </c>
      <c r="G293" s="232"/>
      <c r="H293" s="236">
        <v>13.48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162</v>
      </c>
      <c r="AU293" s="242" t="s">
        <v>79</v>
      </c>
      <c r="AV293" s="13" t="s">
        <v>79</v>
      </c>
      <c r="AW293" s="13" t="s">
        <v>31</v>
      </c>
      <c r="AX293" s="13" t="s">
        <v>69</v>
      </c>
      <c r="AY293" s="242" t="s">
        <v>151</v>
      </c>
    </row>
    <row r="294" s="14" customFormat="1">
      <c r="A294" s="14"/>
      <c r="B294" s="243"/>
      <c r="C294" s="244"/>
      <c r="D294" s="233" t="s">
        <v>162</v>
      </c>
      <c r="E294" s="245" t="s">
        <v>19</v>
      </c>
      <c r="F294" s="246" t="s">
        <v>299</v>
      </c>
      <c r="G294" s="244"/>
      <c r="H294" s="247">
        <v>165.03999999999999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162</v>
      </c>
      <c r="AU294" s="253" t="s">
        <v>79</v>
      </c>
      <c r="AV294" s="14" t="s">
        <v>165</v>
      </c>
      <c r="AW294" s="14" t="s">
        <v>31</v>
      </c>
      <c r="AX294" s="14" t="s">
        <v>69</v>
      </c>
      <c r="AY294" s="253" t="s">
        <v>151</v>
      </c>
    </row>
    <row r="295" s="15" customFormat="1">
      <c r="A295" s="15"/>
      <c r="B295" s="254"/>
      <c r="C295" s="255"/>
      <c r="D295" s="233" t="s">
        <v>162</v>
      </c>
      <c r="E295" s="256" t="s">
        <v>19</v>
      </c>
      <c r="F295" s="257" t="s">
        <v>174</v>
      </c>
      <c r="G295" s="255"/>
      <c r="H295" s="258">
        <v>171.44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162</v>
      </c>
      <c r="AU295" s="264" t="s">
        <v>79</v>
      </c>
      <c r="AV295" s="15" t="s">
        <v>158</v>
      </c>
      <c r="AW295" s="15" t="s">
        <v>31</v>
      </c>
      <c r="AX295" s="15" t="s">
        <v>77</v>
      </c>
      <c r="AY295" s="264" t="s">
        <v>151</v>
      </c>
    </row>
    <row r="296" s="2" customFormat="1" ht="16.5" customHeight="1">
      <c r="A296" s="39"/>
      <c r="B296" s="40"/>
      <c r="C296" s="213" t="s">
        <v>413</v>
      </c>
      <c r="D296" s="213" t="s">
        <v>153</v>
      </c>
      <c r="E296" s="214" t="s">
        <v>414</v>
      </c>
      <c r="F296" s="215" t="s">
        <v>415</v>
      </c>
      <c r="G296" s="216" t="s">
        <v>290</v>
      </c>
      <c r="H296" s="217">
        <v>334.66800000000001</v>
      </c>
      <c r="I296" s="218"/>
      <c r="J296" s="219">
        <f>ROUND(I296*H296,2)</f>
        <v>0</v>
      </c>
      <c r="K296" s="215" t="s">
        <v>157</v>
      </c>
      <c r="L296" s="45"/>
      <c r="M296" s="220" t="s">
        <v>19</v>
      </c>
      <c r="N296" s="221" t="s">
        <v>40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158</v>
      </c>
      <c r="AT296" s="224" t="s">
        <v>153</v>
      </c>
      <c r="AU296" s="224" t="s">
        <v>79</v>
      </c>
      <c r="AY296" s="18" t="s">
        <v>151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77</v>
      </c>
      <c r="BK296" s="225">
        <f>ROUND(I296*H296,2)</f>
        <v>0</v>
      </c>
      <c r="BL296" s="18" t="s">
        <v>158</v>
      </c>
      <c r="BM296" s="224" t="s">
        <v>416</v>
      </c>
    </row>
    <row r="297" s="2" customFormat="1">
      <c r="A297" s="39"/>
      <c r="B297" s="40"/>
      <c r="C297" s="41"/>
      <c r="D297" s="226" t="s">
        <v>160</v>
      </c>
      <c r="E297" s="41"/>
      <c r="F297" s="227" t="s">
        <v>417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160</v>
      </c>
      <c r="AU297" s="18" t="s">
        <v>79</v>
      </c>
    </row>
    <row r="298" s="2" customFormat="1" ht="16.5" customHeight="1">
      <c r="A298" s="39"/>
      <c r="B298" s="40"/>
      <c r="C298" s="213" t="s">
        <v>418</v>
      </c>
      <c r="D298" s="213" t="s">
        <v>153</v>
      </c>
      <c r="E298" s="214" t="s">
        <v>419</v>
      </c>
      <c r="F298" s="215" t="s">
        <v>420</v>
      </c>
      <c r="G298" s="216" t="s">
        <v>245</v>
      </c>
      <c r="H298" s="217">
        <v>5.7039999999999997</v>
      </c>
      <c r="I298" s="218"/>
      <c r="J298" s="219">
        <f>ROUND(I298*H298,2)</f>
        <v>0</v>
      </c>
      <c r="K298" s="215" t="s">
        <v>157</v>
      </c>
      <c r="L298" s="45"/>
      <c r="M298" s="220" t="s">
        <v>19</v>
      </c>
      <c r="N298" s="221" t="s">
        <v>40</v>
      </c>
      <c r="O298" s="85"/>
      <c r="P298" s="222">
        <f>O298*H298</f>
        <v>0</v>
      </c>
      <c r="Q298" s="222">
        <v>1.04359</v>
      </c>
      <c r="R298" s="222">
        <f>Q298*H298</f>
        <v>5.9526373599999998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158</v>
      </c>
      <c r="AT298" s="224" t="s">
        <v>153</v>
      </c>
      <c r="AU298" s="224" t="s">
        <v>79</v>
      </c>
      <c r="AY298" s="18" t="s">
        <v>151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77</v>
      </c>
      <c r="BK298" s="225">
        <f>ROUND(I298*H298,2)</f>
        <v>0</v>
      </c>
      <c r="BL298" s="18" t="s">
        <v>158</v>
      </c>
      <c r="BM298" s="224" t="s">
        <v>421</v>
      </c>
    </row>
    <row r="299" s="2" customFormat="1">
      <c r="A299" s="39"/>
      <c r="B299" s="40"/>
      <c r="C299" s="41"/>
      <c r="D299" s="226" t="s">
        <v>160</v>
      </c>
      <c r="E299" s="41"/>
      <c r="F299" s="227" t="s">
        <v>422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160</v>
      </c>
      <c r="AU299" s="18" t="s">
        <v>79</v>
      </c>
    </row>
    <row r="300" s="13" customFormat="1">
      <c r="A300" s="13"/>
      <c r="B300" s="231"/>
      <c r="C300" s="232"/>
      <c r="D300" s="233" t="s">
        <v>162</v>
      </c>
      <c r="E300" s="232"/>
      <c r="F300" s="235" t="s">
        <v>423</v>
      </c>
      <c r="G300" s="232"/>
      <c r="H300" s="236">
        <v>5.7039999999999997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162</v>
      </c>
      <c r="AU300" s="242" t="s">
        <v>79</v>
      </c>
      <c r="AV300" s="13" t="s">
        <v>79</v>
      </c>
      <c r="AW300" s="13" t="s">
        <v>4</v>
      </c>
      <c r="AX300" s="13" t="s">
        <v>77</v>
      </c>
      <c r="AY300" s="242" t="s">
        <v>151</v>
      </c>
    </row>
    <row r="301" s="2" customFormat="1" ht="16.5" customHeight="1">
      <c r="A301" s="39"/>
      <c r="B301" s="40"/>
      <c r="C301" s="213" t="s">
        <v>424</v>
      </c>
      <c r="D301" s="213" t="s">
        <v>153</v>
      </c>
      <c r="E301" s="214" t="s">
        <v>425</v>
      </c>
      <c r="F301" s="215" t="s">
        <v>426</v>
      </c>
      <c r="G301" s="216" t="s">
        <v>245</v>
      </c>
      <c r="H301" s="217">
        <v>3.8039999999999998</v>
      </c>
      <c r="I301" s="218"/>
      <c r="J301" s="219">
        <f>ROUND(I301*H301,2)</f>
        <v>0</v>
      </c>
      <c r="K301" s="215" t="s">
        <v>157</v>
      </c>
      <c r="L301" s="45"/>
      <c r="M301" s="220" t="s">
        <v>19</v>
      </c>
      <c r="N301" s="221" t="s">
        <v>40</v>
      </c>
      <c r="O301" s="85"/>
      <c r="P301" s="222">
        <f>O301*H301</f>
        <v>0</v>
      </c>
      <c r="Q301" s="222">
        <v>1.07636</v>
      </c>
      <c r="R301" s="222">
        <f>Q301*H301</f>
        <v>4.0944734399999998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158</v>
      </c>
      <c r="AT301" s="224" t="s">
        <v>153</v>
      </c>
      <c r="AU301" s="224" t="s">
        <v>79</v>
      </c>
      <c r="AY301" s="18" t="s">
        <v>151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77</v>
      </c>
      <c r="BK301" s="225">
        <f>ROUND(I301*H301,2)</f>
        <v>0</v>
      </c>
      <c r="BL301" s="18" t="s">
        <v>158</v>
      </c>
      <c r="BM301" s="224" t="s">
        <v>427</v>
      </c>
    </row>
    <row r="302" s="2" customFormat="1">
      <c r="A302" s="39"/>
      <c r="B302" s="40"/>
      <c r="C302" s="41"/>
      <c r="D302" s="226" t="s">
        <v>160</v>
      </c>
      <c r="E302" s="41"/>
      <c r="F302" s="227" t="s">
        <v>428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160</v>
      </c>
      <c r="AU302" s="18" t="s">
        <v>79</v>
      </c>
    </row>
    <row r="303" s="13" customFormat="1">
      <c r="A303" s="13"/>
      <c r="B303" s="231"/>
      <c r="C303" s="232"/>
      <c r="D303" s="233" t="s">
        <v>162</v>
      </c>
      <c r="E303" s="234" t="s">
        <v>19</v>
      </c>
      <c r="F303" s="235" t="s">
        <v>429</v>
      </c>
      <c r="G303" s="232"/>
      <c r="H303" s="236">
        <v>3.8039999999999998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162</v>
      </c>
      <c r="AU303" s="242" t="s">
        <v>79</v>
      </c>
      <c r="AV303" s="13" t="s">
        <v>79</v>
      </c>
      <c r="AW303" s="13" t="s">
        <v>31</v>
      </c>
      <c r="AX303" s="13" t="s">
        <v>77</v>
      </c>
      <c r="AY303" s="242" t="s">
        <v>151</v>
      </c>
    </row>
    <row r="304" s="2" customFormat="1" ht="16.5" customHeight="1">
      <c r="A304" s="39"/>
      <c r="B304" s="40"/>
      <c r="C304" s="213" t="s">
        <v>430</v>
      </c>
      <c r="D304" s="213" t="s">
        <v>153</v>
      </c>
      <c r="E304" s="214" t="s">
        <v>431</v>
      </c>
      <c r="F304" s="215" t="s">
        <v>432</v>
      </c>
      <c r="G304" s="216" t="s">
        <v>433</v>
      </c>
      <c r="H304" s="217">
        <v>3</v>
      </c>
      <c r="I304" s="218"/>
      <c r="J304" s="219">
        <f>ROUND(I304*H304,2)</f>
        <v>0</v>
      </c>
      <c r="K304" s="215" t="s">
        <v>157</v>
      </c>
      <c r="L304" s="45"/>
      <c r="M304" s="220" t="s">
        <v>19</v>
      </c>
      <c r="N304" s="221" t="s">
        <v>40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158</v>
      </c>
      <c r="AT304" s="224" t="s">
        <v>153</v>
      </c>
      <c r="AU304" s="224" t="s">
        <v>79</v>
      </c>
      <c r="AY304" s="18" t="s">
        <v>151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77</v>
      </c>
      <c r="BK304" s="225">
        <f>ROUND(I304*H304,2)</f>
        <v>0</v>
      </c>
      <c r="BL304" s="18" t="s">
        <v>158</v>
      </c>
      <c r="BM304" s="224" t="s">
        <v>434</v>
      </c>
    </row>
    <row r="305" s="2" customFormat="1">
      <c r="A305" s="39"/>
      <c r="B305" s="40"/>
      <c r="C305" s="41"/>
      <c r="D305" s="226" t="s">
        <v>160</v>
      </c>
      <c r="E305" s="41"/>
      <c r="F305" s="227" t="s">
        <v>435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160</v>
      </c>
      <c r="AU305" s="18" t="s">
        <v>79</v>
      </c>
    </row>
    <row r="306" s="2" customFormat="1" ht="16.5" customHeight="1">
      <c r="A306" s="39"/>
      <c r="B306" s="40"/>
      <c r="C306" s="265" t="s">
        <v>436</v>
      </c>
      <c r="D306" s="265" t="s">
        <v>262</v>
      </c>
      <c r="E306" s="266" t="s">
        <v>437</v>
      </c>
      <c r="F306" s="267" t="s">
        <v>438</v>
      </c>
      <c r="G306" s="268" t="s">
        <v>433</v>
      </c>
      <c r="H306" s="269">
        <v>3</v>
      </c>
      <c r="I306" s="270"/>
      <c r="J306" s="271">
        <f>ROUND(I306*H306,2)</f>
        <v>0</v>
      </c>
      <c r="K306" s="267" t="s">
        <v>19</v>
      </c>
      <c r="L306" s="272"/>
      <c r="M306" s="273" t="s">
        <v>19</v>
      </c>
      <c r="N306" s="274" t="s">
        <v>40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230</v>
      </c>
      <c r="AT306" s="224" t="s">
        <v>262</v>
      </c>
      <c r="AU306" s="224" t="s">
        <v>79</v>
      </c>
      <c r="AY306" s="18" t="s">
        <v>151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77</v>
      </c>
      <c r="BK306" s="225">
        <f>ROUND(I306*H306,2)</f>
        <v>0</v>
      </c>
      <c r="BL306" s="18" t="s">
        <v>158</v>
      </c>
      <c r="BM306" s="224" t="s">
        <v>439</v>
      </c>
    </row>
    <row r="307" s="2" customFormat="1" ht="16.5" customHeight="1">
      <c r="A307" s="39"/>
      <c r="B307" s="40"/>
      <c r="C307" s="213" t="s">
        <v>440</v>
      </c>
      <c r="D307" s="213" t="s">
        <v>153</v>
      </c>
      <c r="E307" s="214" t="s">
        <v>441</v>
      </c>
      <c r="F307" s="215" t="s">
        <v>442</v>
      </c>
      <c r="G307" s="216" t="s">
        <v>433</v>
      </c>
      <c r="H307" s="217">
        <v>1</v>
      </c>
      <c r="I307" s="218"/>
      <c r="J307" s="219">
        <f>ROUND(I307*H307,2)</f>
        <v>0</v>
      </c>
      <c r="K307" s="215" t="s">
        <v>157</v>
      </c>
      <c r="L307" s="45"/>
      <c r="M307" s="220" t="s">
        <v>19</v>
      </c>
      <c r="N307" s="221" t="s">
        <v>40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158</v>
      </c>
      <c r="AT307" s="224" t="s">
        <v>153</v>
      </c>
      <c r="AU307" s="224" t="s">
        <v>79</v>
      </c>
      <c r="AY307" s="18" t="s">
        <v>151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77</v>
      </c>
      <c r="BK307" s="225">
        <f>ROUND(I307*H307,2)</f>
        <v>0</v>
      </c>
      <c r="BL307" s="18" t="s">
        <v>158</v>
      </c>
      <c r="BM307" s="224" t="s">
        <v>443</v>
      </c>
    </row>
    <row r="308" s="2" customFormat="1">
      <c r="A308" s="39"/>
      <c r="B308" s="40"/>
      <c r="C308" s="41"/>
      <c r="D308" s="226" t="s">
        <v>160</v>
      </c>
      <c r="E308" s="41"/>
      <c r="F308" s="227" t="s">
        <v>444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160</v>
      </c>
      <c r="AU308" s="18" t="s">
        <v>79</v>
      </c>
    </row>
    <row r="309" s="2" customFormat="1" ht="16.5" customHeight="1">
      <c r="A309" s="39"/>
      <c r="B309" s="40"/>
      <c r="C309" s="265" t="s">
        <v>445</v>
      </c>
      <c r="D309" s="265" t="s">
        <v>262</v>
      </c>
      <c r="E309" s="266" t="s">
        <v>446</v>
      </c>
      <c r="F309" s="267" t="s">
        <v>447</v>
      </c>
      <c r="G309" s="268" t="s">
        <v>433</v>
      </c>
      <c r="H309" s="269">
        <v>1</v>
      </c>
      <c r="I309" s="270"/>
      <c r="J309" s="271">
        <f>ROUND(I309*H309,2)</f>
        <v>0</v>
      </c>
      <c r="K309" s="267" t="s">
        <v>19</v>
      </c>
      <c r="L309" s="272"/>
      <c r="M309" s="273" t="s">
        <v>19</v>
      </c>
      <c r="N309" s="274" t="s">
        <v>40</v>
      </c>
      <c r="O309" s="85"/>
      <c r="P309" s="222">
        <f>O309*H309</f>
        <v>0</v>
      </c>
      <c r="Q309" s="222">
        <v>0.095000000000000001</v>
      </c>
      <c r="R309" s="222">
        <f>Q309*H309</f>
        <v>0.095000000000000001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230</v>
      </c>
      <c r="AT309" s="224" t="s">
        <v>262</v>
      </c>
      <c r="AU309" s="224" t="s">
        <v>79</v>
      </c>
      <c r="AY309" s="18" t="s">
        <v>151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77</v>
      </c>
      <c r="BK309" s="225">
        <f>ROUND(I309*H309,2)</f>
        <v>0</v>
      </c>
      <c r="BL309" s="18" t="s">
        <v>158</v>
      </c>
      <c r="BM309" s="224" t="s">
        <v>448</v>
      </c>
    </row>
    <row r="310" s="12" customFormat="1" ht="22.8" customHeight="1">
      <c r="A310" s="12"/>
      <c r="B310" s="197"/>
      <c r="C310" s="198"/>
      <c r="D310" s="199" t="s">
        <v>68</v>
      </c>
      <c r="E310" s="211" t="s">
        <v>158</v>
      </c>
      <c r="F310" s="211" t="s">
        <v>449</v>
      </c>
      <c r="G310" s="198"/>
      <c r="H310" s="198"/>
      <c r="I310" s="201"/>
      <c r="J310" s="212">
        <f>BK310</f>
        <v>0</v>
      </c>
      <c r="K310" s="198"/>
      <c r="L310" s="203"/>
      <c r="M310" s="204"/>
      <c r="N310" s="205"/>
      <c r="O310" s="205"/>
      <c r="P310" s="206">
        <f>SUM(P311:P315)</f>
        <v>0</v>
      </c>
      <c r="Q310" s="205"/>
      <c r="R310" s="206">
        <f>SUM(R311:R315)</f>
        <v>18.8847296</v>
      </c>
      <c r="S310" s="205"/>
      <c r="T310" s="207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8" t="s">
        <v>77</v>
      </c>
      <c r="AT310" s="209" t="s">
        <v>68</v>
      </c>
      <c r="AU310" s="209" t="s">
        <v>77</v>
      </c>
      <c r="AY310" s="208" t="s">
        <v>151</v>
      </c>
      <c r="BK310" s="210">
        <f>SUM(BK311:BK315)</f>
        <v>0</v>
      </c>
    </row>
    <row r="311" s="2" customFormat="1" ht="21.75" customHeight="1">
      <c r="A311" s="39"/>
      <c r="B311" s="40"/>
      <c r="C311" s="213" t="s">
        <v>450</v>
      </c>
      <c r="D311" s="213" t="s">
        <v>153</v>
      </c>
      <c r="E311" s="214" t="s">
        <v>451</v>
      </c>
      <c r="F311" s="215" t="s">
        <v>452</v>
      </c>
      <c r="G311" s="216" t="s">
        <v>290</v>
      </c>
      <c r="H311" s="217">
        <v>116.63</v>
      </c>
      <c r="I311" s="218"/>
      <c r="J311" s="219">
        <f>ROUND(I311*H311,2)</f>
        <v>0</v>
      </c>
      <c r="K311" s="215" t="s">
        <v>157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0.16192000000000001</v>
      </c>
      <c r="R311" s="222">
        <f>Q311*H311</f>
        <v>18.8847296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158</v>
      </c>
      <c r="AT311" s="224" t="s">
        <v>153</v>
      </c>
      <c r="AU311" s="224" t="s">
        <v>79</v>
      </c>
      <c r="AY311" s="18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77</v>
      </c>
      <c r="BK311" s="225">
        <f>ROUND(I311*H311,2)</f>
        <v>0</v>
      </c>
      <c r="BL311" s="18" t="s">
        <v>158</v>
      </c>
      <c r="BM311" s="224" t="s">
        <v>453</v>
      </c>
    </row>
    <row r="312" s="2" customFormat="1">
      <c r="A312" s="39"/>
      <c r="B312" s="40"/>
      <c r="C312" s="41"/>
      <c r="D312" s="226" t="s">
        <v>160</v>
      </c>
      <c r="E312" s="41"/>
      <c r="F312" s="227" t="s">
        <v>454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160</v>
      </c>
      <c r="AU312" s="18" t="s">
        <v>79</v>
      </c>
    </row>
    <row r="313" s="13" customFormat="1">
      <c r="A313" s="13"/>
      <c r="B313" s="231"/>
      <c r="C313" s="232"/>
      <c r="D313" s="233" t="s">
        <v>162</v>
      </c>
      <c r="E313" s="234" t="s">
        <v>19</v>
      </c>
      <c r="F313" s="235" t="s">
        <v>455</v>
      </c>
      <c r="G313" s="232"/>
      <c r="H313" s="236">
        <v>116.63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162</v>
      </c>
      <c r="AU313" s="242" t="s">
        <v>79</v>
      </c>
      <c r="AV313" s="13" t="s">
        <v>79</v>
      </c>
      <c r="AW313" s="13" t="s">
        <v>31</v>
      </c>
      <c r="AX313" s="13" t="s">
        <v>69</v>
      </c>
      <c r="AY313" s="242" t="s">
        <v>151</v>
      </c>
    </row>
    <row r="314" s="14" customFormat="1">
      <c r="A314" s="14"/>
      <c r="B314" s="243"/>
      <c r="C314" s="244"/>
      <c r="D314" s="233" t="s">
        <v>162</v>
      </c>
      <c r="E314" s="245" t="s">
        <v>19</v>
      </c>
      <c r="F314" s="246" t="s">
        <v>171</v>
      </c>
      <c r="G314" s="244"/>
      <c r="H314" s="247">
        <v>116.63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162</v>
      </c>
      <c r="AU314" s="253" t="s">
        <v>79</v>
      </c>
      <c r="AV314" s="14" t="s">
        <v>165</v>
      </c>
      <c r="AW314" s="14" t="s">
        <v>31</v>
      </c>
      <c r="AX314" s="14" t="s">
        <v>69</v>
      </c>
      <c r="AY314" s="253" t="s">
        <v>151</v>
      </c>
    </row>
    <row r="315" s="15" customFormat="1">
      <c r="A315" s="15"/>
      <c r="B315" s="254"/>
      <c r="C315" s="255"/>
      <c r="D315" s="233" t="s">
        <v>162</v>
      </c>
      <c r="E315" s="256" t="s">
        <v>19</v>
      </c>
      <c r="F315" s="257" t="s">
        <v>174</v>
      </c>
      <c r="G315" s="255"/>
      <c r="H315" s="258">
        <v>116.63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162</v>
      </c>
      <c r="AU315" s="264" t="s">
        <v>79</v>
      </c>
      <c r="AV315" s="15" t="s">
        <v>158</v>
      </c>
      <c r="AW315" s="15" t="s">
        <v>31</v>
      </c>
      <c r="AX315" s="15" t="s">
        <v>77</v>
      </c>
      <c r="AY315" s="264" t="s">
        <v>151</v>
      </c>
    </row>
    <row r="316" s="12" customFormat="1" ht="22.8" customHeight="1">
      <c r="A316" s="12"/>
      <c r="B316" s="197"/>
      <c r="C316" s="198"/>
      <c r="D316" s="199" t="s">
        <v>68</v>
      </c>
      <c r="E316" s="211" t="s">
        <v>207</v>
      </c>
      <c r="F316" s="211" t="s">
        <v>456</v>
      </c>
      <c r="G316" s="198"/>
      <c r="H316" s="198"/>
      <c r="I316" s="201"/>
      <c r="J316" s="212">
        <f>BK316</f>
        <v>0</v>
      </c>
      <c r="K316" s="198"/>
      <c r="L316" s="203"/>
      <c r="M316" s="204"/>
      <c r="N316" s="205"/>
      <c r="O316" s="205"/>
      <c r="P316" s="206">
        <f>SUM(P317:P395)</f>
        <v>0</v>
      </c>
      <c r="Q316" s="205"/>
      <c r="R316" s="206">
        <f>SUM(R317:R395)</f>
        <v>1352.8661622999998</v>
      </c>
      <c r="S316" s="205"/>
      <c r="T316" s="207">
        <f>SUM(T317:T395)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77</v>
      </c>
      <c r="AT316" s="209" t="s">
        <v>68</v>
      </c>
      <c r="AU316" s="209" t="s">
        <v>77</v>
      </c>
      <c r="AY316" s="208" t="s">
        <v>151</v>
      </c>
      <c r="BK316" s="210">
        <f>SUM(BK317:BK395)</f>
        <v>0</v>
      </c>
    </row>
    <row r="317" s="2" customFormat="1" ht="16.5" customHeight="1">
      <c r="A317" s="39"/>
      <c r="B317" s="40"/>
      <c r="C317" s="213" t="s">
        <v>457</v>
      </c>
      <c r="D317" s="213" t="s">
        <v>153</v>
      </c>
      <c r="E317" s="214" t="s">
        <v>458</v>
      </c>
      <c r="F317" s="215" t="s">
        <v>459</v>
      </c>
      <c r="G317" s="216" t="s">
        <v>290</v>
      </c>
      <c r="H317" s="217">
        <v>325.98000000000002</v>
      </c>
      <c r="I317" s="218"/>
      <c r="J317" s="219">
        <f>ROUND(I317*H317,2)</f>
        <v>0</v>
      </c>
      <c r="K317" s="215" t="s">
        <v>157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0.069000000000000006</v>
      </c>
      <c r="R317" s="222">
        <f>Q317*H317</f>
        <v>22.492620000000002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158</v>
      </c>
      <c r="AT317" s="224" t="s">
        <v>153</v>
      </c>
      <c r="AU317" s="224" t="s">
        <v>79</v>
      </c>
      <c r="AY317" s="18" t="s">
        <v>151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77</v>
      </c>
      <c r="BK317" s="225">
        <f>ROUND(I317*H317,2)</f>
        <v>0</v>
      </c>
      <c r="BL317" s="18" t="s">
        <v>158</v>
      </c>
      <c r="BM317" s="224" t="s">
        <v>460</v>
      </c>
    </row>
    <row r="318" s="2" customFormat="1">
      <c r="A318" s="39"/>
      <c r="B318" s="40"/>
      <c r="C318" s="41"/>
      <c r="D318" s="226" t="s">
        <v>160</v>
      </c>
      <c r="E318" s="41"/>
      <c r="F318" s="227" t="s">
        <v>461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79</v>
      </c>
    </row>
    <row r="319" s="13" customFormat="1">
      <c r="A319" s="13"/>
      <c r="B319" s="231"/>
      <c r="C319" s="232"/>
      <c r="D319" s="233" t="s">
        <v>162</v>
      </c>
      <c r="E319" s="234" t="s">
        <v>19</v>
      </c>
      <c r="F319" s="235" t="s">
        <v>462</v>
      </c>
      <c r="G319" s="232"/>
      <c r="H319" s="236">
        <v>9.1699999999999999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79</v>
      </c>
      <c r="AV319" s="13" t="s">
        <v>79</v>
      </c>
      <c r="AW319" s="13" t="s">
        <v>31</v>
      </c>
      <c r="AX319" s="13" t="s">
        <v>69</v>
      </c>
      <c r="AY319" s="242" t="s">
        <v>151</v>
      </c>
    </row>
    <row r="320" s="14" customFormat="1">
      <c r="A320" s="14"/>
      <c r="B320" s="243"/>
      <c r="C320" s="244"/>
      <c r="D320" s="233" t="s">
        <v>162</v>
      </c>
      <c r="E320" s="245" t="s">
        <v>19</v>
      </c>
      <c r="F320" s="246" t="s">
        <v>463</v>
      </c>
      <c r="G320" s="244"/>
      <c r="H320" s="247">
        <v>9.1699999999999999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162</v>
      </c>
      <c r="AU320" s="253" t="s">
        <v>79</v>
      </c>
      <c r="AV320" s="14" t="s">
        <v>165</v>
      </c>
      <c r="AW320" s="14" t="s">
        <v>31</v>
      </c>
      <c r="AX320" s="14" t="s">
        <v>69</v>
      </c>
      <c r="AY320" s="253" t="s">
        <v>151</v>
      </c>
    </row>
    <row r="321" s="13" customFormat="1">
      <c r="A321" s="13"/>
      <c r="B321" s="231"/>
      <c r="C321" s="232"/>
      <c r="D321" s="233" t="s">
        <v>162</v>
      </c>
      <c r="E321" s="234" t="s">
        <v>19</v>
      </c>
      <c r="F321" s="235" t="s">
        <v>464</v>
      </c>
      <c r="G321" s="232"/>
      <c r="H321" s="236">
        <v>316.81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162</v>
      </c>
      <c r="AU321" s="242" t="s">
        <v>79</v>
      </c>
      <c r="AV321" s="13" t="s">
        <v>79</v>
      </c>
      <c r="AW321" s="13" t="s">
        <v>31</v>
      </c>
      <c r="AX321" s="13" t="s">
        <v>69</v>
      </c>
      <c r="AY321" s="242" t="s">
        <v>151</v>
      </c>
    </row>
    <row r="322" s="14" customFormat="1">
      <c r="A322" s="14"/>
      <c r="B322" s="243"/>
      <c r="C322" s="244"/>
      <c r="D322" s="233" t="s">
        <v>162</v>
      </c>
      <c r="E322" s="245" t="s">
        <v>19</v>
      </c>
      <c r="F322" s="246" t="s">
        <v>465</v>
      </c>
      <c r="G322" s="244"/>
      <c r="H322" s="247">
        <v>316.81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162</v>
      </c>
      <c r="AU322" s="253" t="s">
        <v>79</v>
      </c>
      <c r="AV322" s="14" t="s">
        <v>165</v>
      </c>
      <c r="AW322" s="14" t="s">
        <v>31</v>
      </c>
      <c r="AX322" s="14" t="s">
        <v>69</v>
      </c>
      <c r="AY322" s="253" t="s">
        <v>151</v>
      </c>
    </row>
    <row r="323" s="15" customFormat="1">
      <c r="A323" s="15"/>
      <c r="B323" s="254"/>
      <c r="C323" s="255"/>
      <c r="D323" s="233" t="s">
        <v>162</v>
      </c>
      <c r="E323" s="256" t="s">
        <v>19</v>
      </c>
      <c r="F323" s="257" t="s">
        <v>174</v>
      </c>
      <c r="G323" s="255"/>
      <c r="H323" s="258">
        <v>325.98000000000002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162</v>
      </c>
      <c r="AU323" s="264" t="s">
        <v>79</v>
      </c>
      <c r="AV323" s="15" t="s">
        <v>158</v>
      </c>
      <c r="AW323" s="15" t="s">
        <v>31</v>
      </c>
      <c r="AX323" s="15" t="s">
        <v>77</v>
      </c>
      <c r="AY323" s="264" t="s">
        <v>151</v>
      </c>
    </row>
    <row r="324" s="2" customFormat="1" ht="16.5" customHeight="1">
      <c r="A324" s="39"/>
      <c r="B324" s="40"/>
      <c r="C324" s="213" t="s">
        <v>466</v>
      </c>
      <c r="D324" s="213" t="s">
        <v>153</v>
      </c>
      <c r="E324" s="214" t="s">
        <v>467</v>
      </c>
      <c r="F324" s="215" t="s">
        <v>468</v>
      </c>
      <c r="G324" s="216" t="s">
        <v>290</v>
      </c>
      <c r="H324" s="217">
        <v>198.22999999999999</v>
      </c>
      <c r="I324" s="218"/>
      <c r="J324" s="219">
        <f>ROUND(I324*H324,2)</f>
        <v>0</v>
      </c>
      <c r="K324" s="215" t="s">
        <v>157</v>
      </c>
      <c r="L324" s="45"/>
      <c r="M324" s="220" t="s">
        <v>19</v>
      </c>
      <c r="N324" s="221" t="s">
        <v>40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158</v>
      </c>
      <c r="AT324" s="224" t="s">
        <v>153</v>
      </c>
      <c r="AU324" s="224" t="s">
        <v>79</v>
      </c>
      <c r="AY324" s="18" t="s">
        <v>151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77</v>
      </c>
      <c r="BK324" s="225">
        <f>ROUND(I324*H324,2)</f>
        <v>0</v>
      </c>
      <c r="BL324" s="18" t="s">
        <v>158</v>
      </c>
      <c r="BM324" s="224" t="s">
        <v>469</v>
      </c>
    </row>
    <row r="325" s="2" customFormat="1">
      <c r="A325" s="39"/>
      <c r="B325" s="40"/>
      <c r="C325" s="41"/>
      <c r="D325" s="226" t="s">
        <v>160</v>
      </c>
      <c r="E325" s="41"/>
      <c r="F325" s="227" t="s">
        <v>470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160</v>
      </c>
      <c r="AU325" s="18" t="s">
        <v>79</v>
      </c>
    </row>
    <row r="326" s="13" customFormat="1">
      <c r="A326" s="13"/>
      <c r="B326" s="231"/>
      <c r="C326" s="232"/>
      <c r="D326" s="233" t="s">
        <v>162</v>
      </c>
      <c r="E326" s="234" t="s">
        <v>19</v>
      </c>
      <c r="F326" s="235" t="s">
        <v>455</v>
      </c>
      <c r="G326" s="232"/>
      <c r="H326" s="236">
        <v>116.63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162</v>
      </c>
      <c r="AU326" s="242" t="s">
        <v>79</v>
      </c>
      <c r="AV326" s="13" t="s">
        <v>79</v>
      </c>
      <c r="AW326" s="13" t="s">
        <v>31</v>
      </c>
      <c r="AX326" s="13" t="s">
        <v>69</v>
      </c>
      <c r="AY326" s="242" t="s">
        <v>151</v>
      </c>
    </row>
    <row r="327" s="14" customFormat="1">
      <c r="A327" s="14"/>
      <c r="B327" s="243"/>
      <c r="C327" s="244"/>
      <c r="D327" s="233" t="s">
        <v>162</v>
      </c>
      <c r="E327" s="245" t="s">
        <v>19</v>
      </c>
      <c r="F327" s="246" t="s">
        <v>171</v>
      </c>
      <c r="G327" s="244"/>
      <c r="H327" s="247">
        <v>116.63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162</v>
      </c>
      <c r="AU327" s="253" t="s">
        <v>79</v>
      </c>
      <c r="AV327" s="14" t="s">
        <v>165</v>
      </c>
      <c r="AW327" s="14" t="s">
        <v>31</v>
      </c>
      <c r="AX327" s="14" t="s">
        <v>69</v>
      </c>
      <c r="AY327" s="253" t="s">
        <v>151</v>
      </c>
    </row>
    <row r="328" s="13" customFormat="1">
      <c r="A328" s="13"/>
      <c r="B328" s="231"/>
      <c r="C328" s="232"/>
      <c r="D328" s="233" t="s">
        <v>162</v>
      </c>
      <c r="E328" s="234" t="s">
        <v>19</v>
      </c>
      <c r="F328" s="235" t="s">
        <v>302</v>
      </c>
      <c r="G328" s="232"/>
      <c r="H328" s="236">
        <v>81.599999999999994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162</v>
      </c>
      <c r="AU328" s="242" t="s">
        <v>79</v>
      </c>
      <c r="AV328" s="13" t="s">
        <v>79</v>
      </c>
      <c r="AW328" s="13" t="s">
        <v>31</v>
      </c>
      <c r="AX328" s="13" t="s">
        <v>69</v>
      </c>
      <c r="AY328" s="242" t="s">
        <v>151</v>
      </c>
    </row>
    <row r="329" s="14" customFormat="1">
      <c r="A329" s="14"/>
      <c r="B329" s="243"/>
      <c r="C329" s="244"/>
      <c r="D329" s="233" t="s">
        <v>162</v>
      </c>
      <c r="E329" s="245" t="s">
        <v>19</v>
      </c>
      <c r="F329" s="246" t="s">
        <v>471</v>
      </c>
      <c r="G329" s="244"/>
      <c r="H329" s="247">
        <v>81.599999999999994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162</v>
      </c>
      <c r="AU329" s="253" t="s">
        <v>79</v>
      </c>
      <c r="AV329" s="14" t="s">
        <v>165</v>
      </c>
      <c r="AW329" s="14" t="s">
        <v>31</v>
      </c>
      <c r="AX329" s="14" t="s">
        <v>69</v>
      </c>
      <c r="AY329" s="253" t="s">
        <v>151</v>
      </c>
    </row>
    <row r="330" s="15" customFormat="1">
      <c r="A330" s="15"/>
      <c r="B330" s="254"/>
      <c r="C330" s="255"/>
      <c r="D330" s="233" t="s">
        <v>162</v>
      </c>
      <c r="E330" s="256" t="s">
        <v>19</v>
      </c>
      <c r="F330" s="257" t="s">
        <v>174</v>
      </c>
      <c r="G330" s="255"/>
      <c r="H330" s="258">
        <v>198.22999999999999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162</v>
      </c>
      <c r="AU330" s="264" t="s">
        <v>79</v>
      </c>
      <c r="AV330" s="15" t="s">
        <v>158</v>
      </c>
      <c r="AW330" s="15" t="s">
        <v>31</v>
      </c>
      <c r="AX330" s="15" t="s">
        <v>77</v>
      </c>
      <c r="AY330" s="264" t="s">
        <v>151</v>
      </c>
    </row>
    <row r="331" s="2" customFormat="1" ht="16.5" customHeight="1">
      <c r="A331" s="39"/>
      <c r="B331" s="40"/>
      <c r="C331" s="213" t="s">
        <v>472</v>
      </c>
      <c r="D331" s="213" t="s">
        <v>153</v>
      </c>
      <c r="E331" s="214" t="s">
        <v>473</v>
      </c>
      <c r="F331" s="215" t="s">
        <v>474</v>
      </c>
      <c r="G331" s="216" t="s">
        <v>290</v>
      </c>
      <c r="H331" s="217">
        <v>1471.7449999999999</v>
      </c>
      <c r="I331" s="218"/>
      <c r="J331" s="219">
        <f>ROUND(I331*H331,2)</f>
        <v>0</v>
      </c>
      <c r="K331" s="215" t="s">
        <v>157</v>
      </c>
      <c r="L331" s="45"/>
      <c r="M331" s="220" t="s">
        <v>19</v>
      </c>
      <c r="N331" s="221" t="s">
        <v>40</v>
      </c>
      <c r="O331" s="85"/>
      <c r="P331" s="222">
        <f>O331*H331</f>
        <v>0</v>
      </c>
      <c r="Q331" s="222">
        <v>0.36799999999999999</v>
      </c>
      <c r="R331" s="222">
        <f>Q331*H331</f>
        <v>541.60215999999991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158</v>
      </c>
      <c r="AT331" s="224" t="s">
        <v>153</v>
      </c>
      <c r="AU331" s="224" t="s">
        <v>79</v>
      </c>
      <c r="AY331" s="18" t="s">
        <v>151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77</v>
      </c>
      <c r="BK331" s="225">
        <f>ROUND(I331*H331,2)</f>
        <v>0</v>
      </c>
      <c r="BL331" s="18" t="s">
        <v>158</v>
      </c>
      <c r="BM331" s="224" t="s">
        <v>475</v>
      </c>
    </row>
    <row r="332" s="2" customFormat="1">
      <c r="A332" s="39"/>
      <c r="B332" s="40"/>
      <c r="C332" s="41"/>
      <c r="D332" s="226" t="s">
        <v>160</v>
      </c>
      <c r="E332" s="41"/>
      <c r="F332" s="227" t="s">
        <v>476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160</v>
      </c>
      <c r="AU332" s="18" t="s">
        <v>79</v>
      </c>
    </row>
    <row r="333" s="13" customFormat="1">
      <c r="A333" s="13"/>
      <c r="B333" s="231"/>
      <c r="C333" s="232"/>
      <c r="D333" s="233" t="s">
        <v>162</v>
      </c>
      <c r="E333" s="234" t="s">
        <v>19</v>
      </c>
      <c r="F333" s="235" t="s">
        <v>293</v>
      </c>
      <c r="G333" s="232"/>
      <c r="H333" s="236">
        <v>1471.7449999999999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162</v>
      </c>
      <c r="AU333" s="242" t="s">
        <v>79</v>
      </c>
      <c r="AV333" s="13" t="s">
        <v>79</v>
      </c>
      <c r="AW333" s="13" t="s">
        <v>31</v>
      </c>
      <c r="AX333" s="13" t="s">
        <v>69</v>
      </c>
      <c r="AY333" s="242" t="s">
        <v>151</v>
      </c>
    </row>
    <row r="334" s="14" customFormat="1">
      <c r="A334" s="14"/>
      <c r="B334" s="243"/>
      <c r="C334" s="244"/>
      <c r="D334" s="233" t="s">
        <v>162</v>
      </c>
      <c r="E334" s="245" t="s">
        <v>19</v>
      </c>
      <c r="F334" s="246" t="s">
        <v>164</v>
      </c>
      <c r="G334" s="244"/>
      <c r="H334" s="247">
        <v>1471.7449999999999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162</v>
      </c>
      <c r="AU334" s="253" t="s">
        <v>79</v>
      </c>
      <c r="AV334" s="14" t="s">
        <v>165</v>
      </c>
      <c r="AW334" s="14" t="s">
        <v>31</v>
      </c>
      <c r="AX334" s="14" t="s">
        <v>69</v>
      </c>
      <c r="AY334" s="253" t="s">
        <v>151</v>
      </c>
    </row>
    <row r="335" s="15" customFormat="1">
      <c r="A335" s="15"/>
      <c r="B335" s="254"/>
      <c r="C335" s="255"/>
      <c r="D335" s="233" t="s">
        <v>162</v>
      </c>
      <c r="E335" s="256" t="s">
        <v>19</v>
      </c>
      <c r="F335" s="257" t="s">
        <v>174</v>
      </c>
      <c r="G335" s="255"/>
      <c r="H335" s="258">
        <v>1471.7449999999999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162</v>
      </c>
      <c r="AU335" s="264" t="s">
        <v>79</v>
      </c>
      <c r="AV335" s="15" t="s">
        <v>158</v>
      </c>
      <c r="AW335" s="15" t="s">
        <v>31</v>
      </c>
      <c r="AX335" s="15" t="s">
        <v>77</v>
      </c>
      <c r="AY335" s="264" t="s">
        <v>151</v>
      </c>
    </row>
    <row r="336" s="2" customFormat="1" ht="16.5" customHeight="1">
      <c r="A336" s="39"/>
      <c r="B336" s="40"/>
      <c r="C336" s="213" t="s">
        <v>477</v>
      </c>
      <c r="D336" s="213" t="s">
        <v>153</v>
      </c>
      <c r="E336" s="214" t="s">
        <v>478</v>
      </c>
      <c r="F336" s="215" t="s">
        <v>479</v>
      </c>
      <c r="G336" s="216" t="s">
        <v>290</v>
      </c>
      <c r="H336" s="217">
        <v>1485.8789999999999</v>
      </c>
      <c r="I336" s="218"/>
      <c r="J336" s="219">
        <f>ROUND(I336*H336,2)</f>
        <v>0</v>
      </c>
      <c r="K336" s="215" t="s">
        <v>157</v>
      </c>
      <c r="L336" s="45"/>
      <c r="M336" s="220" t="s">
        <v>19</v>
      </c>
      <c r="N336" s="221" t="s">
        <v>40</v>
      </c>
      <c r="O336" s="85"/>
      <c r="P336" s="222">
        <f>O336*H336</f>
        <v>0</v>
      </c>
      <c r="Q336" s="222">
        <v>0.48699999999999999</v>
      </c>
      <c r="R336" s="222">
        <f>Q336*H336</f>
        <v>723.62307299999998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158</v>
      </c>
      <c r="AT336" s="224" t="s">
        <v>153</v>
      </c>
      <c r="AU336" s="224" t="s">
        <v>79</v>
      </c>
      <c r="AY336" s="18" t="s">
        <v>151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77</v>
      </c>
      <c r="BK336" s="225">
        <f>ROUND(I336*H336,2)</f>
        <v>0</v>
      </c>
      <c r="BL336" s="18" t="s">
        <v>158</v>
      </c>
      <c r="BM336" s="224" t="s">
        <v>480</v>
      </c>
    </row>
    <row r="337" s="2" customFormat="1">
      <c r="A337" s="39"/>
      <c r="B337" s="40"/>
      <c r="C337" s="41"/>
      <c r="D337" s="226" t="s">
        <v>160</v>
      </c>
      <c r="E337" s="41"/>
      <c r="F337" s="227" t="s">
        <v>481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160</v>
      </c>
      <c r="AU337" s="18" t="s">
        <v>79</v>
      </c>
    </row>
    <row r="338" s="13" customFormat="1">
      <c r="A338" s="13"/>
      <c r="B338" s="231"/>
      <c r="C338" s="232"/>
      <c r="D338" s="233" t="s">
        <v>162</v>
      </c>
      <c r="E338" s="234" t="s">
        <v>19</v>
      </c>
      <c r="F338" s="235" t="s">
        <v>482</v>
      </c>
      <c r="G338" s="232"/>
      <c r="H338" s="236">
        <v>1476.7090000000001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162</v>
      </c>
      <c r="AU338" s="242" t="s">
        <v>79</v>
      </c>
      <c r="AV338" s="13" t="s">
        <v>79</v>
      </c>
      <c r="AW338" s="13" t="s">
        <v>31</v>
      </c>
      <c r="AX338" s="13" t="s">
        <v>69</v>
      </c>
      <c r="AY338" s="242" t="s">
        <v>151</v>
      </c>
    </row>
    <row r="339" s="14" customFormat="1">
      <c r="A339" s="14"/>
      <c r="B339" s="243"/>
      <c r="C339" s="244"/>
      <c r="D339" s="233" t="s">
        <v>162</v>
      </c>
      <c r="E339" s="245" t="s">
        <v>19</v>
      </c>
      <c r="F339" s="246" t="s">
        <v>164</v>
      </c>
      <c r="G339" s="244"/>
      <c r="H339" s="247">
        <v>1476.7090000000001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162</v>
      </c>
      <c r="AU339" s="253" t="s">
        <v>79</v>
      </c>
      <c r="AV339" s="14" t="s">
        <v>165</v>
      </c>
      <c r="AW339" s="14" t="s">
        <v>31</v>
      </c>
      <c r="AX339" s="14" t="s">
        <v>69</v>
      </c>
      <c r="AY339" s="253" t="s">
        <v>151</v>
      </c>
    </row>
    <row r="340" s="13" customFormat="1">
      <c r="A340" s="13"/>
      <c r="B340" s="231"/>
      <c r="C340" s="232"/>
      <c r="D340" s="233" t="s">
        <v>162</v>
      </c>
      <c r="E340" s="234" t="s">
        <v>19</v>
      </c>
      <c r="F340" s="235" t="s">
        <v>462</v>
      </c>
      <c r="G340" s="232"/>
      <c r="H340" s="236">
        <v>9.1699999999999999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162</v>
      </c>
      <c r="AU340" s="242" t="s">
        <v>79</v>
      </c>
      <c r="AV340" s="13" t="s">
        <v>79</v>
      </c>
      <c r="AW340" s="13" t="s">
        <v>31</v>
      </c>
      <c r="AX340" s="13" t="s">
        <v>69</v>
      </c>
      <c r="AY340" s="242" t="s">
        <v>151</v>
      </c>
    </row>
    <row r="341" s="14" customFormat="1">
      <c r="A341" s="14"/>
      <c r="B341" s="243"/>
      <c r="C341" s="244"/>
      <c r="D341" s="233" t="s">
        <v>162</v>
      </c>
      <c r="E341" s="245" t="s">
        <v>19</v>
      </c>
      <c r="F341" s="246" t="s">
        <v>463</v>
      </c>
      <c r="G341" s="244"/>
      <c r="H341" s="247">
        <v>9.1699999999999999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162</v>
      </c>
      <c r="AU341" s="253" t="s">
        <v>79</v>
      </c>
      <c r="AV341" s="14" t="s">
        <v>165</v>
      </c>
      <c r="AW341" s="14" t="s">
        <v>31</v>
      </c>
      <c r="AX341" s="14" t="s">
        <v>69</v>
      </c>
      <c r="AY341" s="253" t="s">
        <v>151</v>
      </c>
    </row>
    <row r="342" s="15" customFormat="1">
      <c r="A342" s="15"/>
      <c r="B342" s="254"/>
      <c r="C342" s="255"/>
      <c r="D342" s="233" t="s">
        <v>162</v>
      </c>
      <c r="E342" s="256" t="s">
        <v>19</v>
      </c>
      <c r="F342" s="257" t="s">
        <v>174</v>
      </c>
      <c r="G342" s="255"/>
      <c r="H342" s="258">
        <v>1485.8789999999999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162</v>
      </c>
      <c r="AU342" s="264" t="s">
        <v>79</v>
      </c>
      <c r="AV342" s="15" t="s">
        <v>158</v>
      </c>
      <c r="AW342" s="15" t="s">
        <v>31</v>
      </c>
      <c r="AX342" s="15" t="s">
        <v>77</v>
      </c>
      <c r="AY342" s="264" t="s">
        <v>151</v>
      </c>
    </row>
    <row r="343" s="2" customFormat="1" ht="16.5" customHeight="1">
      <c r="A343" s="39"/>
      <c r="B343" s="40"/>
      <c r="C343" s="213" t="s">
        <v>483</v>
      </c>
      <c r="D343" s="213" t="s">
        <v>153</v>
      </c>
      <c r="E343" s="214" t="s">
        <v>484</v>
      </c>
      <c r="F343" s="215" t="s">
        <v>485</v>
      </c>
      <c r="G343" s="216" t="s">
        <v>290</v>
      </c>
      <c r="H343" s="217">
        <v>316.81</v>
      </c>
      <c r="I343" s="218"/>
      <c r="J343" s="219">
        <f>ROUND(I343*H343,2)</f>
        <v>0</v>
      </c>
      <c r="K343" s="215" t="s">
        <v>157</v>
      </c>
      <c r="L343" s="45"/>
      <c r="M343" s="220" t="s">
        <v>19</v>
      </c>
      <c r="N343" s="221" t="s">
        <v>40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158</v>
      </c>
      <c r="AT343" s="224" t="s">
        <v>153</v>
      </c>
      <c r="AU343" s="224" t="s">
        <v>79</v>
      </c>
      <c r="AY343" s="18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77</v>
      </c>
      <c r="BK343" s="225">
        <f>ROUND(I343*H343,2)</f>
        <v>0</v>
      </c>
      <c r="BL343" s="18" t="s">
        <v>158</v>
      </c>
      <c r="BM343" s="224" t="s">
        <v>486</v>
      </c>
    </row>
    <row r="344" s="2" customFormat="1">
      <c r="A344" s="39"/>
      <c r="B344" s="40"/>
      <c r="C344" s="41"/>
      <c r="D344" s="226" t="s">
        <v>160</v>
      </c>
      <c r="E344" s="41"/>
      <c r="F344" s="227" t="s">
        <v>487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160</v>
      </c>
      <c r="AU344" s="18" t="s">
        <v>79</v>
      </c>
    </row>
    <row r="345" s="2" customFormat="1" ht="16.5" customHeight="1">
      <c r="A345" s="39"/>
      <c r="B345" s="40"/>
      <c r="C345" s="213" t="s">
        <v>488</v>
      </c>
      <c r="D345" s="213" t="s">
        <v>153</v>
      </c>
      <c r="E345" s="214" t="s">
        <v>489</v>
      </c>
      <c r="F345" s="215" t="s">
        <v>490</v>
      </c>
      <c r="G345" s="216" t="s">
        <v>290</v>
      </c>
      <c r="H345" s="217">
        <v>316.81</v>
      </c>
      <c r="I345" s="218"/>
      <c r="J345" s="219">
        <f>ROUND(I345*H345,2)</f>
        <v>0</v>
      </c>
      <c r="K345" s="215" t="s">
        <v>157</v>
      </c>
      <c r="L345" s="45"/>
      <c r="M345" s="220" t="s">
        <v>19</v>
      </c>
      <c r="N345" s="221" t="s">
        <v>40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158</v>
      </c>
      <c r="AT345" s="224" t="s">
        <v>153</v>
      </c>
      <c r="AU345" s="224" t="s">
        <v>79</v>
      </c>
      <c r="AY345" s="18" t="s">
        <v>151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77</v>
      </c>
      <c r="BK345" s="225">
        <f>ROUND(I345*H345,2)</f>
        <v>0</v>
      </c>
      <c r="BL345" s="18" t="s">
        <v>158</v>
      </c>
      <c r="BM345" s="224" t="s">
        <v>491</v>
      </c>
    </row>
    <row r="346" s="2" customFormat="1">
      <c r="A346" s="39"/>
      <c r="B346" s="40"/>
      <c r="C346" s="41"/>
      <c r="D346" s="226" t="s">
        <v>160</v>
      </c>
      <c r="E346" s="41"/>
      <c r="F346" s="227" t="s">
        <v>492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160</v>
      </c>
      <c r="AU346" s="18" t="s">
        <v>79</v>
      </c>
    </row>
    <row r="347" s="2" customFormat="1" ht="24.15" customHeight="1">
      <c r="A347" s="39"/>
      <c r="B347" s="40"/>
      <c r="C347" s="213" t="s">
        <v>493</v>
      </c>
      <c r="D347" s="213" t="s">
        <v>153</v>
      </c>
      <c r="E347" s="214" t="s">
        <v>494</v>
      </c>
      <c r="F347" s="215" t="s">
        <v>495</v>
      </c>
      <c r="G347" s="216" t="s">
        <v>290</v>
      </c>
      <c r="H347" s="217">
        <v>1760.6900000000001</v>
      </c>
      <c r="I347" s="218"/>
      <c r="J347" s="219">
        <f>ROUND(I347*H347,2)</f>
        <v>0</v>
      </c>
      <c r="K347" s="215" t="s">
        <v>157</v>
      </c>
      <c r="L347" s="45"/>
      <c r="M347" s="220" t="s">
        <v>19</v>
      </c>
      <c r="N347" s="221" t="s">
        <v>40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158</v>
      </c>
      <c r="AT347" s="224" t="s">
        <v>153</v>
      </c>
      <c r="AU347" s="224" t="s">
        <v>79</v>
      </c>
      <c r="AY347" s="18" t="s">
        <v>151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77</v>
      </c>
      <c r="BK347" s="225">
        <f>ROUND(I347*H347,2)</f>
        <v>0</v>
      </c>
      <c r="BL347" s="18" t="s">
        <v>158</v>
      </c>
      <c r="BM347" s="224" t="s">
        <v>496</v>
      </c>
    </row>
    <row r="348" s="2" customFormat="1">
      <c r="A348" s="39"/>
      <c r="B348" s="40"/>
      <c r="C348" s="41"/>
      <c r="D348" s="226" t="s">
        <v>160</v>
      </c>
      <c r="E348" s="41"/>
      <c r="F348" s="227" t="s">
        <v>497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160</v>
      </c>
      <c r="AU348" s="18" t="s">
        <v>79</v>
      </c>
    </row>
    <row r="349" s="13" customFormat="1">
      <c r="A349" s="13"/>
      <c r="B349" s="231"/>
      <c r="C349" s="232"/>
      <c r="D349" s="233" t="s">
        <v>162</v>
      </c>
      <c r="E349" s="234" t="s">
        <v>19</v>
      </c>
      <c r="F349" s="235" t="s">
        <v>498</v>
      </c>
      <c r="G349" s="232"/>
      <c r="H349" s="236">
        <v>1443.8800000000001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162</v>
      </c>
      <c r="AU349" s="242" t="s">
        <v>79</v>
      </c>
      <c r="AV349" s="13" t="s">
        <v>79</v>
      </c>
      <c r="AW349" s="13" t="s">
        <v>31</v>
      </c>
      <c r="AX349" s="13" t="s">
        <v>69</v>
      </c>
      <c r="AY349" s="242" t="s">
        <v>151</v>
      </c>
    </row>
    <row r="350" s="14" customFormat="1">
      <c r="A350" s="14"/>
      <c r="B350" s="243"/>
      <c r="C350" s="244"/>
      <c r="D350" s="233" t="s">
        <v>162</v>
      </c>
      <c r="E350" s="245" t="s">
        <v>19</v>
      </c>
      <c r="F350" s="246" t="s">
        <v>164</v>
      </c>
      <c r="G350" s="244"/>
      <c r="H350" s="247">
        <v>1443.8800000000001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162</v>
      </c>
      <c r="AU350" s="253" t="s">
        <v>79</v>
      </c>
      <c r="AV350" s="14" t="s">
        <v>165</v>
      </c>
      <c r="AW350" s="14" t="s">
        <v>31</v>
      </c>
      <c r="AX350" s="14" t="s">
        <v>69</v>
      </c>
      <c r="AY350" s="253" t="s">
        <v>151</v>
      </c>
    </row>
    <row r="351" s="13" customFormat="1">
      <c r="A351" s="13"/>
      <c r="B351" s="231"/>
      <c r="C351" s="232"/>
      <c r="D351" s="233" t="s">
        <v>162</v>
      </c>
      <c r="E351" s="234" t="s">
        <v>19</v>
      </c>
      <c r="F351" s="235" t="s">
        <v>464</v>
      </c>
      <c r="G351" s="232"/>
      <c r="H351" s="236">
        <v>316.81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162</v>
      </c>
      <c r="AU351" s="242" t="s">
        <v>79</v>
      </c>
      <c r="AV351" s="13" t="s">
        <v>79</v>
      </c>
      <c r="AW351" s="13" t="s">
        <v>31</v>
      </c>
      <c r="AX351" s="13" t="s">
        <v>69</v>
      </c>
      <c r="AY351" s="242" t="s">
        <v>151</v>
      </c>
    </row>
    <row r="352" s="14" customFormat="1">
      <c r="A352" s="14"/>
      <c r="B352" s="243"/>
      <c r="C352" s="244"/>
      <c r="D352" s="233" t="s">
        <v>162</v>
      </c>
      <c r="E352" s="245" t="s">
        <v>19</v>
      </c>
      <c r="F352" s="246" t="s">
        <v>499</v>
      </c>
      <c r="G352" s="244"/>
      <c r="H352" s="247">
        <v>316.81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162</v>
      </c>
      <c r="AU352" s="253" t="s">
        <v>79</v>
      </c>
      <c r="AV352" s="14" t="s">
        <v>165</v>
      </c>
      <c r="AW352" s="14" t="s">
        <v>31</v>
      </c>
      <c r="AX352" s="14" t="s">
        <v>69</v>
      </c>
      <c r="AY352" s="253" t="s">
        <v>151</v>
      </c>
    </row>
    <row r="353" s="15" customFormat="1">
      <c r="A353" s="15"/>
      <c r="B353" s="254"/>
      <c r="C353" s="255"/>
      <c r="D353" s="233" t="s">
        <v>162</v>
      </c>
      <c r="E353" s="256" t="s">
        <v>19</v>
      </c>
      <c r="F353" s="257" t="s">
        <v>174</v>
      </c>
      <c r="G353" s="255"/>
      <c r="H353" s="258">
        <v>1760.6900000000001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162</v>
      </c>
      <c r="AU353" s="264" t="s">
        <v>79</v>
      </c>
      <c r="AV353" s="15" t="s">
        <v>158</v>
      </c>
      <c r="AW353" s="15" t="s">
        <v>31</v>
      </c>
      <c r="AX353" s="15" t="s">
        <v>77</v>
      </c>
      <c r="AY353" s="264" t="s">
        <v>151</v>
      </c>
    </row>
    <row r="354" s="2" customFormat="1" ht="21.75" customHeight="1">
      <c r="A354" s="39"/>
      <c r="B354" s="40"/>
      <c r="C354" s="213" t="s">
        <v>500</v>
      </c>
      <c r="D354" s="213" t="s">
        <v>153</v>
      </c>
      <c r="E354" s="214" t="s">
        <v>501</v>
      </c>
      <c r="F354" s="215" t="s">
        <v>502</v>
      </c>
      <c r="G354" s="216" t="s">
        <v>290</v>
      </c>
      <c r="H354" s="217">
        <v>1760.6900000000001</v>
      </c>
      <c r="I354" s="218"/>
      <c r="J354" s="219">
        <f>ROUND(I354*H354,2)</f>
        <v>0</v>
      </c>
      <c r="K354" s="215" t="s">
        <v>157</v>
      </c>
      <c r="L354" s="45"/>
      <c r="M354" s="220" t="s">
        <v>19</v>
      </c>
      <c r="N354" s="221" t="s">
        <v>40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158</v>
      </c>
      <c r="AT354" s="224" t="s">
        <v>153</v>
      </c>
      <c r="AU354" s="224" t="s">
        <v>79</v>
      </c>
      <c r="AY354" s="18" t="s">
        <v>151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77</v>
      </c>
      <c r="BK354" s="225">
        <f>ROUND(I354*H354,2)</f>
        <v>0</v>
      </c>
      <c r="BL354" s="18" t="s">
        <v>158</v>
      </c>
      <c r="BM354" s="224" t="s">
        <v>503</v>
      </c>
    </row>
    <row r="355" s="2" customFormat="1">
      <c r="A355" s="39"/>
      <c r="B355" s="40"/>
      <c r="C355" s="41"/>
      <c r="D355" s="226" t="s">
        <v>160</v>
      </c>
      <c r="E355" s="41"/>
      <c r="F355" s="227" t="s">
        <v>504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160</v>
      </c>
      <c r="AU355" s="18" t="s">
        <v>79</v>
      </c>
    </row>
    <row r="356" s="13" customFormat="1">
      <c r="A356" s="13"/>
      <c r="B356" s="231"/>
      <c r="C356" s="232"/>
      <c r="D356" s="233" t="s">
        <v>162</v>
      </c>
      <c r="E356" s="234" t="s">
        <v>19</v>
      </c>
      <c r="F356" s="235" t="s">
        <v>498</v>
      </c>
      <c r="G356" s="232"/>
      <c r="H356" s="236">
        <v>1443.8800000000001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162</v>
      </c>
      <c r="AU356" s="242" t="s">
        <v>79</v>
      </c>
      <c r="AV356" s="13" t="s">
        <v>79</v>
      </c>
      <c r="AW356" s="13" t="s">
        <v>31</v>
      </c>
      <c r="AX356" s="13" t="s">
        <v>69</v>
      </c>
      <c r="AY356" s="242" t="s">
        <v>151</v>
      </c>
    </row>
    <row r="357" s="14" customFormat="1">
      <c r="A357" s="14"/>
      <c r="B357" s="243"/>
      <c r="C357" s="244"/>
      <c r="D357" s="233" t="s">
        <v>162</v>
      </c>
      <c r="E357" s="245" t="s">
        <v>19</v>
      </c>
      <c r="F357" s="246" t="s">
        <v>164</v>
      </c>
      <c r="G357" s="244"/>
      <c r="H357" s="247">
        <v>1443.8800000000001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162</v>
      </c>
      <c r="AU357" s="253" t="s">
        <v>79</v>
      </c>
      <c r="AV357" s="14" t="s">
        <v>165</v>
      </c>
      <c r="AW357" s="14" t="s">
        <v>31</v>
      </c>
      <c r="AX357" s="14" t="s">
        <v>69</v>
      </c>
      <c r="AY357" s="253" t="s">
        <v>151</v>
      </c>
    </row>
    <row r="358" s="13" customFormat="1">
      <c r="A358" s="13"/>
      <c r="B358" s="231"/>
      <c r="C358" s="232"/>
      <c r="D358" s="233" t="s">
        <v>162</v>
      </c>
      <c r="E358" s="234" t="s">
        <v>19</v>
      </c>
      <c r="F358" s="235" t="s">
        <v>464</v>
      </c>
      <c r="G358" s="232"/>
      <c r="H358" s="236">
        <v>316.81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162</v>
      </c>
      <c r="AU358" s="242" t="s">
        <v>79</v>
      </c>
      <c r="AV358" s="13" t="s">
        <v>79</v>
      </c>
      <c r="AW358" s="13" t="s">
        <v>31</v>
      </c>
      <c r="AX358" s="13" t="s">
        <v>69</v>
      </c>
      <c r="AY358" s="242" t="s">
        <v>151</v>
      </c>
    </row>
    <row r="359" s="14" customFormat="1">
      <c r="A359" s="14"/>
      <c r="B359" s="243"/>
      <c r="C359" s="244"/>
      <c r="D359" s="233" t="s">
        <v>162</v>
      </c>
      <c r="E359" s="245" t="s">
        <v>19</v>
      </c>
      <c r="F359" s="246" t="s">
        <v>499</v>
      </c>
      <c r="G359" s="244"/>
      <c r="H359" s="247">
        <v>316.81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162</v>
      </c>
      <c r="AU359" s="253" t="s">
        <v>79</v>
      </c>
      <c r="AV359" s="14" t="s">
        <v>165</v>
      </c>
      <c r="AW359" s="14" t="s">
        <v>31</v>
      </c>
      <c r="AX359" s="14" t="s">
        <v>69</v>
      </c>
      <c r="AY359" s="253" t="s">
        <v>151</v>
      </c>
    </row>
    <row r="360" s="15" customFormat="1">
      <c r="A360" s="15"/>
      <c r="B360" s="254"/>
      <c r="C360" s="255"/>
      <c r="D360" s="233" t="s">
        <v>162</v>
      </c>
      <c r="E360" s="256" t="s">
        <v>19</v>
      </c>
      <c r="F360" s="257" t="s">
        <v>174</v>
      </c>
      <c r="G360" s="255"/>
      <c r="H360" s="258">
        <v>1760.6900000000001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162</v>
      </c>
      <c r="AU360" s="264" t="s">
        <v>79</v>
      </c>
      <c r="AV360" s="15" t="s">
        <v>158</v>
      </c>
      <c r="AW360" s="15" t="s">
        <v>31</v>
      </c>
      <c r="AX360" s="15" t="s">
        <v>77</v>
      </c>
      <c r="AY360" s="264" t="s">
        <v>151</v>
      </c>
    </row>
    <row r="361" s="2" customFormat="1" ht="21.75" customHeight="1">
      <c r="A361" s="39"/>
      <c r="B361" s="40"/>
      <c r="C361" s="213" t="s">
        <v>505</v>
      </c>
      <c r="D361" s="213" t="s">
        <v>153</v>
      </c>
      <c r="E361" s="214" t="s">
        <v>506</v>
      </c>
      <c r="F361" s="215" t="s">
        <v>507</v>
      </c>
      <c r="G361" s="216" t="s">
        <v>290</v>
      </c>
      <c r="H361" s="217">
        <v>1760.6900000000001</v>
      </c>
      <c r="I361" s="218"/>
      <c r="J361" s="219">
        <f>ROUND(I361*H361,2)</f>
        <v>0</v>
      </c>
      <c r="K361" s="215" t="s">
        <v>157</v>
      </c>
      <c r="L361" s="45"/>
      <c r="M361" s="220" t="s">
        <v>19</v>
      </c>
      <c r="N361" s="221" t="s">
        <v>40</v>
      </c>
      <c r="O361" s="85"/>
      <c r="P361" s="222">
        <f>O361*H361</f>
        <v>0</v>
      </c>
      <c r="Q361" s="222">
        <v>0.015400000000000001</v>
      </c>
      <c r="R361" s="222">
        <f>Q361*H361</f>
        <v>27.114626000000001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158</v>
      </c>
      <c r="AT361" s="224" t="s">
        <v>153</v>
      </c>
      <c r="AU361" s="224" t="s">
        <v>79</v>
      </c>
      <c r="AY361" s="18" t="s">
        <v>151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77</v>
      </c>
      <c r="BK361" s="225">
        <f>ROUND(I361*H361,2)</f>
        <v>0</v>
      </c>
      <c r="BL361" s="18" t="s">
        <v>158</v>
      </c>
      <c r="BM361" s="224" t="s">
        <v>508</v>
      </c>
    </row>
    <row r="362" s="2" customFormat="1">
      <c r="A362" s="39"/>
      <c r="B362" s="40"/>
      <c r="C362" s="41"/>
      <c r="D362" s="226" t="s">
        <v>160</v>
      </c>
      <c r="E362" s="41"/>
      <c r="F362" s="227" t="s">
        <v>509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160</v>
      </c>
      <c r="AU362" s="18" t="s">
        <v>79</v>
      </c>
    </row>
    <row r="363" s="13" customFormat="1">
      <c r="A363" s="13"/>
      <c r="B363" s="231"/>
      <c r="C363" s="232"/>
      <c r="D363" s="233" t="s">
        <v>162</v>
      </c>
      <c r="E363" s="234" t="s">
        <v>19</v>
      </c>
      <c r="F363" s="235" t="s">
        <v>498</v>
      </c>
      <c r="G363" s="232"/>
      <c r="H363" s="236">
        <v>1443.8800000000001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162</v>
      </c>
      <c r="AU363" s="242" t="s">
        <v>79</v>
      </c>
      <c r="AV363" s="13" t="s">
        <v>79</v>
      </c>
      <c r="AW363" s="13" t="s">
        <v>31</v>
      </c>
      <c r="AX363" s="13" t="s">
        <v>69</v>
      </c>
      <c r="AY363" s="242" t="s">
        <v>151</v>
      </c>
    </row>
    <row r="364" s="14" customFormat="1">
      <c r="A364" s="14"/>
      <c r="B364" s="243"/>
      <c r="C364" s="244"/>
      <c r="D364" s="233" t="s">
        <v>162</v>
      </c>
      <c r="E364" s="245" t="s">
        <v>19</v>
      </c>
      <c r="F364" s="246" t="s">
        <v>164</v>
      </c>
      <c r="G364" s="244"/>
      <c r="H364" s="247">
        <v>1443.8800000000001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162</v>
      </c>
      <c r="AU364" s="253" t="s">
        <v>79</v>
      </c>
      <c r="AV364" s="14" t="s">
        <v>165</v>
      </c>
      <c r="AW364" s="14" t="s">
        <v>31</v>
      </c>
      <c r="AX364" s="14" t="s">
        <v>69</v>
      </c>
      <c r="AY364" s="253" t="s">
        <v>151</v>
      </c>
    </row>
    <row r="365" s="13" customFormat="1">
      <c r="A365" s="13"/>
      <c r="B365" s="231"/>
      <c r="C365" s="232"/>
      <c r="D365" s="233" t="s">
        <v>162</v>
      </c>
      <c r="E365" s="234" t="s">
        <v>19</v>
      </c>
      <c r="F365" s="235" t="s">
        <v>464</v>
      </c>
      <c r="G365" s="232"/>
      <c r="H365" s="236">
        <v>316.81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162</v>
      </c>
      <c r="AU365" s="242" t="s">
        <v>79</v>
      </c>
      <c r="AV365" s="13" t="s">
        <v>79</v>
      </c>
      <c r="AW365" s="13" t="s">
        <v>31</v>
      </c>
      <c r="AX365" s="13" t="s">
        <v>69</v>
      </c>
      <c r="AY365" s="242" t="s">
        <v>151</v>
      </c>
    </row>
    <row r="366" s="14" customFormat="1">
      <c r="A366" s="14"/>
      <c r="B366" s="243"/>
      <c r="C366" s="244"/>
      <c r="D366" s="233" t="s">
        <v>162</v>
      </c>
      <c r="E366" s="245" t="s">
        <v>19</v>
      </c>
      <c r="F366" s="246" t="s">
        <v>169</v>
      </c>
      <c r="G366" s="244"/>
      <c r="H366" s="247">
        <v>316.81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162</v>
      </c>
      <c r="AU366" s="253" t="s">
        <v>79</v>
      </c>
      <c r="AV366" s="14" t="s">
        <v>165</v>
      </c>
      <c r="AW366" s="14" t="s">
        <v>31</v>
      </c>
      <c r="AX366" s="14" t="s">
        <v>69</v>
      </c>
      <c r="AY366" s="253" t="s">
        <v>151</v>
      </c>
    </row>
    <row r="367" s="15" customFormat="1">
      <c r="A367" s="15"/>
      <c r="B367" s="254"/>
      <c r="C367" s="255"/>
      <c r="D367" s="233" t="s">
        <v>162</v>
      </c>
      <c r="E367" s="256" t="s">
        <v>19</v>
      </c>
      <c r="F367" s="257" t="s">
        <v>174</v>
      </c>
      <c r="G367" s="255"/>
      <c r="H367" s="258">
        <v>1760.6900000000001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162</v>
      </c>
      <c r="AU367" s="264" t="s">
        <v>79</v>
      </c>
      <c r="AV367" s="15" t="s">
        <v>158</v>
      </c>
      <c r="AW367" s="15" t="s">
        <v>31</v>
      </c>
      <c r="AX367" s="15" t="s">
        <v>77</v>
      </c>
      <c r="AY367" s="264" t="s">
        <v>151</v>
      </c>
    </row>
    <row r="368" s="2" customFormat="1" ht="16.5" customHeight="1">
      <c r="A368" s="39"/>
      <c r="B368" s="40"/>
      <c r="C368" s="213" t="s">
        <v>510</v>
      </c>
      <c r="D368" s="213" t="s">
        <v>153</v>
      </c>
      <c r="E368" s="214" t="s">
        <v>511</v>
      </c>
      <c r="F368" s="215" t="s">
        <v>512</v>
      </c>
      <c r="G368" s="216" t="s">
        <v>329</v>
      </c>
      <c r="H368" s="217">
        <v>1222.03</v>
      </c>
      <c r="I368" s="218"/>
      <c r="J368" s="219">
        <f>ROUND(I368*H368,2)</f>
        <v>0</v>
      </c>
      <c r="K368" s="215" t="s">
        <v>157</v>
      </c>
      <c r="L368" s="45"/>
      <c r="M368" s="220" t="s">
        <v>19</v>
      </c>
      <c r="N368" s="221" t="s">
        <v>40</v>
      </c>
      <c r="O368" s="85"/>
      <c r="P368" s="222">
        <f>O368*H368</f>
        <v>0</v>
      </c>
      <c r="Q368" s="222">
        <v>1.0000000000000001E-05</v>
      </c>
      <c r="R368" s="222">
        <f>Q368*H368</f>
        <v>0.0122203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158</v>
      </c>
      <c r="AT368" s="224" t="s">
        <v>153</v>
      </c>
      <c r="AU368" s="224" t="s">
        <v>79</v>
      </c>
      <c r="AY368" s="18" t="s">
        <v>151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77</v>
      </c>
      <c r="BK368" s="225">
        <f>ROUND(I368*H368,2)</f>
        <v>0</v>
      </c>
      <c r="BL368" s="18" t="s">
        <v>158</v>
      </c>
      <c r="BM368" s="224" t="s">
        <v>513</v>
      </c>
    </row>
    <row r="369" s="2" customFormat="1">
      <c r="A369" s="39"/>
      <c r="B369" s="40"/>
      <c r="C369" s="41"/>
      <c r="D369" s="226" t="s">
        <v>160</v>
      </c>
      <c r="E369" s="41"/>
      <c r="F369" s="227" t="s">
        <v>514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160</v>
      </c>
      <c r="AU369" s="18" t="s">
        <v>79</v>
      </c>
    </row>
    <row r="370" s="13" customFormat="1">
      <c r="A370" s="13"/>
      <c r="B370" s="231"/>
      <c r="C370" s="232"/>
      <c r="D370" s="233" t="s">
        <v>162</v>
      </c>
      <c r="E370" s="234" t="s">
        <v>19</v>
      </c>
      <c r="F370" s="235" t="s">
        <v>515</v>
      </c>
      <c r="G370" s="232"/>
      <c r="H370" s="236">
        <v>378.5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162</v>
      </c>
      <c r="AU370" s="242" t="s">
        <v>79</v>
      </c>
      <c r="AV370" s="13" t="s">
        <v>79</v>
      </c>
      <c r="AW370" s="13" t="s">
        <v>31</v>
      </c>
      <c r="AX370" s="13" t="s">
        <v>69</v>
      </c>
      <c r="AY370" s="242" t="s">
        <v>151</v>
      </c>
    </row>
    <row r="371" s="14" customFormat="1">
      <c r="A371" s="14"/>
      <c r="B371" s="243"/>
      <c r="C371" s="244"/>
      <c r="D371" s="233" t="s">
        <v>162</v>
      </c>
      <c r="E371" s="245" t="s">
        <v>19</v>
      </c>
      <c r="F371" s="246" t="s">
        <v>516</v>
      </c>
      <c r="G371" s="244"/>
      <c r="H371" s="247">
        <v>378.5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162</v>
      </c>
      <c r="AU371" s="253" t="s">
        <v>79</v>
      </c>
      <c r="AV371" s="14" t="s">
        <v>165</v>
      </c>
      <c r="AW371" s="14" t="s">
        <v>31</v>
      </c>
      <c r="AX371" s="14" t="s">
        <v>69</v>
      </c>
      <c r="AY371" s="253" t="s">
        <v>151</v>
      </c>
    </row>
    <row r="372" s="13" customFormat="1">
      <c r="A372" s="13"/>
      <c r="B372" s="231"/>
      <c r="C372" s="232"/>
      <c r="D372" s="233" t="s">
        <v>162</v>
      </c>
      <c r="E372" s="234" t="s">
        <v>19</v>
      </c>
      <c r="F372" s="235" t="s">
        <v>517</v>
      </c>
      <c r="G372" s="232"/>
      <c r="H372" s="236">
        <v>235.38</v>
      </c>
      <c r="I372" s="237"/>
      <c r="J372" s="232"/>
      <c r="K372" s="232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162</v>
      </c>
      <c r="AU372" s="242" t="s">
        <v>79</v>
      </c>
      <c r="AV372" s="13" t="s">
        <v>79</v>
      </c>
      <c r="AW372" s="13" t="s">
        <v>31</v>
      </c>
      <c r="AX372" s="13" t="s">
        <v>69</v>
      </c>
      <c r="AY372" s="242" t="s">
        <v>151</v>
      </c>
    </row>
    <row r="373" s="14" customFormat="1">
      <c r="A373" s="14"/>
      <c r="B373" s="243"/>
      <c r="C373" s="244"/>
      <c r="D373" s="233" t="s">
        <v>162</v>
      </c>
      <c r="E373" s="245" t="s">
        <v>19</v>
      </c>
      <c r="F373" s="246" t="s">
        <v>518</v>
      </c>
      <c r="G373" s="244"/>
      <c r="H373" s="247">
        <v>235.38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162</v>
      </c>
      <c r="AU373" s="253" t="s">
        <v>79</v>
      </c>
      <c r="AV373" s="14" t="s">
        <v>165</v>
      </c>
      <c r="AW373" s="14" t="s">
        <v>31</v>
      </c>
      <c r="AX373" s="14" t="s">
        <v>69</v>
      </c>
      <c r="AY373" s="253" t="s">
        <v>151</v>
      </c>
    </row>
    <row r="374" s="13" customFormat="1">
      <c r="A374" s="13"/>
      <c r="B374" s="231"/>
      <c r="C374" s="232"/>
      <c r="D374" s="233" t="s">
        <v>162</v>
      </c>
      <c r="E374" s="234" t="s">
        <v>19</v>
      </c>
      <c r="F374" s="235" t="s">
        <v>519</v>
      </c>
      <c r="G374" s="232"/>
      <c r="H374" s="236">
        <v>207.59999999999999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162</v>
      </c>
      <c r="AU374" s="242" t="s">
        <v>79</v>
      </c>
      <c r="AV374" s="13" t="s">
        <v>79</v>
      </c>
      <c r="AW374" s="13" t="s">
        <v>31</v>
      </c>
      <c r="AX374" s="13" t="s">
        <v>69</v>
      </c>
      <c r="AY374" s="242" t="s">
        <v>151</v>
      </c>
    </row>
    <row r="375" s="14" customFormat="1">
      <c r="A375" s="14"/>
      <c r="B375" s="243"/>
      <c r="C375" s="244"/>
      <c r="D375" s="233" t="s">
        <v>162</v>
      </c>
      <c r="E375" s="245" t="s">
        <v>19</v>
      </c>
      <c r="F375" s="246" t="s">
        <v>520</v>
      </c>
      <c r="G375" s="244"/>
      <c r="H375" s="247">
        <v>207.59999999999999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162</v>
      </c>
      <c r="AU375" s="253" t="s">
        <v>79</v>
      </c>
      <c r="AV375" s="14" t="s">
        <v>165</v>
      </c>
      <c r="AW375" s="14" t="s">
        <v>31</v>
      </c>
      <c r="AX375" s="14" t="s">
        <v>69</v>
      </c>
      <c r="AY375" s="253" t="s">
        <v>151</v>
      </c>
    </row>
    <row r="376" s="13" customFormat="1">
      <c r="A376" s="13"/>
      <c r="B376" s="231"/>
      <c r="C376" s="232"/>
      <c r="D376" s="233" t="s">
        <v>162</v>
      </c>
      <c r="E376" s="234" t="s">
        <v>19</v>
      </c>
      <c r="F376" s="235" t="s">
        <v>521</v>
      </c>
      <c r="G376" s="232"/>
      <c r="H376" s="236">
        <v>157.55000000000001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162</v>
      </c>
      <c r="AU376" s="242" t="s">
        <v>79</v>
      </c>
      <c r="AV376" s="13" t="s">
        <v>79</v>
      </c>
      <c r="AW376" s="13" t="s">
        <v>31</v>
      </c>
      <c r="AX376" s="13" t="s">
        <v>69</v>
      </c>
      <c r="AY376" s="242" t="s">
        <v>151</v>
      </c>
    </row>
    <row r="377" s="14" customFormat="1">
      <c r="A377" s="14"/>
      <c r="B377" s="243"/>
      <c r="C377" s="244"/>
      <c r="D377" s="233" t="s">
        <v>162</v>
      </c>
      <c r="E377" s="245" t="s">
        <v>19</v>
      </c>
      <c r="F377" s="246" t="s">
        <v>522</v>
      </c>
      <c r="G377" s="244"/>
      <c r="H377" s="247">
        <v>157.55000000000001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162</v>
      </c>
      <c r="AU377" s="253" t="s">
        <v>79</v>
      </c>
      <c r="AV377" s="14" t="s">
        <v>165</v>
      </c>
      <c r="AW377" s="14" t="s">
        <v>31</v>
      </c>
      <c r="AX377" s="14" t="s">
        <v>69</v>
      </c>
      <c r="AY377" s="253" t="s">
        <v>151</v>
      </c>
    </row>
    <row r="378" s="13" customFormat="1">
      <c r="A378" s="13"/>
      <c r="B378" s="231"/>
      <c r="C378" s="232"/>
      <c r="D378" s="233" t="s">
        <v>162</v>
      </c>
      <c r="E378" s="234" t="s">
        <v>19</v>
      </c>
      <c r="F378" s="235" t="s">
        <v>523</v>
      </c>
      <c r="G378" s="232"/>
      <c r="H378" s="236">
        <v>243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162</v>
      </c>
      <c r="AU378" s="242" t="s">
        <v>79</v>
      </c>
      <c r="AV378" s="13" t="s">
        <v>79</v>
      </c>
      <c r="AW378" s="13" t="s">
        <v>31</v>
      </c>
      <c r="AX378" s="13" t="s">
        <v>69</v>
      </c>
      <c r="AY378" s="242" t="s">
        <v>151</v>
      </c>
    </row>
    <row r="379" s="14" customFormat="1">
      <c r="A379" s="14"/>
      <c r="B379" s="243"/>
      <c r="C379" s="244"/>
      <c r="D379" s="233" t="s">
        <v>162</v>
      </c>
      <c r="E379" s="245" t="s">
        <v>19</v>
      </c>
      <c r="F379" s="246" t="s">
        <v>524</v>
      </c>
      <c r="G379" s="244"/>
      <c r="H379" s="247">
        <v>243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162</v>
      </c>
      <c r="AU379" s="253" t="s">
        <v>79</v>
      </c>
      <c r="AV379" s="14" t="s">
        <v>165</v>
      </c>
      <c r="AW379" s="14" t="s">
        <v>31</v>
      </c>
      <c r="AX379" s="14" t="s">
        <v>69</v>
      </c>
      <c r="AY379" s="253" t="s">
        <v>151</v>
      </c>
    </row>
    <row r="380" s="15" customFormat="1">
      <c r="A380" s="15"/>
      <c r="B380" s="254"/>
      <c r="C380" s="255"/>
      <c r="D380" s="233" t="s">
        <v>162</v>
      </c>
      <c r="E380" s="256" t="s">
        <v>19</v>
      </c>
      <c r="F380" s="257" t="s">
        <v>174</v>
      </c>
      <c r="G380" s="255"/>
      <c r="H380" s="258">
        <v>1222.03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162</v>
      </c>
      <c r="AU380" s="264" t="s">
        <v>79</v>
      </c>
      <c r="AV380" s="15" t="s">
        <v>158</v>
      </c>
      <c r="AW380" s="15" t="s">
        <v>31</v>
      </c>
      <c r="AX380" s="15" t="s">
        <v>77</v>
      </c>
      <c r="AY380" s="264" t="s">
        <v>151</v>
      </c>
    </row>
    <row r="381" s="2" customFormat="1" ht="21.75" customHeight="1">
      <c r="A381" s="39"/>
      <c r="B381" s="40"/>
      <c r="C381" s="213" t="s">
        <v>525</v>
      </c>
      <c r="D381" s="213" t="s">
        <v>153</v>
      </c>
      <c r="E381" s="214" t="s">
        <v>526</v>
      </c>
      <c r="F381" s="215" t="s">
        <v>527</v>
      </c>
      <c r="G381" s="216" t="s">
        <v>290</v>
      </c>
      <c r="H381" s="217">
        <v>25.050000000000001</v>
      </c>
      <c r="I381" s="218"/>
      <c r="J381" s="219">
        <f>ROUND(I381*H381,2)</f>
        <v>0</v>
      </c>
      <c r="K381" s="215" t="s">
        <v>157</v>
      </c>
      <c r="L381" s="45"/>
      <c r="M381" s="220" t="s">
        <v>19</v>
      </c>
      <c r="N381" s="221" t="s">
        <v>40</v>
      </c>
      <c r="O381" s="85"/>
      <c r="P381" s="222">
        <f>O381*H381</f>
        <v>0</v>
      </c>
      <c r="Q381" s="222">
        <v>0.10100000000000001</v>
      </c>
      <c r="R381" s="222">
        <f>Q381*H381</f>
        <v>2.5300500000000001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158</v>
      </c>
      <c r="AT381" s="224" t="s">
        <v>153</v>
      </c>
      <c r="AU381" s="224" t="s">
        <v>79</v>
      </c>
      <c r="AY381" s="18" t="s">
        <v>151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77</v>
      </c>
      <c r="BK381" s="225">
        <f>ROUND(I381*H381,2)</f>
        <v>0</v>
      </c>
      <c r="BL381" s="18" t="s">
        <v>158</v>
      </c>
      <c r="BM381" s="224" t="s">
        <v>528</v>
      </c>
    </row>
    <row r="382" s="2" customFormat="1">
      <c r="A382" s="39"/>
      <c r="B382" s="40"/>
      <c r="C382" s="41"/>
      <c r="D382" s="226" t="s">
        <v>160</v>
      </c>
      <c r="E382" s="41"/>
      <c r="F382" s="227" t="s">
        <v>529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160</v>
      </c>
      <c r="AU382" s="18" t="s">
        <v>79</v>
      </c>
    </row>
    <row r="383" s="13" customFormat="1">
      <c r="A383" s="13"/>
      <c r="B383" s="231"/>
      <c r="C383" s="232"/>
      <c r="D383" s="233" t="s">
        <v>162</v>
      </c>
      <c r="E383" s="234" t="s">
        <v>19</v>
      </c>
      <c r="F383" s="235" t="s">
        <v>530</v>
      </c>
      <c r="G383" s="232"/>
      <c r="H383" s="236">
        <v>25.050000000000001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162</v>
      </c>
      <c r="AU383" s="242" t="s">
        <v>79</v>
      </c>
      <c r="AV383" s="13" t="s">
        <v>79</v>
      </c>
      <c r="AW383" s="13" t="s">
        <v>31</v>
      </c>
      <c r="AX383" s="13" t="s">
        <v>69</v>
      </c>
      <c r="AY383" s="242" t="s">
        <v>151</v>
      </c>
    </row>
    <row r="384" s="14" customFormat="1">
      <c r="A384" s="14"/>
      <c r="B384" s="243"/>
      <c r="C384" s="244"/>
      <c r="D384" s="233" t="s">
        <v>162</v>
      </c>
      <c r="E384" s="245" t="s">
        <v>19</v>
      </c>
      <c r="F384" s="246" t="s">
        <v>531</v>
      </c>
      <c r="G384" s="244"/>
      <c r="H384" s="247">
        <v>25.050000000000001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162</v>
      </c>
      <c r="AU384" s="253" t="s">
        <v>79</v>
      </c>
      <c r="AV384" s="14" t="s">
        <v>165</v>
      </c>
      <c r="AW384" s="14" t="s">
        <v>31</v>
      </c>
      <c r="AX384" s="14" t="s">
        <v>69</v>
      </c>
      <c r="AY384" s="253" t="s">
        <v>151</v>
      </c>
    </row>
    <row r="385" s="15" customFormat="1">
      <c r="A385" s="15"/>
      <c r="B385" s="254"/>
      <c r="C385" s="255"/>
      <c r="D385" s="233" t="s">
        <v>162</v>
      </c>
      <c r="E385" s="256" t="s">
        <v>19</v>
      </c>
      <c r="F385" s="257" t="s">
        <v>174</v>
      </c>
      <c r="G385" s="255"/>
      <c r="H385" s="258">
        <v>25.050000000000001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4" t="s">
        <v>162</v>
      </c>
      <c r="AU385" s="264" t="s">
        <v>79</v>
      </c>
      <c r="AV385" s="15" t="s">
        <v>158</v>
      </c>
      <c r="AW385" s="15" t="s">
        <v>31</v>
      </c>
      <c r="AX385" s="15" t="s">
        <v>77</v>
      </c>
      <c r="AY385" s="264" t="s">
        <v>151</v>
      </c>
    </row>
    <row r="386" s="2" customFormat="1" ht="16.5" customHeight="1">
      <c r="A386" s="39"/>
      <c r="B386" s="40"/>
      <c r="C386" s="265" t="s">
        <v>532</v>
      </c>
      <c r="D386" s="265" t="s">
        <v>262</v>
      </c>
      <c r="E386" s="266" t="s">
        <v>533</v>
      </c>
      <c r="F386" s="267" t="s">
        <v>534</v>
      </c>
      <c r="G386" s="268" t="s">
        <v>290</v>
      </c>
      <c r="H386" s="269">
        <v>25.802</v>
      </c>
      <c r="I386" s="270"/>
      <c r="J386" s="271">
        <f>ROUND(I386*H386,2)</f>
        <v>0</v>
      </c>
      <c r="K386" s="267" t="s">
        <v>19</v>
      </c>
      <c r="L386" s="272"/>
      <c r="M386" s="273" t="s">
        <v>19</v>
      </c>
      <c r="N386" s="274" t="s">
        <v>40</v>
      </c>
      <c r="O386" s="85"/>
      <c r="P386" s="222">
        <f>O386*H386</f>
        <v>0</v>
      </c>
      <c r="Q386" s="222">
        <v>0.315</v>
      </c>
      <c r="R386" s="222">
        <f>Q386*H386</f>
        <v>8.1276299999999999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230</v>
      </c>
      <c r="AT386" s="224" t="s">
        <v>262</v>
      </c>
      <c r="AU386" s="224" t="s">
        <v>79</v>
      </c>
      <c r="AY386" s="18" t="s">
        <v>151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77</v>
      </c>
      <c r="BK386" s="225">
        <f>ROUND(I386*H386,2)</f>
        <v>0</v>
      </c>
      <c r="BL386" s="18" t="s">
        <v>158</v>
      </c>
      <c r="BM386" s="224" t="s">
        <v>535</v>
      </c>
    </row>
    <row r="387" s="13" customFormat="1">
      <c r="A387" s="13"/>
      <c r="B387" s="231"/>
      <c r="C387" s="232"/>
      <c r="D387" s="233" t="s">
        <v>162</v>
      </c>
      <c r="E387" s="232"/>
      <c r="F387" s="235" t="s">
        <v>536</v>
      </c>
      <c r="G387" s="232"/>
      <c r="H387" s="236">
        <v>25.802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162</v>
      </c>
      <c r="AU387" s="242" t="s">
        <v>79</v>
      </c>
      <c r="AV387" s="13" t="s">
        <v>79</v>
      </c>
      <c r="AW387" s="13" t="s">
        <v>4</v>
      </c>
      <c r="AX387" s="13" t="s">
        <v>77</v>
      </c>
      <c r="AY387" s="242" t="s">
        <v>151</v>
      </c>
    </row>
    <row r="388" s="2" customFormat="1" ht="21.75" customHeight="1">
      <c r="A388" s="39"/>
      <c r="B388" s="40"/>
      <c r="C388" s="213" t="s">
        <v>537</v>
      </c>
      <c r="D388" s="213" t="s">
        <v>153</v>
      </c>
      <c r="E388" s="214" t="s">
        <v>538</v>
      </c>
      <c r="F388" s="215" t="s">
        <v>539</v>
      </c>
      <c r="G388" s="216" t="s">
        <v>290</v>
      </c>
      <c r="H388" s="217">
        <v>116.63</v>
      </c>
      <c r="I388" s="218"/>
      <c r="J388" s="219">
        <f>ROUND(I388*H388,2)</f>
        <v>0</v>
      </c>
      <c r="K388" s="215" t="s">
        <v>157</v>
      </c>
      <c r="L388" s="45"/>
      <c r="M388" s="220" t="s">
        <v>19</v>
      </c>
      <c r="N388" s="221" t="s">
        <v>40</v>
      </c>
      <c r="O388" s="85"/>
      <c r="P388" s="222">
        <f>O388*H388</f>
        <v>0</v>
      </c>
      <c r="Q388" s="222">
        <v>0.10100000000000001</v>
      </c>
      <c r="R388" s="222">
        <f>Q388*H388</f>
        <v>11.779630000000001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158</v>
      </c>
      <c r="AT388" s="224" t="s">
        <v>153</v>
      </c>
      <c r="AU388" s="224" t="s">
        <v>79</v>
      </c>
      <c r="AY388" s="18" t="s">
        <v>151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77</v>
      </c>
      <c r="BK388" s="225">
        <f>ROUND(I388*H388,2)</f>
        <v>0</v>
      </c>
      <c r="BL388" s="18" t="s">
        <v>158</v>
      </c>
      <c r="BM388" s="224" t="s">
        <v>540</v>
      </c>
    </row>
    <row r="389" s="2" customFormat="1">
      <c r="A389" s="39"/>
      <c r="B389" s="40"/>
      <c r="C389" s="41"/>
      <c r="D389" s="226" t="s">
        <v>160</v>
      </c>
      <c r="E389" s="41"/>
      <c r="F389" s="227" t="s">
        <v>541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160</v>
      </c>
      <c r="AU389" s="18" t="s">
        <v>79</v>
      </c>
    </row>
    <row r="390" s="13" customFormat="1">
      <c r="A390" s="13"/>
      <c r="B390" s="231"/>
      <c r="C390" s="232"/>
      <c r="D390" s="233" t="s">
        <v>162</v>
      </c>
      <c r="E390" s="234" t="s">
        <v>19</v>
      </c>
      <c r="F390" s="235" t="s">
        <v>455</v>
      </c>
      <c r="G390" s="232"/>
      <c r="H390" s="236">
        <v>116.63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162</v>
      </c>
      <c r="AU390" s="242" t="s">
        <v>79</v>
      </c>
      <c r="AV390" s="13" t="s">
        <v>79</v>
      </c>
      <c r="AW390" s="13" t="s">
        <v>31</v>
      </c>
      <c r="AX390" s="13" t="s">
        <v>69</v>
      </c>
      <c r="AY390" s="242" t="s">
        <v>151</v>
      </c>
    </row>
    <row r="391" s="14" customFormat="1">
      <c r="A391" s="14"/>
      <c r="B391" s="243"/>
      <c r="C391" s="244"/>
      <c r="D391" s="233" t="s">
        <v>162</v>
      </c>
      <c r="E391" s="245" t="s">
        <v>19</v>
      </c>
      <c r="F391" s="246" t="s">
        <v>171</v>
      </c>
      <c r="G391" s="244"/>
      <c r="H391" s="247">
        <v>116.63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162</v>
      </c>
      <c r="AU391" s="253" t="s">
        <v>79</v>
      </c>
      <c r="AV391" s="14" t="s">
        <v>165</v>
      </c>
      <c r="AW391" s="14" t="s">
        <v>31</v>
      </c>
      <c r="AX391" s="14" t="s">
        <v>69</v>
      </c>
      <c r="AY391" s="253" t="s">
        <v>151</v>
      </c>
    </row>
    <row r="392" s="15" customFormat="1">
      <c r="A392" s="15"/>
      <c r="B392" s="254"/>
      <c r="C392" s="255"/>
      <c r="D392" s="233" t="s">
        <v>162</v>
      </c>
      <c r="E392" s="256" t="s">
        <v>19</v>
      </c>
      <c r="F392" s="257" t="s">
        <v>174</v>
      </c>
      <c r="G392" s="255"/>
      <c r="H392" s="258">
        <v>116.63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162</v>
      </c>
      <c r="AU392" s="264" t="s">
        <v>79</v>
      </c>
      <c r="AV392" s="15" t="s">
        <v>158</v>
      </c>
      <c r="AW392" s="15" t="s">
        <v>31</v>
      </c>
      <c r="AX392" s="15" t="s">
        <v>77</v>
      </c>
      <c r="AY392" s="264" t="s">
        <v>151</v>
      </c>
    </row>
    <row r="393" s="2" customFormat="1" ht="16.5" customHeight="1">
      <c r="A393" s="39"/>
      <c r="B393" s="40"/>
      <c r="C393" s="265" t="s">
        <v>542</v>
      </c>
      <c r="D393" s="265" t="s">
        <v>262</v>
      </c>
      <c r="E393" s="266" t="s">
        <v>543</v>
      </c>
      <c r="F393" s="267" t="s">
        <v>544</v>
      </c>
      <c r="G393" s="268" t="s">
        <v>290</v>
      </c>
      <c r="H393" s="269">
        <v>118.96299999999999</v>
      </c>
      <c r="I393" s="270"/>
      <c r="J393" s="271">
        <f>ROUND(I393*H393,2)</f>
        <v>0</v>
      </c>
      <c r="K393" s="267" t="s">
        <v>157</v>
      </c>
      <c r="L393" s="272"/>
      <c r="M393" s="273" t="s">
        <v>19</v>
      </c>
      <c r="N393" s="274" t="s">
        <v>40</v>
      </c>
      <c r="O393" s="85"/>
      <c r="P393" s="222">
        <f>O393*H393</f>
        <v>0</v>
      </c>
      <c r="Q393" s="222">
        <v>0.13100000000000001</v>
      </c>
      <c r="R393" s="222">
        <f>Q393*H393</f>
        <v>15.584153000000001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230</v>
      </c>
      <c r="AT393" s="224" t="s">
        <v>262</v>
      </c>
      <c r="AU393" s="224" t="s">
        <v>79</v>
      </c>
      <c r="AY393" s="18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77</v>
      </c>
      <c r="BK393" s="225">
        <f>ROUND(I393*H393,2)</f>
        <v>0</v>
      </c>
      <c r="BL393" s="18" t="s">
        <v>158</v>
      </c>
      <c r="BM393" s="224" t="s">
        <v>545</v>
      </c>
    </row>
    <row r="394" s="2" customFormat="1">
      <c r="A394" s="39"/>
      <c r="B394" s="40"/>
      <c r="C394" s="41"/>
      <c r="D394" s="226" t="s">
        <v>160</v>
      </c>
      <c r="E394" s="41"/>
      <c r="F394" s="227" t="s">
        <v>546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160</v>
      </c>
      <c r="AU394" s="18" t="s">
        <v>79</v>
      </c>
    </row>
    <row r="395" s="13" customFormat="1">
      <c r="A395" s="13"/>
      <c r="B395" s="231"/>
      <c r="C395" s="232"/>
      <c r="D395" s="233" t="s">
        <v>162</v>
      </c>
      <c r="E395" s="232"/>
      <c r="F395" s="235" t="s">
        <v>547</v>
      </c>
      <c r="G395" s="232"/>
      <c r="H395" s="236">
        <v>118.96299999999999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162</v>
      </c>
      <c r="AU395" s="242" t="s">
        <v>79</v>
      </c>
      <c r="AV395" s="13" t="s">
        <v>79</v>
      </c>
      <c r="AW395" s="13" t="s">
        <v>4</v>
      </c>
      <c r="AX395" s="13" t="s">
        <v>77</v>
      </c>
      <c r="AY395" s="242" t="s">
        <v>151</v>
      </c>
    </row>
    <row r="396" s="12" customFormat="1" ht="22.8" customHeight="1">
      <c r="A396" s="12"/>
      <c r="B396" s="197"/>
      <c r="C396" s="198"/>
      <c r="D396" s="199" t="s">
        <v>68</v>
      </c>
      <c r="E396" s="211" t="s">
        <v>218</v>
      </c>
      <c r="F396" s="211" t="s">
        <v>548</v>
      </c>
      <c r="G396" s="198"/>
      <c r="H396" s="198"/>
      <c r="I396" s="201"/>
      <c r="J396" s="212">
        <f>BK396</f>
        <v>0</v>
      </c>
      <c r="K396" s="198"/>
      <c r="L396" s="203"/>
      <c r="M396" s="204"/>
      <c r="N396" s="205"/>
      <c r="O396" s="205"/>
      <c r="P396" s="206">
        <f>SUM(P397:P440)</f>
        <v>0</v>
      </c>
      <c r="Q396" s="205"/>
      <c r="R396" s="206">
        <f>SUM(R397:R440)</f>
        <v>68.950663370000001</v>
      </c>
      <c r="S396" s="205"/>
      <c r="T396" s="207">
        <f>SUM(T397:T440)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8" t="s">
        <v>77</v>
      </c>
      <c r="AT396" s="209" t="s">
        <v>68</v>
      </c>
      <c r="AU396" s="209" t="s">
        <v>77</v>
      </c>
      <c r="AY396" s="208" t="s">
        <v>151</v>
      </c>
      <c r="BK396" s="210">
        <f>SUM(BK397:BK440)</f>
        <v>0</v>
      </c>
    </row>
    <row r="397" s="2" customFormat="1" ht="16.5" customHeight="1">
      <c r="A397" s="39"/>
      <c r="B397" s="40"/>
      <c r="C397" s="213" t="s">
        <v>549</v>
      </c>
      <c r="D397" s="213" t="s">
        <v>153</v>
      </c>
      <c r="E397" s="214" t="s">
        <v>550</v>
      </c>
      <c r="F397" s="215" t="s">
        <v>551</v>
      </c>
      <c r="G397" s="216" t="s">
        <v>329</v>
      </c>
      <c r="H397" s="217">
        <v>93.959999999999994</v>
      </c>
      <c r="I397" s="218"/>
      <c r="J397" s="219">
        <f>ROUND(I397*H397,2)</f>
        <v>0</v>
      </c>
      <c r="K397" s="215" t="s">
        <v>19</v>
      </c>
      <c r="L397" s="45"/>
      <c r="M397" s="220" t="s">
        <v>19</v>
      </c>
      <c r="N397" s="221" t="s">
        <v>40</v>
      </c>
      <c r="O397" s="85"/>
      <c r="P397" s="222">
        <f>O397*H397</f>
        <v>0</v>
      </c>
      <c r="Q397" s="222">
        <v>0.00046999999999999999</v>
      </c>
      <c r="R397" s="222">
        <f>Q397*H397</f>
        <v>0.044161199999999998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158</v>
      </c>
      <c r="AT397" s="224" t="s">
        <v>153</v>
      </c>
      <c r="AU397" s="224" t="s">
        <v>79</v>
      </c>
      <c r="AY397" s="18" t="s">
        <v>151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77</v>
      </c>
      <c r="BK397" s="225">
        <f>ROUND(I397*H397,2)</f>
        <v>0</v>
      </c>
      <c r="BL397" s="18" t="s">
        <v>158</v>
      </c>
      <c r="BM397" s="224" t="s">
        <v>552</v>
      </c>
    </row>
    <row r="398" s="13" customFormat="1">
      <c r="A398" s="13"/>
      <c r="B398" s="231"/>
      <c r="C398" s="232"/>
      <c r="D398" s="233" t="s">
        <v>162</v>
      </c>
      <c r="E398" s="234" t="s">
        <v>19</v>
      </c>
      <c r="F398" s="235" t="s">
        <v>553</v>
      </c>
      <c r="G398" s="232"/>
      <c r="H398" s="236">
        <v>3.2000000000000002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162</v>
      </c>
      <c r="AU398" s="242" t="s">
        <v>79</v>
      </c>
      <c r="AV398" s="13" t="s">
        <v>79</v>
      </c>
      <c r="AW398" s="13" t="s">
        <v>31</v>
      </c>
      <c r="AX398" s="13" t="s">
        <v>69</v>
      </c>
      <c r="AY398" s="242" t="s">
        <v>151</v>
      </c>
    </row>
    <row r="399" s="14" customFormat="1">
      <c r="A399" s="14"/>
      <c r="B399" s="243"/>
      <c r="C399" s="244"/>
      <c r="D399" s="233" t="s">
        <v>162</v>
      </c>
      <c r="E399" s="245" t="s">
        <v>19</v>
      </c>
      <c r="F399" s="246" t="s">
        <v>398</v>
      </c>
      <c r="G399" s="244"/>
      <c r="H399" s="247">
        <v>3.2000000000000002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162</v>
      </c>
      <c r="AU399" s="253" t="s">
        <v>79</v>
      </c>
      <c r="AV399" s="14" t="s">
        <v>165</v>
      </c>
      <c r="AW399" s="14" t="s">
        <v>31</v>
      </c>
      <c r="AX399" s="14" t="s">
        <v>69</v>
      </c>
      <c r="AY399" s="253" t="s">
        <v>151</v>
      </c>
    </row>
    <row r="400" s="13" customFormat="1">
      <c r="A400" s="13"/>
      <c r="B400" s="231"/>
      <c r="C400" s="232"/>
      <c r="D400" s="233" t="s">
        <v>162</v>
      </c>
      <c r="E400" s="234" t="s">
        <v>19</v>
      </c>
      <c r="F400" s="235" t="s">
        <v>554</v>
      </c>
      <c r="G400" s="232"/>
      <c r="H400" s="236">
        <v>18.100000000000001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162</v>
      </c>
      <c r="AU400" s="242" t="s">
        <v>79</v>
      </c>
      <c r="AV400" s="13" t="s">
        <v>79</v>
      </c>
      <c r="AW400" s="13" t="s">
        <v>31</v>
      </c>
      <c r="AX400" s="13" t="s">
        <v>69</v>
      </c>
      <c r="AY400" s="242" t="s">
        <v>151</v>
      </c>
    </row>
    <row r="401" s="13" customFormat="1">
      <c r="A401" s="13"/>
      <c r="B401" s="231"/>
      <c r="C401" s="232"/>
      <c r="D401" s="233" t="s">
        <v>162</v>
      </c>
      <c r="E401" s="234" t="s">
        <v>19</v>
      </c>
      <c r="F401" s="235" t="s">
        <v>555</v>
      </c>
      <c r="G401" s="232"/>
      <c r="H401" s="236">
        <v>65.920000000000002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162</v>
      </c>
      <c r="AU401" s="242" t="s">
        <v>79</v>
      </c>
      <c r="AV401" s="13" t="s">
        <v>79</v>
      </c>
      <c r="AW401" s="13" t="s">
        <v>31</v>
      </c>
      <c r="AX401" s="13" t="s">
        <v>69</v>
      </c>
      <c r="AY401" s="242" t="s">
        <v>151</v>
      </c>
    </row>
    <row r="402" s="13" customFormat="1">
      <c r="A402" s="13"/>
      <c r="B402" s="231"/>
      <c r="C402" s="232"/>
      <c r="D402" s="233" t="s">
        <v>162</v>
      </c>
      <c r="E402" s="234" t="s">
        <v>19</v>
      </c>
      <c r="F402" s="235" t="s">
        <v>556</v>
      </c>
      <c r="G402" s="232"/>
      <c r="H402" s="236">
        <v>6.7400000000000002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162</v>
      </c>
      <c r="AU402" s="242" t="s">
        <v>79</v>
      </c>
      <c r="AV402" s="13" t="s">
        <v>79</v>
      </c>
      <c r="AW402" s="13" t="s">
        <v>31</v>
      </c>
      <c r="AX402" s="13" t="s">
        <v>69</v>
      </c>
      <c r="AY402" s="242" t="s">
        <v>151</v>
      </c>
    </row>
    <row r="403" s="14" customFormat="1">
      <c r="A403" s="14"/>
      <c r="B403" s="243"/>
      <c r="C403" s="244"/>
      <c r="D403" s="233" t="s">
        <v>162</v>
      </c>
      <c r="E403" s="245" t="s">
        <v>19</v>
      </c>
      <c r="F403" s="246" t="s">
        <v>299</v>
      </c>
      <c r="G403" s="244"/>
      <c r="H403" s="247">
        <v>90.760000000000005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162</v>
      </c>
      <c r="AU403" s="253" t="s">
        <v>79</v>
      </c>
      <c r="AV403" s="14" t="s">
        <v>165</v>
      </c>
      <c r="AW403" s="14" t="s">
        <v>31</v>
      </c>
      <c r="AX403" s="14" t="s">
        <v>69</v>
      </c>
      <c r="AY403" s="253" t="s">
        <v>151</v>
      </c>
    </row>
    <row r="404" s="15" customFormat="1">
      <c r="A404" s="15"/>
      <c r="B404" s="254"/>
      <c r="C404" s="255"/>
      <c r="D404" s="233" t="s">
        <v>162</v>
      </c>
      <c r="E404" s="256" t="s">
        <v>19</v>
      </c>
      <c r="F404" s="257" t="s">
        <v>174</v>
      </c>
      <c r="G404" s="255"/>
      <c r="H404" s="258">
        <v>93.959999999999994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162</v>
      </c>
      <c r="AU404" s="264" t="s">
        <v>79</v>
      </c>
      <c r="AV404" s="15" t="s">
        <v>158</v>
      </c>
      <c r="AW404" s="15" t="s">
        <v>31</v>
      </c>
      <c r="AX404" s="15" t="s">
        <v>77</v>
      </c>
      <c r="AY404" s="264" t="s">
        <v>151</v>
      </c>
    </row>
    <row r="405" s="2" customFormat="1" ht="21.75" customHeight="1">
      <c r="A405" s="39"/>
      <c r="B405" s="40"/>
      <c r="C405" s="213" t="s">
        <v>557</v>
      </c>
      <c r="D405" s="213" t="s">
        <v>153</v>
      </c>
      <c r="E405" s="214" t="s">
        <v>558</v>
      </c>
      <c r="F405" s="215" t="s">
        <v>559</v>
      </c>
      <c r="G405" s="216" t="s">
        <v>156</v>
      </c>
      <c r="H405" s="217">
        <v>4.0800000000000001</v>
      </c>
      <c r="I405" s="218"/>
      <c r="J405" s="219">
        <f>ROUND(I405*H405,2)</f>
        <v>0</v>
      </c>
      <c r="K405" s="215" t="s">
        <v>157</v>
      </c>
      <c r="L405" s="45"/>
      <c r="M405" s="220" t="s">
        <v>19</v>
      </c>
      <c r="N405" s="221" t="s">
        <v>40</v>
      </c>
      <c r="O405" s="85"/>
      <c r="P405" s="222">
        <f>O405*H405</f>
        <v>0</v>
      </c>
      <c r="Q405" s="222">
        <v>2.2563399999999998</v>
      </c>
      <c r="R405" s="222">
        <f>Q405*H405</f>
        <v>9.2058672000000001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158</v>
      </c>
      <c r="AT405" s="224" t="s">
        <v>153</v>
      </c>
      <c r="AU405" s="224" t="s">
        <v>79</v>
      </c>
      <c r="AY405" s="18" t="s">
        <v>151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8" t="s">
        <v>77</v>
      </c>
      <c r="BK405" s="225">
        <f>ROUND(I405*H405,2)</f>
        <v>0</v>
      </c>
      <c r="BL405" s="18" t="s">
        <v>158</v>
      </c>
      <c r="BM405" s="224" t="s">
        <v>560</v>
      </c>
    </row>
    <row r="406" s="2" customFormat="1">
      <c r="A406" s="39"/>
      <c r="B406" s="40"/>
      <c r="C406" s="41"/>
      <c r="D406" s="226" t="s">
        <v>160</v>
      </c>
      <c r="E406" s="41"/>
      <c r="F406" s="227" t="s">
        <v>561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160</v>
      </c>
      <c r="AU406" s="18" t="s">
        <v>79</v>
      </c>
    </row>
    <row r="407" s="13" customFormat="1">
      <c r="A407" s="13"/>
      <c r="B407" s="231"/>
      <c r="C407" s="232"/>
      <c r="D407" s="233" t="s">
        <v>162</v>
      </c>
      <c r="E407" s="234" t="s">
        <v>19</v>
      </c>
      <c r="F407" s="235" t="s">
        <v>562</v>
      </c>
      <c r="G407" s="232"/>
      <c r="H407" s="236">
        <v>4.0800000000000001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162</v>
      </c>
      <c r="AU407" s="242" t="s">
        <v>79</v>
      </c>
      <c r="AV407" s="13" t="s">
        <v>79</v>
      </c>
      <c r="AW407" s="13" t="s">
        <v>31</v>
      </c>
      <c r="AX407" s="13" t="s">
        <v>69</v>
      </c>
      <c r="AY407" s="242" t="s">
        <v>151</v>
      </c>
    </row>
    <row r="408" s="14" customFormat="1">
      <c r="A408" s="14"/>
      <c r="B408" s="243"/>
      <c r="C408" s="244"/>
      <c r="D408" s="233" t="s">
        <v>162</v>
      </c>
      <c r="E408" s="245" t="s">
        <v>19</v>
      </c>
      <c r="F408" s="246" t="s">
        <v>563</v>
      </c>
      <c r="G408" s="244"/>
      <c r="H408" s="247">
        <v>4.0800000000000001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162</v>
      </c>
      <c r="AU408" s="253" t="s">
        <v>79</v>
      </c>
      <c r="AV408" s="14" t="s">
        <v>165</v>
      </c>
      <c r="AW408" s="14" t="s">
        <v>31</v>
      </c>
      <c r="AX408" s="14" t="s">
        <v>69</v>
      </c>
      <c r="AY408" s="253" t="s">
        <v>151</v>
      </c>
    </row>
    <row r="409" s="15" customFormat="1">
      <c r="A409" s="15"/>
      <c r="B409" s="254"/>
      <c r="C409" s="255"/>
      <c r="D409" s="233" t="s">
        <v>162</v>
      </c>
      <c r="E409" s="256" t="s">
        <v>19</v>
      </c>
      <c r="F409" s="257" t="s">
        <v>174</v>
      </c>
      <c r="G409" s="255"/>
      <c r="H409" s="258">
        <v>4.0800000000000001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162</v>
      </c>
      <c r="AU409" s="264" t="s">
        <v>79</v>
      </c>
      <c r="AV409" s="15" t="s">
        <v>158</v>
      </c>
      <c r="AW409" s="15" t="s">
        <v>31</v>
      </c>
      <c r="AX409" s="15" t="s">
        <v>77</v>
      </c>
      <c r="AY409" s="264" t="s">
        <v>151</v>
      </c>
    </row>
    <row r="410" s="2" customFormat="1" ht="21.75" customHeight="1">
      <c r="A410" s="39"/>
      <c r="B410" s="40"/>
      <c r="C410" s="213" t="s">
        <v>564</v>
      </c>
      <c r="D410" s="213" t="s">
        <v>153</v>
      </c>
      <c r="E410" s="214" t="s">
        <v>565</v>
      </c>
      <c r="F410" s="215" t="s">
        <v>566</v>
      </c>
      <c r="G410" s="216" t="s">
        <v>156</v>
      </c>
      <c r="H410" s="217">
        <v>12.634</v>
      </c>
      <c r="I410" s="218"/>
      <c r="J410" s="219">
        <f>ROUND(I410*H410,2)</f>
        <v>0</v>
      </c>
      <c r="K410" s="215" t="s">
        <v>157</v>
      </c>
      <c r="L410" s="45"/>
      <c r="M410" s="220" t="s">
        <v>19</v>
      </c>
      <c r="N410" s="221" t="s">
        <v>40</v>
      </c>
      <c r="O410" s="85"/>
      <c r="P410" s="222">
        <f>O410*H410</f>
        <v>0</v>
      </c>
      <c r="Q410" s="222">
        <v>2.2563399999999998</v>
      </c>
      <c r="R410" s="222">
        <f>Q410*H410</f>
        <v>28.506599559999998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158</v>
      </c>
      <c r="AT410" s="224" t="s">
        <v>153</v>
      </c>
      <c r="AU410" s="224" t="s">
        <v>79</v>
      </c>
      <c r="AY410" s="18" t="s">
        <v>151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77</v>
      </c>
      <c r="BK410" s="225">
        <f>ROUND(I410*H410,2)</f>
        <v>0</v>
      </c>
      <c r="BL410" s="18" t="s">
        <v>158</v>
      </c>
      <c r="BM410" s="224" t="s">
        <v>567</v>
      </c>
    </row>
    <row r="411" s="2" customFormat="1">
      <c r="A411" s="39"/>
      <c r="B411" s="40"/>
      <c r="C411" s="41"/>
      <c r="D411" s="226" t="s">
        <v>160</v>
      </c>
      <c r="E411" s="41"/>
      <c r="F411" s="227" t="s">
        <v>568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160</v>
      </c>
      <c r="AU411" s="18" t="s">
        <v>79</v>
      </c>
    </row>
    <row r="412" s="13" customFormat="1">
      <c r="A412" s="13"/>
      <c r="B412" s="231"/>
      <c r="C412" s="232"/>
      <c r="D412" s="233" t="s">
        <v>162</v>
      </c>
      <c r="E412" s="234" t="s">
        <v>19</v>
      </c>
      <c r="F412" s="235" t="s">
        <v>569</v>
      </c>
      <c r="G412" s="232"/>
      <c r="H412" s="236">
        <v>3.7749999999999999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162</v>
      </c>
      <c r="AU412" s="242" t="s">
        <v>79</v>
      </c>
      <c r="AV412" s="13" t="s">
        <v>79</v>
      </c>
      <c r="AW412" s="13" t="s">
        <v>31</v>
      </c>
      <c r="AX412" s="13" t="s">
        <v>69</v>
      </c>
      <c r="AY412" s="242" t="s">
        <v>151</v>
      </c>
    </row>
    <row r="413" s="13" customFormat="1">
      <c r="A413" s="13"/>
      <c r="B413" s="231"/>
      <c r="C413" s="232"/>
      <c r="D413" s="233" t="s">
        <v>162</v>
      </c>
      <c r="E413" s="234" t="s">
        <v>19</v>
      </c>
      <c r="F413" s="235" t="s">
        <v>570</v>
      </c>
      <c r="G413" s="232"/>
      <c r="H413" s="236">
        <v>0.19600000000000001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162</v>
      </c>
      <c r="AU413" s="242" t="s">
        <v>79</v>
      </c>
      <c r="AV413" s="13" t="s">
        <v>79</v>
      </c>
      <c r="AW413" s="13" t="s">
        <v>31</v>
      </c>
      <c r="AX413" s="13" t="s">
        <v>69</v>
      </c>
      <c r="AY413" s="242" t="s">
        <v>151</v>
      </c>
    </row>
    <row r="414" s="13" customFormat="1">
      <c r="A414" s="13"/>
      <c r="B414" s="231"/>
      <c r="C414" s="232"/>
      <c r="D414" s="233" t="s">
        <v>162</v>
      </c>
      <c r="E414" s="234" t="s">
        <v>19</v>
      </c>
      <c r="F414" s="235" t="s">
        <v>571</v>
      </c>
      <c r="G414" s="232"/>
      <c r="H414" s="236">
        <v>8.6630000000000003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162</v>
      </c>
      <c r="AU414" s="242" t="s">
        <v>79</v>
      </c>
      <c r="AV414" s="13" t="s">
        <v>79</v>
      </c>
      <c r="AW414" s="13" t="s">
        <v>31</v>
      </c>
      <c r="AX414" s="13" t="s">
        <v>69</v>
      </c>
      <c r="AY414" s="242" t="s">
        <v>151</v>
      </c>
    </row>
    <row r="415" s="14" customFormat="1">
      <c r="A415" s="14"/>
      <c r="B415" s="243"/>
      <c r="C415" s="244"/>
      <c r="D415" s="233" t="s">
        <v>162</v>
      </c>
      <c r="E415" s="245" t="s">
        <v>19</v>
      </c>
      <c r="F415" s="246" t="s">
        <v>196</v>
      </c>
      <c r="G415" s="244"/>
      <c r="H415" s="247">
        <v>12.634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162</v>
      </c>
      <c r="AU415" s="253" t="s">
        <v>79</v>
      </c>
      <c r="AV415" s="14" t="s">
        <v>165</v>
      </c>
      <c r="AW415" s="14" t="s">
        <v>31</v>
      </c>
      <c r="AX415" s="14" t="s">
        <v>77</v>
      </c>
      <c r="AY415" s="253" t="s">
        <v>151</v>
      </c>
    </row>
    <row r="416" s="2" customFormat="1" ht="21.75" customHeight="1">
      <c r="A416" s="39"/>
      <c r="B416" s="40"/>
      <c r="C416" s="213" t="s">
        <v>572</v>
      </c>
      <c r="D416" s="213" t="s">
        <v>153</v>
      </c>
      <c r="E416" s="214" t="s">
        <v>573</v>
      </c>
      <c r="F416" s="215" t="s">
        <v>574</v>
      </c>
      <c r="G416" s="216" t="s">
        <v>156</v>
      </c>
      <c r="H416" s="217">
        <v>12.24</v>
      </c>
      <c r="I416" s="218"/>
      <c r="J416" s="219">
        <f>ROUND(I416*H416,2)</f>
        <v>0</v>
      </c>
      <c r="K416" s="215" t="s">
        <v>157</v>
      </c>
      <c r="L416" s="45"/>
      <c r="M416" s="220" t="s">
        <v>19</v>
      </c>
      <c r="N416" s="221" t="s">
        <v>40</v>
      </c>
      <c r="O416" s="85"/>
      <c r="P416" s="222">
        <f>O416*H416</f>
        <v>0</v>
      </c>
      <c r="Q416" s="222">
        <v>2.45329</v>
      </c>
      <c r="R416" s="222">
        <f>Q416*H416</f>
        <v>30.028269600000002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158</v>
      </c>
      <c r="AT416" s="224" t="s">
        <v>153</v>
      </c>
      <c r="AU416" s="224" t="s">
        <v>79</v>
      </c>
      <c r="AY416" s="18" t="s">
        <v>151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8" t="s">
        <v>77</v>
      </c>
      <c r="BK416" s="225">
        <f>ROUND(I416*H416,2)</f>
        <v>0</v>
      </c>
      <c r="BL416" s="18" t="s">
        <v>158</v>
      </c>
      <c r="BM416" s="224" t="s">
        <v>575</v>
      </c>
    </row>
    <row r="417" s="2" customFormat="1">
      <c r="A417" s="39"/>
      <c r="B417" s="40"/>
      <c r="C417" s="41"/>
      <c r="D417" s="226" t="s">
        <v>160</v>
      </c>
      <c r="E417" s="41"/>
      <c r="F417" s="227" t="s">
        <v>576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160</v>
      </c>
      <c r="AU417" s="18" t="s">
        <v>79</v>
      </c>
    </row>
    <row r="418" s="13" customFormat="1">
      <c r="A418" s="13"/>
      <c r="B418" s="231"/>
      <c r="C418" s="232"/>
      <c r="D418" s="233" t="s">
        <v>162</v>
      </c>
      <c r="E418" s="234" t="s">
        <v>19</v>
      </c>
      <c r="F418" s="235" t="s">
        <v>577</v>
      </c>
      <c r="G418" s="232"/>
      <c r="H418" s="236">
        <v>12.24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162</v>
      </c>
      <c r="AU418" s="242" t="s">
        <v>79</v>
      </c>
      <c r="AV418" s="13" t="s">
        <v>79</v>
      </c>
      <c r="AW418" s="13" t="s">
        <v>31</v>
      </c>
      <c r="AX418" s="13" t="s">
        <v>69</v>
      </c>
      <c r="AY418" s="242" t="s">
        <v>151</v>
      </c>
    </row>
    <row r="419" s="14" customFormat="1">
      <c r="A419" s="14"/>
      <c r="B419" s="243"/>
      <c r="C419" s="244"/>
      <c r="D419" s="233" t="s">
        <v>162</v>
      </c>
      <c r="E419" s="245" t="s">
        <v>19</v>
      </c>
      <c r="F419" s="246" t="s">
        <v>578</v>
      </c>
      <c r="G419" s="244"/>
      <c r="H419" s="247">
        <v>12.24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162</v>
      </c>
      <c r="AU419" s="253" t="s">
        <v>79</v>
      </c>
      <c r="AV419" s="14" t="s">
        <v>165</v>
      </c>
      <c r="AW419" s="14" t="s">
        <v>31</v>
      </c>
      <c r="AX419" s="14" t="s">
        <v>69</v>
      </c>
      <c r="AY419" s="253" t="s">
        <v>151</v>
      </c>
    </row>
    <row r="420" s="15" customFormat="1">
      <c r="A420" s="15"/>
      <c r="B420" s="254"/>
      <c r="C420" s="255"/>
      <c r="D420" s="233" t="s">
        <v>162</v>
      </c>
      <c r="E420" s="256" t="s">
        <v>19</v>
      </c>
      <c r="F420" s="257" t="s">
        <v>174</v>
      </c>
      <c r="G420" s="255"/>
      <c r="H420" s="258">
        <v>12.24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162</v>
      </c>
      <c r="AU420" s="264" t="s">
        <v>79</v>
      </c>
      <c r="AV420" s="15" t="s">
        <v>158</v>
      </c>
      <c r="AW420" s="15" t="s">
        <v>31</v>
      </c>
      <c r="AX420" s="15" t="s">
        <v>77</v>
      </c>
      <c r="AY420" s="264" t="s">
        <v>151</v>
      </c>
    </row>
    <row r="421" s="2" customFormat="1" ht="16.5" customHeight="1">
      <c r="A421" s="39"/>
      <c r="B421" s="40"/>
      <c r="C421" s="213" t="s">
        <v>579</v>
      </c>
      <c r="D421" s="213" t="s">
        <v>153</v>
      </c>
      <c r="E421" s="214" t="s">
        <v>580</v>
      </c>
      <c r="F421" s="215" t="s">
        <v>581</v>
      </c>
      <c r="G421" s="216" t="s">
        <v>156</v>
      </c>
      <c r="H421" s="217">
        <v>12.24</v>
      </c>
      <c r="I421" s="218"/>
      <c r="J421" s="219">
        <f>ROUND(I421*H421,2)</f>
        <v>0</v>
      </c>
      <c r="K421" s="215" t="s">
        <v>157</v>
      </c>
      <c r="L421" s="45"/>
      <c r="M421" s="220" t="s">
        <v>19</v>
      </c>
      <c r="N421" s="221" t="s">
        <v>40</v>
      </c>
      <c r="O421" s="85"/>
      <c r="P421" s="222">
        <f>O421*H421</f>
        <v>0</v>
      </c>
      <c r="Q421" s="222">
        <v>0.01</v>
      </c>
      <c r="R421" s="222">
        <f>Q421*H421</f>
        <v>0.12240000000000001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158</v>
      </c>
      <c r="AT421" s="224" t="s">
        <v>153</v>
      </c>
      <c r="AU421" s="224" t="s">
        <v>79</v>
      </c>
      <c r="AY421" s="18" t="s">
        <v>151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77</v>
      </c>
      <c r="BK421" s="225">
        <f>ROUND(I421*H421,2)</f>
        <v>0</v>
      </c>
      <c r="BL421" s="18" t="s">
        <v>158</v>
      </c>
      <c r="BM421" s="224" t="s">
        <v>582</v>
      </c>
    </row>
    <row r="422" s="2" customFormat="1">
      <c r="A422" s="39"/>
      <c r="B422" s="40"/>
      <c r="C422" s="41"/>
      <c r="D422" s="226" t="s">
        <v>160</v>
      </c>
      <c r="E422" s="41"/>
      <c r="F422" s="227" t="s">
        <v>583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160</v>
      </c>
      <c r="AU422" s="18" t="s">
        <v>79</v>
      </c>
    </row>
    <row r="423" s="2" customFormat="1" ht="21.75" customHeight="1">
      <c r="A423" s="39"/>
      <c r="B423" s="40"/>
      <c r="C423" s="213" t="s">
        <v>584</v>
      </c>
      <c r="D423" s="213" t="s">
        <v>153</v>
      </c>
      <c r="E423" s="214" t="s">
        <v>585</v>
      </c>
      <c r="F423" s="215" t="s">
        <v>586</v>
      </c>
      <c r="G423" s="216" t="s">
        <v>156</v>
      </c>
      <c r="H423" s="217">
        <v>24.48</v>
      </c>
      <c r="I423" s="218"/>
      <c r="J423" s="219">
        <f>ROUND(I423*H423,2)</f>
        <v>0</v>
      </c>
      <c r="K423" s="215" t="s">
        <v>157</v>
      </c>
      <c r="L423" s="45"/>
      <c r="M423" s="220" t="s">
        <v>19</v>
      </c>
      <c r="N423" s="221" t="s">
        <v>40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158</v>
      </c>
      <c r="AT423" s="224" t="s">
        <v>153</v>
      </c>
      <c r="AU423" s="224" t="s">
        <v>79</v>
      </c>
      <c r="AY423" s="18" t="s">
        <v>151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8" t="s">
        <v>77</v>
      </c>
      <c r="BK423" s="225">
        <f>ROUND(I423*H423,2)</f>
        <v>0</v>
      </c>
      <c r="BL423" s="18" t="s">
        <v>158</v>
      </c>
      <c r="BM423" s="224" t="s">
        <v>587</v>
      </c>
    </row>
    <row r="424" s="2" customFormat="1">
      <c r="A424" s="39"/>
      <c r="B424" s="40"/>
      <c r="C424" s="41"/>
      <c r="D424" s="226" t="s">
        <v>160</v>
      </c>
      <c r="E424" s="41"/>
      <c r="F424" s="227" t="s">
        <v>588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160</v>
      </c>
      <c r="AU424" s="18" t="s">
        <v>79</v>
      </c>
    </row>
    <row r="425" s="13" customFormat="1">
      <c r="A425" s="13"/>
      <c r="B425" s="231"/>
      <c r="C425" s="232"/>
      <c r="D425" s="233" t="s">
        <v>162</v>
      </c>
      <c r="E425" s="234" t="s">
        <v>19</v>
      </c>
      <c r="F425" s="235" t="s">
        <v>589</v>
      </c>
      <c r="G425" s="232"/>
      <c r="H425" s="236">
        <v>24.48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162</v>
      </c>
      <c r="AU425" s="242" t="s">
        <v>79</v>
      </c>
      <c r="AV425" s="13" t="s">
        <v>79</v>
      </c>
      <c r="AW425" s="13" t="s">
        <v>31</v>
      </c>
      <c r="AX425" s="13" t="s">
        <v>77</v>
      </c>
      <c r="AY425" s="242" t="s">
        <v>151</v>
      </c>
    </row>
    <row r="426" s="2" customFormat="1" ht="16.5" customHeight="1">
      <c r="A426" s="39"/>
      <c r="B426" s="40"/>
      <c r="C426" s="213" t="s">
        <v>590</v>
      </c>
      <c r="D426" s="213" t="s">
        <v>153</v>
      </c>
      <c r="E426" s="214" t="s">
        <v>591</v>
      </c>
      <c r="F426" s="215" t="s">
        <v>592</v>
      </c>
      <c r="G426" s="216" t="s">
        <v>290</v>
      </c>
      <c r="H426" s="217">
        <v>10.92</v>
      </c>
      <c r="I426" s="218"/>
      <c r="J426" s="219">
        <f>ROUND(I426*H426,2)</f>
        <v>0</v>
      </c>
      <c r="K426" s="215" t="s">
        <v>157</v>
      </c>
      <c r="L426" s="45"/>
      <c r="M426" s="220" t="s">
        <v>19</v>
      </c>
      <c r="N426" s="221" t="s">
        <v>40</v>
      </c>
      <c r="O426" s="85"/>
      <c r="P426" s="222">
        <f>O426*H426</f>
        <v>0</v>
      </c>
      <c r="Q426" s="222">
        <v>0.013520000000000001</v>
      </c>
      <c r="R426" s="222">
        <f>Q426*H426</f>
        <v>0.1476384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158</v>
      </c>
      <c r="AT426" s="224" t="s">
        <v>153</v>
      </c>
      <c r="AU426" s="224" t="s">
        <v>79</v>
      </c>
      <c r="AY426" s="18" t="s">
        <v>151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77</v>
      </c>
      <c r="BK426" s="225">
        <f>ROUND(I426*H426,2)</f>
        <v>0</v>
      </c>
      <c r="BL426" s="18" t="s">
        <v>158</v>
      </c>
      <c r="BM426" s="224" t="s">
        <v>593</v>
      </c>
    </row>
    <row r="427" s="2" customFormat="1">
      <c r="A427" s="39"/>
      <c r="B427" s="40"/>
      <c r="C427" s="41"/>
      <c r="D427" s="226" t="s">
        <v>160</v>
      </c>
      <c r="E427" s="41"/>
      <c r="F427" s="227" t="s">
        <v>594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160</v>
      </c>
      <c r="AU427" s="18" t="s">
        <v>79</v>
      </c>
    </row>
    <row r="428" s="13" customFormat="1">
      <c r="A428" s="13"/>
      <c r="B428" s="231"/>
      <c r="C428" s="232"/>
      <c r="D428" s="233" t="s">
        <v>162</v>
      </c>
      <c r="E428" s="234" t="s">
        <v>19</v>
      </c>
      <c r="F428" s="235" t="s">
        <v>595</v>
      </c>
      <c r="G428" s="232"/>
      <c r="H428" s="236">
        <v>10.92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162</v>
      </c>
      <c r="AU428" s="242" t="s">
        <v>79</v>
      </c>
      <c r="AV428" s="13" t="s">
        <v>79</v>
      </c>
      <c r="AW428" s="13" t="s">
        <v>31</v>
      </c>
      <c r="AX428" s="13" t="s">
        <v>77</v>
      </c>
      <c r="AY428" s="242" t="s">
        <v>151</v>
      </c>
    </row>
    <row r="429" s="2" customFormat="1" ht="16.5" customHeight="1">
      <c r="A429" s="39"/>
      <c r="B429" s="40"/>
      <c r="C429" s="213" t="s">
        <v>596</v>
      </c>
      <c r="D429" s="213" t="s">
        <v>153</v>
      </c>
      <c r="E429" s="214" t="s">
        <v>597</v>
      </c>
      <c r="F429" s="215" t="s">
        <v>598</v>
      </c>
      <c r="G429" s="216" t="s">
        <v>290</v>
      </c>
      <c r="H429" s="217">
        <v>10.92</v>
      </c>
      <c r="I429" s="218"/>
      <c r="J429" s="219">
        <f>ROUND(I429*H429,2)</f>
        <v>0</v>
      </c>
      <c r="K429" s="215" t="s">
        <v>157</v>
      </c>
      <c r="L429" s="45"/>
      <c r="M429" s="220" t="s">
        <v>19</v>
      </c>
      <c r="N429" s="221" t="s">
        <v>40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158</v>
      </c>
      <c r="AT429" s="224" t="s">
        <v>153</v>
      </c>
      <c r="AU429" s="224" t="s">
        <v>79</v>
      </c>
      <c r="AY429" s="18" t="s">
        <v>151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8" t="s">
        <v>77</v>
      </c>
      <c r="BK429" s="225">
        <f>ROUND(I429*H429,2)</f>
        <v>0</v>
      </c>
      <c r="BL429" s="18" t="s">
        <v>158</v>
      </c>
      <c r="BM429" s="224" t="s">
        <v>599</v>
      </c>
    </row>
    <row r="430" s="2" customFormat="1">
      <c r="A430" s="39"/>
      <c r="B430" s="40"/>
      <c r="C430" s="41"/>
      <c r="D430" s="226" t="s">
        <v>160</v>
      </c>
      <c r="E430" s="41"/>
      <c r="F430" s="227" t="s">
        <v>600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160</v>
      </c>
      <c r="AU430" s="18" t="s">
        <v>79</v>
      </c>
    </row>
    <row r="431" s="2" customFormat="1" ht="16.5" customHeight="1">
      <c r="A431" s="39"/>
      <c r="B431" s="40"/>
      <c r="C431" s="213" t="s">
        <v>601</v>
      </c>
      <c r="D431" s="213" t="s">
        <v>153</v>
      </c>
      <c r="E431" s="214" t="s">
        <v>602</v>
      </c>
      <c r="F431" s="215" t="s">
        <v>603</v>
      </c>
      <c r="G431" s="216" t="s">
        <v>245</v>
      </c>
      <c r="H431" s="217">
        <v>0.83299999999999996</v>
      </c>
      <c r="I431" s="218"/>
      <c r="J431" s="219">
        <f>ROUND(I431*H431,2)</f>
        <v>0</v>
      </c>
      <c r="K431" s="215" t="s">
        <v>157</v>
      </c>
      <c r="L431" s="45"/>
      <c r="M431" s="220" t="s">
        <v>19</v>
      </c>
      <c r="N431" s="221" t="s">
        <v>40</v>
      </c>
      <c r="O431" s="85"/>
      <c r="P431" s="222">
        <f>O431*H431</f>
        <v>0</v>
      </c>
      <c r="Q431" s="222">
        <v>1.06277</v>
      </c>
      <c r="R431" s="222">
        <f>Q431*H431</f>
        <v>0.88528741</v>
      </c>
      <c r="S431" s="222">
        <v>0</v>
      </c>
      <c r="T431" s="22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158</v>
      </c>
      <c r="AT431" s="224" t="s">
        <v>153</v>
      </c>
      <c r="AU431" s="224" t="s">
        <v>79</v>
      </c>
      <c r="AY431" s="18" t="s">
        <v>151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8" t="s">
        <v>77</v>
      </c>
      <c r="BK431" s="225">
        <f>ROUND(I431*H431,2)</f>
        <v>0</v>
      </c>
      <c r="BL431" s="18" t="s">
        <v>158</v>
      </c>
      <c r="BM431" s="224" t="s">
        <v>604</v>
      </c>
    </row>
    <row r="432" s="2" customFormat="1">
      <c r="A432" s="39"/>
      <c r="B432" s="40"/>
      <c r="C432" s="41"/>
      <c r="D432" s="226" t="s">
        <v>160</v>
      </c>
      <c r="E432" s="41"/>
      <c r="F432" s="227" t="s">
        <v>605</v>
      </c>
      <c r="G432" s="41"/>
      <c r="H432" s="41"/>
      <c r="I432" s="228"/>
      <c r="J432" s="41"/>
      <c r="K432" s="41"/>
      <c r="L432" s="45"/>
      <c r="M432" s="229"/>
      <c r="N432" s="230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160</v>
      </c>
      <c r="AU432" s="18" t="s">
        <v>79</v>
      </c>
    </row>
    <row r="433" s="13" customFormat="1">
      <c r="A433" s="13"/>
      <c r="B433" s="231"/>
      <c r="C433" s="232"/>
      <c r="D433" s="233" t="s">
        <v>162</v>
      </c>
      <c r="E433" s="234" t="s">
        <v>19</v>
      </c>
      <c r="F433" s="235" t="s">
        <v>606</v>
      </c>
      <c r="G433" s="232"/>
      <c r="H433" s="236">
        <v>0.83299999999999996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162</v>
      </c>
      <c r="AU433" s="242" t="s">
        <v>79</v>
      </c>
      <c r="AV433" s="13" t="s">
        <v>79</v>
      </c>
      <c r="AW433" s="13" t="s">
        <v>31</v>
      </c>
      <c r="AX433" s="13" t="s">
        <v>69</v>
      </c>
      <c r="AY433" s="242" t="s">
        <v>151</v>
      </c>
    </row>
    <row r="434" s="14" customFormat="1">
      <c r="A434" s="14"/>
      <c r="B434" s="243"/>
      <c r="C434" s="244"/>
      <c r="D434" s="233" t="s">
        <v>162</v>
      </c>
      <c r="E434" s="245" t="s">
        <v>19</v>
      </c>
      <c r="F434" s="246" t="s">
        <v>578</v>
      </c>
      <c r="G434" s="244"/>
      <c r="H434" s="247">
        <v>0.83299999999999996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162</v>
      </c>
      <c r="AU434" s="253" t="s">
        <v>79</v>
      </c>
      <c r="AV434" s="14" t="s">
        <v>165</v>
      </c>
      <c r="AW434" s="14" t="s">
        <v>31</v>
      </c>
      <c r="AX434" s="14" t="s">
        <v>69</v>
      </c>
      <c r="AY434" s="253" t="s">
        <v>151</v>
      </c>
    </row>
    <row r="435" s="15" customFormat="1">
      <c r="A435" s="15"/>
      <c r="B435" s="254"/>
      <c r="C435" s="255"/>
      <c r="D435" s="233" t="s">
        <v>162</v>
      </c>
      <c r="E435" s="256" t="s">
        <v>19</v>
      </c>
      <c r="F435" s="257" t="s">
        <v>174</v>
      </c>
      <c r="G435" s="255"/>
      <c r="H435" s="258">
        <v>0.83299999999999996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162</v>
      </c>
      <c r="AU435" s="264" t="s">
        <v>79</v>
      </c>
      <c r="AV435" s="15" t="s">
        <v>158</v>
      </c>
      <c r="AW435" s="15" t="s">
        <v>31</v>
      </c>
      <c r="AX435" s="15" t="s">
        <v>77</v>
      </c>
      <c r="AY435" s="264" t="s">
        <v>151</v>
      </c>
    </row>
    <row r="436" s="2" customFormat="1" ht="21.75" customHeight="1">
      <c r="A436" s="39"/>
      <c r="B436" s="40"/>
      <c r="C436" s="213" t="s">
        <v>607</v>
      </c>
      <c r="D436" s="213" t="s">
        <v>153</v>
      </c>
      <c r="E436" s="214" t="s">
        <v>608</v>
      </c>
      <c r="F436" s="215" t="s">
        <v>609</v>
      </c>
      <c r="G436" s="216" t="s">
        <v>329</v>
      </c>
      <c r="H436" s="217">
        <v>12</v>
      </c>
      <c r="I436" s="218"/>
      <c r="J436" s="219">
        <f>ROUND(I436*H436,2)</f>
        <v>0</v>
      </c>
      <c r="K436" s="215" t="s">
        <v>157</v>
      </c>
      <c r="L436" s="45"/>
      <c r="M436" s="220" t="s">
        <v>19</v>
      </c>
      <c r="N436" s="221" t="s">
        <v>40</v>
      </c>
      <c r="O436" s="85"/>
      <c r="P436" s="222">
        <f>O436*H436</f>
        <v>0</v>
      </c>
      <c r="Q436" s="222">
        <v>0.00084999999999999995</v>
      </c>
      <c r="R436" s="222">
        <f>Q436*H436</f>
        <v>0.010199999999999999</v>
      </c>
      <c r="S436" s="222">
        <v>0</v>
      </c>
      <c r="T436" s="22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4" t="s">
        <v>158</v>
      </c>
      <c r="AT436" s="224" t="s">
        <v>153</v>
      </c>
      <c r="AU436" s="224" t="s">
        <v>79</v>
      </c>
      <c r="AY436" s="18" t="s">
        <v>151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8" t="s">
        <v>77</v>
      </c>
      <c r="BK436" s="225">
        <f>ROUND(I436*H436,2)</f>
        <v>0</v>
      </c>
      <c r="BL436" s="18" t="s">
        <v>158</v>
      </c>
      <c r="BM436" s="224" t="s">
        <v>610</v>
      </c>
    </row>
    <row r="437" s="2" customFormat="1">
      <c r="A437" s="39"/>
      <c r="B437" s="40"/>
      <c r="C437" s="41"/>
      <c r="D437" s="226" t="s">
        <v>160</v>
      </c>
      <c r="E437" s="41"/>
      <c r="F437" s="227" t="s">
        <v>611</v>
      </c>
      <c r="G437" s="41"/>
      <c r="H437" s="41"/>
      <c r="I437" s="228"/>
      <c r="J437" s="41"/>
      <c r="K437" s="41"/>
      <c r="L437" s="45"/>
      <c r="M437" s="229"/>
      <c r="N437" s="230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160</v>
      </c>
      <c r="AU437" s="18" t="s">
        <v>79</v>
      </c>
    </row>
    <row r="438" s="2" customFormat="1" ht="16.5" customHeight="1">
      <c r="A438" s="39"/>
      <c r="B438" s="40"/>
      <c r="C438" s="213" t="s">
        <v>612</v>
      </c>
      <c r="D438" s="213" t="s">
        <v>153</v>
      </c>
      <c r="E438" s="214" t="s">
        <v>613</v>
      </c>
      <c r="F438" s="215" t="s">
        <v>614</v>
      </c>
      <c r="G438" s="216" t="s">
        <v>329</v>
      </c>
      <c r="H438" s="217">
        <v>12</v>
      </c>
      <c r="I438" s="218"/>
      <c r="J438" s="219">
        <f>ROUND(I438*H438,2)</f>
        <v>0</v>
      </c>
      <c r="K438" s="215" t="s">
        <v>157</v>
      </c>
      <c r="L438" s="45"/>
      <c r="M438" s="220" t="s">
        <v>19</v>
      </c>
      <c r="N438" s="221" t="s">
        <v>40</v>
      </c>
      <c r="O438" s="85"/>
      <c r="P438" s="222">
        <f>O438*H438</f>
        <v>0</v>
      </c>
      <c r="Q438" s="222">
        <v>2.0000000000000002E-05</v>
      </c>
      <c r="R438" s="222">
        <f>Q438*H438</f>
        <v>0.00024000000000000003</v>
      </c>
      <c r="S438" s="222">
        <v>0</v>
      </c>
      <c r="T438" s="22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4" t="s">
        <v>158</v>
      </c>
      <c r="AT438" s="224" t="s">
        <v>153</v>
      </c>
      <c r="AU438" s="224" t="s">
        <v>79</v>
      </c>
      <c r="AY438" s="18" t="s">
        <v>151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8" t="s">
        <v>77</v>
      </c>
      <c r="BK438" s="225">
        <f>ROUND(I438*H438,2)</f>
        <v>0</v>
      </c>
      <c r="BL438" s="18" t="s">
        <v>158</v>
      </c>
      <c r="BM438" s="224" t="s">
        <v>615</v>
      </c>
    </row>
    <row r="439" s="2" customFormat="1">
      <c r="A439" s="39"/>
      <c r="B439" s="40"/>
      <c r="C439" s="41"/>
      <c r="D439" s="226" t="s">
        <v>160</v>
      </c>
      <c r="E439" s="41"/>
      <c r="F439" s="227" t="s">
        <v>616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160</v>
      </c>
      <c r="AU439" s="18" t="s">
        <v>79</v>
      </c>
    </row>
    <row r="440" s="13" customFormat="1">
      <c r="A440" s="13"/>
      <c r="B440" s="231"/>
      <c r="C440" s="232"/>
      <c r="D440" s="233" t="s">
        <v>162</v>
      </c>
      <c r="E440" s="234" t="s">
        <v>19</v>
      </c>
      <c r="F440" s="235" t="s">
        <v>617</v>
      </c>
      <c r="G440" s="232"/>
      <c r="H440" s="236">
        <v>12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162</v>
      </c>
      <c r="AU440" s="242" t="s">
        <v>79</v>
      </c>
      <c r="AV440" s="13" t="s">
        <v>79</v>
      </c>
      <c r="AW440" s="13" t="s">
        <v>31</v>
      </c>
      <c r="AX440" s="13" t="s">
        <v>77</v>
      </c>
      <c r="AY440" s="242" t="s">
        <v>151</v>
      </c>
    </row>
    <row r="441" s="12" customFormat="1" ht="22.8" customHeight="1">
      <c r="A441" s="12"/>
      <c r="B441" s="197"/>
      <c r="C441" s="198"/>
      <c r="D441" s="199" t="s">
        <v>68</v>
      </c>
      <c r="E441" s="211" t="s">
        <v>236</v>
      </c>
      <c r="F441" s="211" t="s">
        <v>618</v>
      </c>
      <c r="G441" s="198"/>
      <c r="H441" s="198"/>
      <c r="I441" s="201"/>
      <c r="J441" s="212">
        <f>BK441</f>
        <v>0</v>
      </c>
      <c r="K441" s="198"/>
      <c r="L441" s="203"/>
      <c r="M441" s="204"/>
      <c r="N441" s="205"/>
      <c r="O441" s="205"/>
      <c r="P441" s="206">
        <f>SUM(P442:P566)</f>
        <v>0</v>
      </c>
      <c r="Q441" s="205"/>
      <c r="R441" s="206">
        <f>SUM(R442:R566)</f>
        <v>79.341882319999996</v>
      </c>
      <c r="S441" s="205"/>
      <c r="T441" s="207">
        <f>SUM(T442:T566)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8" t="s">
        <v>77</v>
      </c>
      <c r="AT441" s="209" t="s">
        <v>68</v>
      </c>
      <c r="AU441" s="209" t="s">
        <v>77</v>
      </c>
      <c r="AY441" s="208" t="s">
        <v>151</v>
      </c>
      <c r="BK441" s="210">
        <f>SUM(BK442:BK566)</f>
        <v>0</v>
      </c>
    </row>
    <row r="442" s="2" customFormat="1" ht="16.5" customHeight="1">
      <c r="A442" s="39"/>
      <c r="B442" s="40"/>
      <c r="C442" s="213" t="s">
        <v>619</v>
      </c>
      <c r="D442" s="213" t="s">
        <v>153</v>
      </c>
      <c r="E442" s="214" t="s">
        <v>620</v>
      </c>
      <c r="F442" s="215" t="s">
        <v>621</v>
      </c>
      <c r="G442" s="216" t="s">
        <v>329</v>
      </c>
      <c r="H442" s="217">
        <v>393.68000000000001</v>
      </c>
      <c r="I442" s="218"/>
      <c r="J442" s="219">
        <f>ROUND(I442*H442,2)</f>
        <v>0</v>
      </c>
      <c r="K442" s="215" t="s">
        <v>157</v>
      </c>
      <c r="L442" s="45"/>
      <c r="M442" s="220" t="s">
        <v>19</v>
      </c>
      <c r="N442" s="221" t="s">
        <v>40</v>
      </c>
      <c r="O442" s="85"/>
      <c r="P442" s="222">
        <f>O442*H442</f>
        <v>0</v>
      </c>
      <c r="Q442" s="222">
        <v>0.1295</v>
      </c>
      <c r="R442" s="222">
        <f>Q442*H442</f>
        <v>50.981560000000002</v>
      </c>
      <c r="S442" s="222">
        <v>0</v>
      </c>
      <c r="T442" s="22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4" t="s">
        <v>158</v>
      </c>
      <c r="AT442" s="224" t="s">
        <v>153</v>
      </c>
      <c r="AU442" s="224" t="s">
        <v>79</v>
      </c>
      <c r="AY442" s="18" t="s">
        <v>151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8" t="s">
        <v>77</v>
      </c>
      <c r="BK442" s="225">
        <f>ROUND(I442*H442,2)</f>
        <v>0</v>
      </c>
      <c r="BL442" s="18" t="s">
        <v>158</v>
      </c>
      <c r="BM442" s="224" t="s">
        <v>622</v>
      </c>
    </row>
    <row r="443" s="2" customFormat="1">
      <c r="A443" s="39"/>
      <c r="B443" s="40"/>
      <c r="C443" s="41"/>
      <c r="D443" s="226" t="s">
        <v>160</v>
      </c>
      <c r="E443" s="41"/>
      <c r="F443" s="227" t="s">
        <v>623</v>
      </c>
      <c r="G443" s="41"/>
      <c r="H443" s="41"/>
      <c r="I443" s="228"/>
      <c r="J443" s="41"/>
      <c r="K443" s="41"/>
      <c r="L443" s="45"/>
      <c r="M443" s="229"/>
      <c r="N443" s="230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160</v>
      </c>
      <c r="AU443" s="18" t="s">
        <v>79</v>
      </c>
    </row>
    <row r="444" s="13" customFormat="1">
      <c r="A444" s="13"/>
      <c r="B444" s="231"/>
      <c r="C444" s="232"/>
      <c r="D444" s="233" t="s">
        <v>162</v>
      </c>
      <c r="E444" s="234" t="s">
        <v>19</v>
      </c>
      <c r="F444" s="235" t="s">
        <v>624</v>
      </c>
      <c r="G444" s="232"/>
      <c r="H444" s="236">
        <v>155.74000000000001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162</v>
      </c>
      <c r="AU444" s="242" t="s">
        <v>79</v>
      </c>
      <c r="AV444" s="13" t="s">
        <v>79</v>
      </c>
      <c r="AW444" s="13" t="s">
        <v>31</v>
      </c>
      <c r="AX444" s="13" t="s">
        <v>69</v>
      </c>
      <c r="AY444" s="242" t="s">
        <v>151</v>
      </c>
    </row>
    <row r="445" s="14" customFormat="1">
      <c r="A445" s="14"/>
      <c r="B445" s="243"/>
      <c r="C445" s="244"/>
      <c r="D445" s="233" t="s">
        <v>162</v>
      </c>
      <c r="E445" s="245" t="s">
        <v>19</v>
      </c>
      <c r="F445" s="246" t="s">
        <v>625</v>
      </c>
      <c r="G445" s="244"/>
      <c r="H445" s="247">
        <v>155.74000000000001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162</v>
      </c>
      <c r="AU445" s="253" t="s">
        <v>79</v>
      </c>
      <c r="AV445" s="14" t="s">
        <v>165</v>
      </c>
      <c r="AW445" s="14" t="s">
        <v>31</v>
      </c>
      <c r="AX445" s="14" t="s">
        <v>69</v>
      </c>
      <c r="AY445" s="253" t="s">
        <v>151</v>
      </c>
    </row>
    <row r="446" s="13" customFormat="1">
      <c r="A446" s="13"/>
      <c r="B446" s="231"/>
      <c r="C446" s="232"/>
      <c r="D446" s="233" t="s">
        <v>162</v>
      </c>
      <c r="E446" s="234" t="s">
        <v>19</v>
      </c>
      <c r="F446" s="235" t="s">
        <v>626</v>
      </c>
      <c r="G446" s="232"/>
      <c r="H446" s="236">
        <v>23.699999999999999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162</v>
      </c>
      <c r="AU446" s="242" t="s">
        <v>79</v>
      </c>
      <c r="AV446" s="13" t="s">
        <v>79</v>
      </c>
      <c r="AW446" s="13" t="s">
        <v>31</v>
      </c>
      <c r="AX446" s="13" t="s">
        <v>69</v>
      </c>
      <c r="AY446" s="242" t="s">
        <v>151</v>
      </c>
    </row>
    <row r="447" s="14" customFormat="1">
      <c r="A447" s="14"/>
      <c r="B447" s="243"/>
      <c r="C447" s="244"/>
      <c r="D447" s="233" t="s">
        <v>162</v>
      </c>
      <c r="E447" s="245" t="s">
        <v>19</v>
      </c>
      <c r="F447" s="246" t="s">
        <v>627</v>
      </c>
      <c r="G447" s="244"/>
      <c r="H447" s="247">
        <v>23.699999999999999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162</v>
      </c>
      <c r="AU447" s="253" t="s">
        <v>79</v>
      </c>
      <c r="AV447" s="14" t="s">
        <v>165</v>
      </c>
      <c r="AW447" s="14" t="s">
        <v>31</v>
      </c>
      <c r="AX447" s="14" t="s">
        <v>69</v>
      </c>
      <c r="AY447" s="253" t="s">
        <v>151</v>
      </c>
    </row>
    <row r="448" s="13" customFormat="1">
      <c r="A448" s="13"/>
      <c r="B448" s="231"/>
      <c r="C448" s="232"/>
      <c r="D448" s="233" t="s">
        <v>162</v>
      </c>
      <c r="E448" s="234" t="s">
        <v>19</v>
      </c>
      <c r="F448" s="235" t="s">
        <v>628</v>
      </c>
      <c r="G448" s="232"/>
      <c r="H448" s="236">
        <v>146.02000000000001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162</v>
      </c>
      <c r="AU448" s="242" t="s">
        <v>79</v>
      </c>
      <c r="AV448" s="13" t="s">
        <v>79</v>
      </c>
      <c r="AW448" s="13" t="s">
        <v>31</v>
      </c>
      <c r="AX448" s="13" t="s">
        <v>69</v>
      </c>
      <c r="AY448" s="242" t="s">
        <v>151</v>
      </c>
    </row>
    <row r="449" s="14" customFormat="1">
      <c r="A449" s="14"/>
      <c r="B449" s="243"/>
      <c r="C449" s="244"/>
      <c r="D449" s="233" t="s">
        <v>162</v>
      </c>
      <c r="E449" s="245" t="s">
        <v>19</v>
      </c>
      <c r="F449" s="246" t="s">
        <v>629</v>
      </c>
      <c r="G449" s="244"/>
      <c r="H449" s="247">
        <v>146.02000000000001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162</v>
      </c>
      <c r="AU449" s="253" t="s">
        <v>79</v>
      </c>
      <c r="AV449" s="14" t="s">
        <v>165</v>
      </c>
      <c r="AW449" s="14" t="s">
        <v>31</v>
      </c>
      <c r="AX449" s="14" t="s">
        <v>69</v>
      </c>
      <c r="AY449" s="253" t="s">
        <v>151</v>
      </c>
    </row>
    <row r="450" s="13" customFormat="1">
      <c r="A450" s="13"/>
      <c r="B450" s="231"/>
      <c r="C450" s="232"/>
      <c r="D450" s="233" t="s">
        <v>162</v>
      </c>
      <c r="E450" s="234" t="s">
        <v>19</v>
      </c>
      <c r="F450" s="235" t="s">
        <v>630</v>
      </c>
      <c r="G450" s="232"/>
      <c r="H450" s="236">
        <v>21.649999999999999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162</v>
      </c>
      <c r="AU450" s="242" t="s">
        <v>79</v>
      </c>
      <c r="AV450" s="13" t="s">
        <v>79</v>
      </c>
      <c r="AW450" s="13" t="s">
        <v>31</v>
      </c>
      <c r="AX450" s="13" t="s">
        <v>69</v>
      </c>
      <c r="AY450" s="242" t="s">
        <v>151</v>
      </c>
    </row>
    <row r="451" s="14" customFormat="1">
      <c r="A451" s="14"/>
      <c r="B451" s="243"/>
      <c r="C451" s="244"/>
      <c r="D451" s="233" t="s">
        <v>162</v>
      </c>
      <c r="E451" s="245" t="s">
        <v>19</v>
      </c>
      <c r="F451" s="246" t="s">
        <v>631</v>
      </c>
      <c r="G451" s="244"/>
      <c r="H451" s="247">
        <v>21.649999999999999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162</v>
      </c>
      <c r="AU451" s="253" t="s">
        <v>79</v>
      </c>
      <c r="AV451" s="14" t="s">
        <v>165</v>
      </c>
      <c r="AW451" s="14" t="s">
        <v>31</v>
      </c>
      <c r="AX451" s="14" t="s">
        <v>69</v>
      </c>
      <c r="AY451" s="253" t="s">
        <v>151</v>
      </c>
    </row>
    <row r="452" s="13" customFormat="1">
      <c r="A452" s="13"/>
      <c r="B452" s="231"/>
      <c r="C452" s="232"/>
      <c r="D452" s="233" t="s">
        <v>162</v>
      </c>
      <c r="E452" s="234" t="s">
        <v>19</v>
      </c>
      <c r="F452" s="235" t="s">
        <v>632</v>
      </c>
      <c r="G452" s="232"/>
      <c r="H452" s="236">
        <v>29.449999999999999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162</v>
      </c>
      <c r="AU452" s="242" t="s">
        <v>79</v>
      </c>
      <c r="AV452" s="13" t="s">
        <v>79</v>
      </c>
      <c r="AW452" s="13" t="s">
        <v>31</v>
      </c>
      <c r="AX452" s="13" t="s">
        <v>69</v>
      </c>
      <c r="AY452" s="242" t="s">
        <v>151</v>
      </c>
    </row>
    <row r="453" s="14" customFormat="1">
      <c r="A453" s="14"/>
      <c r="B453" s="243"/>
      <c r="C453" s="244"/>
      <c r="D453" s="233" t="s">
        <v>162</v>
      </c>
      <c r="E453" s="245" t="s">
        <v>19</v>
      </c>
      <c r="F453" s="246" t="s">
        <v>633</v>
      </c>
      <c r="G453" s="244"/>
      <c r="H453" s="247">
        <v>29.449999999999999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162</v>
      </c>
      <c r="AU453" s="253" t="s">
        <v>79</v>
      </c>
      <c r="AV453" s="14" t="s">
        <v>165</v>
      </c>
      <c r="AW453" s="14" t="s">
        <v>31</v>
      </c>
      <c r="AX453" s="14" t="s">
        <v>69</v>
      </c>
      <c r="AY453" s="253" t="s">
        <v>151</v>
      </c>
    </row>
    <row r="454" s="13" customFormat="1">
      <c r="A454" s="13"/>
      <c r="B454" s="231"/>
      <c r="C454" s="232"/>
      <c r="D454" s="233" t="s">
        <v>162</v>
      </c>
      <c r="E454" s="234" t="s">
        <v>19</v>
      </c>
      <c r="F454" s="235" t="s">
        <v>634</v>
      </c>
      <c r="G454" s="232"/>
      <c r="H454" s="236">
        <v>17.120000000000001</v>
      </c>
      <c r="I454" s="237"/>
      <c r="J454" s="232"/>
      <c r="K454" s="232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162</v>
      </c>
      <c r="AU454" s="242" t="s">
        <v>79</v>
      </c>
      <c r="AV454" s="13" t="s">
        <v>79</v>
      </c>
      <c r="AW454" s="13" t="s">
        <v>31</v>
      </c>
      <c r="AX454" s="13" t="s">
        <v>69</v>
      </c>
      <c r="AY454" s="242" t="s">
        <v>151</v>
      </c>
    </row>
    <row r="455" s="14" customFormat="1">
      <c r="A455" s="14"/>
      <c r="B455" s="243"/>
      <c r="C455" s="244"/>
      <c r="D455" s="233" t="s">
        <v>162</v>
      </c>
      <c r="E455" s="245" t="s">
        <v>19</v>
      </c>
      <c r="F455" s="246" t="s">
        <v>635</v>
      </c>
      <c r="G455" s="244"/>
      <c r="H455" s="247">
        <v>17.120000000000001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162</v>
      </c>
      <c r="AU455" s="253" t="s">
        <v>79</v>
      </c>
      <c r="AV455" s="14" t="s">
        <v>165</v>
      </c>
      <c r="AW455" s="14" t="s">
        <v>31</v>
      </c>
      <c r="AX455" s="14" t="s">
        <v>69</v>
      </c>
      <c r="AY455" s="253" t="s">
        <v>151</v>
      </c>
    </row>
    <row r="456" s="15" customFormat="1">
      <c r="A456" s="15"/>
      <c r="B456" s="254"/>
      <c r="C456" s="255"/>
      <c r="D456" s="233" t="s">
        <v>162</v>
      </c>
      <c r="E456" s="256" t="s">
        <v>19</v>
      </c>
      <c r="F456" s="257" t="s">
        <v>174</v>
      </c>
      <c r="G456" s="255"/>
      <c r="H456" s="258">
        <v>393.68000000000001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162</v>
      </c>
      <c r="AU456" s="264" t="s">
        <v>79</v>
      </c>
      <c r="AV456" s="15" t="s">
        <v>158</v>
      </c>
      <c r="AW456" s="15" t="s">
        <v>31</v>
      </c>
      <c r="AX456" s="15" t="s">
        <v>77</v>
      </c>
      <c r="AY456" s="264" t="s">
        <v>151</v>
      </c>
    </row>
    <row r="457" s="2" customFormat="1" ht="16.5" customHeight="1">
      <c r="A457" s="39"/>
      <c r="B457" s="40"/>
      <c r="C457" s="265" t="s">
        <v>636</v>
      </c>
      <c r="D457" s="265" t="s">
        <v>262</v>
      </c>
      <c r="E457" s="266" t="s">
        <v>637</v>
      </c>
      <c r="F457" s="267" t="s">
        <v>638</v>
      </c>
      <c r="G457" s="268" t="s">
        <v>329</v>
      </c>
      <c r="H457" s="269">
        <v>30.922999999999998</v>
      </c>
      <c r="I457" s="270"/>
      <c r="J457" s="271">
        <f>ROUND(I457*H457,2)</f>
        <v>0</v>
      </c>
      <c r="K457" s="267" t="s">
        <v>157</v>
      </c>
      <c r="L457" s="272"/>
      <c r="M457" s="273" t="s">
        <v>19</v>
      </c>
      <c r="N457" s="274" t="s">
        <v>40</v>
      </c>
      <c r="O457" s="85"/>
      <c r="P457" s="222">
        <f>O457*H457</f>
        <v>0</v>
      </c>
      <c r="Q457" s="222">
        <v>0.080000000000000002</v>
      </c>
      <c r="R457" s="222">
        <f>Q457*H457</f>
        <v>2.47384</v>
      </c>
      <c r="S457" s="222">
        <v>0</v>
      </c>
      <c r="T457" s="22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4" t="s">
        <v>230</v>
      </c>
      <c r="AT457" s="224" t="s">
        <v>262</v>
      </c>
      <c r="AU457" s="224" t="s">
        <v>79</v>
      </c>
      <c r="AY457" s="18" t="s">
        <v>151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8" t="s">
        <v>77</v>
      </c>
      <c r="BK457" s="225">
        <f>ROUND(I457*H457,2)</f>
        <v>0</v>
      </c>
      <c r="BL457" s="18" t="s">
        <v>158</v>
      </c>
      <c r="BM457" s="224" t="s">
        <v>639</v>
      </c>
    </row>
    <row r="458" s="2" customFormat="1">
      <c r="A458" s="39"/>
      <c r="B458" s="40"/>
      <c r="C458" s="41"/>
      <c r="D458" s="226" t="s">
        <v>160</v>
      </c>
      <c r="E458" s="41"/>
      <c r="F458" s="227" t="s">
        <v>640</v>
      </c>
      <c r="G458" s="41"/>
      <c r="H458" s="41"/>
      <c r="I458" s="228"/>
      <c r="J458" s="41"/>
      <c r="K458" s="41"/>
      <c r="L458" s="45"/>
      <c r="M458" s="229"/>
      <c r="N458" s="230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160</v>
      </c>
      <c r="AU458" s="18" t="s">
        <v>79</v>
      </c>
    </row>
    <row r="459" s="13" customFormat="1">
      <c r="A459" s="13"/>
      <c r="B459" s="231"/>
      <c r="C459" s="232"/>
      <c r="D459" s="233" t="s">
        <v>162</v>
      </c>
      <c r="E459" s="232"/>
      <c r="F459" s="235" t="s">
        <v>641</v>
      </c>
      <c r="G459" s="232"/>
      <c r="H459" s="236">
        <v>30.922999999999998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162</v>
      </c>
      <c r="AU459" s="242" t="s">
        <v>79</v>
      </c>
      <c r="AV459" s="13" t="s">
        <v>79</v>
      </c>
      <c r="AW459" s="13" t="s">
        <v>4</v>
      </c>
      <c r="AX459" s="13" t="s">
        <v>77</v>
      </c>
      <c r="AY459" s="242" t="s">
        <v>151</v>
      </c>
    </row>
    <row r="460" s="2" customFormat="1" ht="16.5" customHeight="1">
      <c r="A460" s="39"/>
      <c r="B460" s="40"/>
      <c r="C460" s="265" t="s">
        <v>642</v>
      </c>
      <c r="D460" s="265" t="s">
        <v>262</v>
      </c>
      <c r="E460" s="266" t="s">
        <v>643</v>
      </c>
      <c r="F460" s="267" t="s">
        <v>644</v>
      </c>
      <c r="G460" s="268" t="s">
        <v>329</v>
      </c>
      <c r="H460" s="269">
        <v>17.975999999999999</v>
      </c>
      <c r="I460" s="270"/>
      <c r="J460" s="271">
        <f>ROUND(I460*H460,2)</f>
        <v>0</v>
      </c>
      <c r="K460" s="267" t="s">
        <v>19</v>
      </c>
      <c r="L460" s="272"/>
      <c r="M460" s="273" t="s">
        <v>19</v>
      </c>
      <c r="N460" s="274" t="s">
        <v>40</v>
      </c>
      <c r="O460" s="85"/>
      <c r="P460" s="222">
        <f>O460*H460</f>
        <v>0</v>
      </c>
      <c r="Q460" s="222">
        <v>0.038339999999999999</v>
      </c>
      <c r="R460" s="222">
        <f>Q460*H460</f>
        <v>0.6891998399999999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230</v>
      </c>
      <c r="AT460" s="224" t="s">
        <v>262</v>
      </c>
      <c r="AU460" s="224" t="s">
        <v>79</v>
      </c>
      <c r="AY460" s="18" t="s">
        <v>151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8" t="s">
        <v>77</v>
      </c>
      <c r="BK460" s="225">
        <f>ROUND(I460*H460,2)</f>
        <v>0</v>
      </c>
      <c r="BL460" s="18" t="s">
        <v>158</v>
      </c>
      <c r="BM460" s="224" t="s">
        <v>645</v>
      </c>
    </row>
    <row r="461" s="13" customFormat="1">
      <c r="A461" s="13"/>
      <c r="B461" s="231"/>
      <c r="C461" s="232"/>
      <c r="D461" s="233" t="s">
        <v>162</v>
      </c>
      <c r="E461" s="232"/>
      <c r="F461" s="235" t="s">
        <v>646</v>
      </c>
      <c r="G461" s="232"/>
      <c r="H461" s="236">
        <v>17.975999999999999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162</v>
      </c>
      <c r="AU461" s="242" t="s">
        <v>79</v>
      </c>
      <c r="AV461" s="13" t="s">
        <v>79</v>
      </c>
      <c r="AW461" s="13" t="s">
        <v>4</v>
      </c>
      <c r="AX461" s="13" t="s">
        <v>77</v>
      </c>
      <c r="AY461" s="242" t="s">
        <v>151</v>
      </c>
    </row>
    <row r="462" s="2" customFormat="1" ht="16.5" customHeight="1">
      <c r="A462" s="39"/>
      <c r="B462" s="40"/>
      <c r="C462" s="265" t="s">
        <v>647</v>
      </c>
      <c r="D462" s="265" t="s">
        <v>262</v>
      </c>
      <c r="E462" s="266" t="s">
        <v>648</v>
      </c>
      <c r="F462" s="267" t="s">
        <v>649</v>
      </c>
      <c r="G462" s="268" t="s">
        <v>329</v>
      </c>
      <c r="H462" s="269">
        <v>354.05200000000002</v>
      </c>
      <c r="I462" s="270"/>
      <c r="J462" s="271">
        <f>ROUND(I462*H462,2)</f>
        <v>0</v>
      </c>
      <c r="K462" s="267" t="s">
        <v>157</v>
      </c>
      <c r="L462" s="272"/>
      <c r="M462" s="273" t="s">
        <v>19</v>
      </c>
      <c r="N462" s="274" t="s">
        <v>40</v>
      </c>
      <c r="O462" s="85"/>
      <c r="P462" s="222">
        <f>O462*H462</f>
        <v>0</v>
      </c>
      <c r="Q462" s="222">
        <v>0.021999999999999999</v>
      </c>
      <c r="R462" s="222">
        <f>Q462*H462</f>
        <v>7.7891440000000003</v>
      </c>
      <c r="S462" s="222">
        <v>0</v>
      </c>
      <c r="T462" s="223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4" t="s">
        <v>230</v>
      </c>
      <c r="AT462" s="224" t="s">
        <v>262</v>
      </c>
      <c r="AU462" s="224" t="s">
        <v>79</v>
      </c>
      <c r="AY462" s="18" t="s">
        <v>151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8" t="s">
        <v>77</v>
      </c>
      <c r="BK462" s="225">
        <f>ROUND(I462*H462,2)</f>
        <v>0</v>
      </c>
      <c r="BL462" s="18" t="s">
        <v>158</v>
      </c>
      <c r="BM462" s="224" t="s">
        <v>650</v>
      </c>
    </row>
    <row r="463" s="2" customFormat="1">
      <c r="A463" s="39"/>
      <c r="B463" s="40"/>
      <c r="C463" s="41"/>
      <c r="D463" s="226" t="s">
        <v>160</v>
      </c>
      <c r="E463" s="41"/>
      <c r="F463" s="227" t="s">
        <v>651</v>
      </c>
      <c r="G463" s="41"/>
      <c r="H463" s="41"/>
      <c r="I463" s="228"/>
      <c r="J463" s="41"/>
      <c r="K463" s="41"/>
      <c r="L463" s="45"/>
      <c r="M463" s="229"/>
      <c r="N463" s="230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160</v>
      </c>
      <c r="AU463" s="18" t="s">
        <v>79</v>
      </c>
    </row>
    <row r="464" s="13" customFormat="1">
      <c r="A464" s="13"/>
      <c r="B464" s="231"/>
      <c r="C464" s="232"/>
      <c r="D464" s="233" t="s">
        <v>162</v>
      </c>
      <c r="E464" s="232"/>
      <c r="F464" s="235" t="s">
        <v>652</v>
      </c>
      <c r="G464" s="232"/>
      <c r="H464" s="236">
        <v>354.05200000000002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162</v>
      </c>
      <c r="AU464" s="242" t="s">
        <v>79</v>
      </c>
      <c r="AV464" s="13" t="s">
        <v>79</v>
      </c>
      <c r="AW464" s="13" t="s">
        <v>4</v>
      </c>
      <c r="AX464" s="13" t="s">
        <v>77</v>
      </c>
      <c r="AY464" s="242" t="s">
        <v>151</v>
      </c>
    </row>
    <row r="465" s="2" customFormat="1" ht="16.5" customHeight="1">
      <c r="A465" s="39"/>
      <c r="B465" s="40"/>
      <c r="C465" s="213" t="s">
        <v>653</v>
      </c>
      <c r="D465" s="213" t="s">
        <v>153</v>
      </c>
      <c r="E465" s="214" t="s">
        <v>654</v>
      </c>
      <c r="F465" s="215" t="s">
        <v>655</v>
      </c>
      <c r="G465" s="216" t="s">
        <v>156</v>
      </c>
      <c r="H465" s="217">
        <v>5.9059999999999997</v>
      </c>
      <c r="I465" s="218"/>
      <c r="J465" s="219">
        <f>ROUND(I465*H465,2)</f>
        <v>0</v>
      </c>
      <c r="K465" s="215" t="s">
        <v>157</v>
      </c>
      <c r="L465" s="45"/>
      <c r="M465" s="220" t="s">
        <v>19</v>
      </c>
      <c r="N465" s="221" t="s">
        <v>40</v>
      </c>
      <c r="O465" s="85"/>
      <c r="P465" s="222">
        <f>O465*H465</f>
        <v>0</v>
      </c>
      <c r="Q465" s="222">
        <v>2.2563399999999998</v>
      </c>
      <c r="R465" s="222">
        <f>Q465*H465</f>
        <v>13.325944039999998</v>
      </c>
      <c r="S465" s="222">
        <v>0</v>
      </c>
      <c r="T465" s="22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158</v>
      </c>
      <c r="AT465" s="224" t="s">
        <v>153</v>
      </c>
      <c r="AU465" s="224" t="s">
        <v>79</v>
      </c>
      <c r="AY465" s="18" t="s">
        <v>151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8" t="s">
        <v>77</v>
      </c>
      <c r="BK465" s="225">
        <f>ROUND(I465*H465,2)</f>
        <v>0</v>
      </c>
      <c r="BL465" s="18" t="s">
        <v>158</v>
      </c>
      <c r="BM465" s="224" t="s">
        <v>656</v>
      </c>
    </row>
    <row r="466" s="2" customFormat="1">
      <c r="A466" s="39"/>
      <c r="B466" s="40"/>
      <c r="C466" s="41"/>
      <c r="D466" s="226" t="s">
        <v>160</v>
      </c>
      <c r="E466" s="41"/>
      <c r="F466" s="227" t="s">
        <v>657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160</v>
      </c>
      <c r="AU466" s="18" t="s">
        <v>79</v>
      </c>
    </row>
    <row r="467" s="13" customFormat="1">
      <c r="A467" s="13"/>
      <c r="B467" s="231"/>
      <c r="C467" s="232"/>
      <c r="D467" s="233" t="s">
        <v>162</v>
      </c>
      <c r="E467" s="234" t="s">
        <v>19</v>
      </c>
      <c r="F467" s="235" t="s">
        <v>658</v>
      </c>
      <c r="G467" s="232"/>
      <c r="H467" s="236">
        <v>2.3359999999999999</v>
      </c>
      <c r="I467" s="237"/>
      <c r="J467" s="232"/>
      <c r="K467" s="232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162</v>
      </c>
      <c r="AU467" s="242" t="s">
        <v>79</v>
      </c>
      <c r="AV467" s="13" t="s">
        <v>79</v>
      </c>
      <c r="AW467" s="13" t="s">
        <v>31</v>
      </c>
      <c r="AX467" s="13" t="s">
        <v>69</v>
      </c>
      <c r="AY467" s="242" t="s">
        <v>151</v>
      </c>
    </row>
    <row r="468" s="14" customFormat="1">
      <c r="A468" s="14"/>
      <c r="B468" s="243"/>
      <c r="C468" s="244"/>
      <c r="D468" s="233" t="s">
        <v>162</v>
      </c>
      <c r="E468" s="245" t="s">
        <v>19</v>
      </c>
      <c r="F468" s="246" t="s">
        <v>164</v>
      </c>
      <c r="G468" s="244"/>
      <c r="H468" s="247">
        <v>2.3359999999999999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162</v>
      </c>
      <c r="AU468" s="253" t="s">
        <v>79</v>
      </c>
      <c r="AV468" s="14" t="s">
        <v>165</v>
      </c>
      <c r="AW468" s="14" t="s">
        <v>31</v>
      </c>
      <c r="AX468" s="14" t="s">
        <v>69</v>
      </c>
      <c r="AY468" s="253" t="s">
        <v>151</v>
      </c>
    </row>
    <row r="469" s="13" customFormat="1">
      <c r="A469" s="13"/>
      <c r="B469" s="231"/>
      <c r="C469" s="232"/>
      <c r="D469" s="233" t="s">
        <v>162</v>
      </c>
      <c r="E469" s="234" t="s">
        <v>19</v>
      </c>
      <c r="F469" s="235" t="s">
        <v>659</v>
      </c>
      <c r="G469" s="232"/>
      <c r="H469" s="236">
        <v>0.35599999999999998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162</v>
      </c>
      <c r="AU469" s="242" t="s">
        <v>79</v>
      </c>
      <c r="AV469" s="13" t="s">
        <v>79</v>
      </c>
      <c r="AW469" s="13" t="s">
        <v>31</v>
      </c>
      <c r="AX469" s="13" t="s">
        <v>69</v>
      </c>
      <c r="AY469" s="242" t="s">
        <v>151</v>
      </c>
    </row>
    <row r="470" s="14" customFormat="1">
      <c r="A470" s="14"/>
      <c r="B470" s="243"/>
      <c r="C470" s="244"/>
      <c r="D470" s="233" t="s">
        <v>162</v>
      </c>
      <c r="E470" s="245" t="s">
        <v>19</v>
      </c>
      <c r="F470" s="246" t="s">
        <v>627</v>
      </c>
      <c r="G470" s="244"/>
      <c r="H470" s="247">
        <v>0.35599999999999998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162</v>
      </c>
      <c r="AU470" s="253" t="s">
        <v>79</v>
      </c>
      <c r="AV470" s="14" t="s">
        <v>165</v>
      </c>
      <c r="AW470" s="14" t="s">
        <v>31</v>
      </c>
      <c r="AX470" s="14" t="s">
        <v>69</v>
      </c>
      <c r="AY470" s="253" t="s">
        <v>151</v>
      </c>
    </row>
    <row r="471" s="13" customFormat="1">
      <c r="A471" s="13"/>
      <c r="B471" s="231"/>
      <c r="C471" s="232"/>
      <c r="D471" s="233" t="s">
        <v>162</v>
      </c>
      <c r="E471" s="234" t="s">
        <v>19</v>
      </c>
      <c r="F471" s="235" t="s">
        <v>660</v>
      </c>
      <c r="G471" s="232"/>
      <c r="H471" s="236">
        <v>2.1899999999999999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162</v>
      </c>
      <c r="AU471" s="242" t="s">
        <v>79</v>
      </c>
      <c r="AV471" s="13" t="s">
        <v>79</v>
      </c>
      <c r="AW471" s="13" t="s">
        <v>31</v>
      </c>
      <c r="AX471" s="13" t="s">
        <v>69</v>
      </c>
      <c r="AY471" s="242" t="s">
        <v>151</v>
      </c>
    </row>
    <row r="472" s="14" customFormat="1">
      <c r="A472" s="14"/>
      <c r="B472" s="243"/>
      <c r="C472" s="244"/>
      <c r="D472" s="233" t="s">
        <v>162</v>
      </c>
      <c r="E472" s="245" t="s">
        <v>19</v>
      </c>
      <c r="F472" s="246" t="s">
        <v>629</v>
      </c>
      <c r="G472" s="244"/>
      <c r="H472" s="247">
        <v>2.1899999999999999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162</v>
      </c>
      <c r="AU472" s="253" t="s">
        <v>79</v>
      </c>
      <c r="AV472" s="14" t="s">
        <v>165</v>
      </c>
      <c r="AW472" s="14" t="s">
        <v>31</v>
      </c>
      <c r="AX472" s="14" t="s">
        <v>69</v>
      </c>
      <c r="AY472" s="253" t="s">
        <v>151</v>
      </c>
    </row>
    <row r="473" s="13" customFormat="1">
      <c r="A473" s="13"/>
      <c r="B473" s="231"/>
      <c r="C473" s="232"/>
      <c r="D473" s="233" t="s">
        <v>162</v>
      </c>
      <c r="E473" s="234" t="s">
        <v>19</v>
      </c>
      <c r="F473" s="235" t="s">
        <v>661</v>
      </c>
      <c r="G473" s="232"/>
      <c r="H473" s="236">
        <v>0.32500000000000001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162</v>
      </c>
      <c r="AU473" s="242" t="s">
        <v>79</v>
      </c>
      <c r="AV473" s="13" t="s">
        <v>79</v>
      </c>
      <c r="AW473" s="13" t="s">
        <v>31</v>
      </c>
      <c r="AX473" s="13" t="s">
        <v>69</v>
      </c>
      <c r="AY473" s="242" t="s">
        <v>151</v>
      </c>
    </row>
    <row r="474" s="14" customFormat="1">
      <c r="A474" s="14"/>
      <c r="B474" s="243"/>
      <c r="C474" s="244"/>
      <c r="D474" s="233" t="s">
        <v>162</v>
      </c>
      <c r="E474" s="245" t="s">
        <v>19</v>
      </c>
      <c r="F474" s="246" t="s">
        <v>631</v>
      </c>
      <c r="G474" s="244"/>
      <c r="H474" s="247">
        <v>0.32500000000000001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162</v>
      </c>
      <c r="AU474" s="253" t="s">
        <v>79</v>
      </c>
      <c r="AV474" s="14" t="s">
        <v>165</v>
      </c>
      <c r="AW474" s="14" t="s">
        <v>31</v>
      </c>
      <c r="AX474" s="14" t="s">
        <v>69</v>
      </c>
      <c r="AY474" s="253" t="s">
        <v>151</v>
      </c>
    </row>
    <row r="475" s="13" customFormat="1">
      <c r="A475" s="13"/>
      <c r="B475" s="231"/>
      <c r="C475" s="232"/>
      <c r="D475" s="233" t="s">
        <v>162</v>
      </c>
      <c r="E475" s="234" t="s">
        <v>19</v>
      </c>
      <c r="F475" s="235" t="s">
        <v>662</v>
      </c>
      <c r="G475" s="232"/>
      <c r="H475" s="236">
        <v>0.442</v>
      </c>
      <c r="I475" s="237"/>
      <c r="J475" s="232"/>
      <c r="K475" s="232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162</v>
      </c>
      <c r="AU475" s="242" t="s">
        <v>79</v>
      </c>
      <c r="AV475" s="13" t="s">
        <v>79</v>
      </c>
      <c r="AW475" s="13" t="s">
        <v>31</v>
      </c>
      <c r="AX475" s="13" t="s">
        <v>69</v>
      </c>
      <c r="AY475" s="242" t="s">
        <v>151</v>
      </c>
    </row>
    <row r="476" s="14" customFormat="1">
      <c r="A476" s="14"/>
      <c r="B476" s="243"/>
      <c r="C476" s="244"/>
      <c r="D476" s="233" t="s">
        <v>162</v>
      </c>
      <c r="E476" s="245" t="s">
        <v>19</v>
      </c>
      <c r="F476" s="246" t="s">
        <v>633</v>
      </c>
      <c r="G476" s="244"/>
      <c r="H476" s="247">
        <v>0.442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162</v>
      </c>
      <c r="AU476" s="253" t="s">
        <v>79</v>
      </c>
      <c r="AV476" s="14" t="s">
        <v>165</v>
      </c>
      <c r="AW476" s="14" t="s">
        <v>31</v>
      </c>
      <c r="AX476" s="14" t="s">
        <v>69</v>
      </c>
      <c r="AY476" s="253" t="s">
        <v>151</v>
      </c>
    </row>
    <row r="477" s="13" customFormat="1">
      <c r="A477" s="13"/>
      <c r="B477" s="231"/>
      <c r="C477" s="232"/>
      <c r="D477" s="233" t="s">
        <v>162</v>
      </c>
      <c r="E477" s="234" t="s">
        <v>19</v>
      </c>
      <c r="F477" s="235" t="s">
        <v>663</v>
      </c>
      <c r="G477" s="232"/>
      <c r="H477" s="236">
        <v>0.25700000000000001</v>
      </c>
      <c r="I477" s="237"/>
      <c r="J477" s="232"/>
      <c r="K477" s="232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162</v>
      </c>
      <c r="AU477" s="242" t="s">
        <v>79</v>
      </c>
      <c r="AV477" s="13" t="s">
        <v>79</v>
      </c>
      <c r="AW477" s="13" t="s">
        <v>31</v>
      </c>
      <c r="AX477" s="13" t="s">
        <v>69</v>
      </c>
      <c r="AY477" s="242" t="s">
        <v>151</v>
      </c>
    </row>
    <row r="478" s="14" customFormat="1">
      <c r="A478" s="14"/>
      <c r="B478" s="243"/>
      <c r="C478" s="244"/>
      <c r="D478" s="233" t="s">
        <v>162</v>
      </c>
      <c r="E478" s="245" t="s">
        <v>19</v>
      </c>
      <c r="F478" s="246" t="s">
        <v>635</v>
      </c>
      <c r="G478" s="244"/>
      <c r="H478" s="247">
        <v>0.25700000000000001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162</v>
      </c>
      <c r="AU478" s="253" t="s">
        <v>79</v>
      </c>
      <c r="AV478" s="14" t="s">
        <v>165</v>
      </c>
      <c r="AW478" s="14" t="s">
        <v>31</v>
      </c>
      <c r="AX478" s="14" t="s">
        <v>69</v>
      </c>
      <c r="AY478" s="253" t="s">
        <v>151</v>
      </c>
    </row>
    <row r="479" s="15" customFormat="1">
      <c r="A479" s="15"/>
      <c r="B479" s="254"/>
      <c r="C479" s="255"/>
      <c r="D479" s="233" t="s">
        <v>162</v>
      </c>
      <c r="E479" s="256" t="s">
        <v>19</v>
      </c>
      <c r="F479" s="257" t="s">
        <v>174</v>
      </c>
      <c r="G479" s="255"/>
      <c r="H479" s="258">
        <v>5.9059999999999997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162</v>
      </c>
      <c r="AU479" s="264" t="s">
        <v>79</v>
      </c>
      <c r="AV479" s="15" t="s">
        <v>158</v>
      </c>
      <c r="AW479" s="15" t="s">
        <v>31</v>
      </c>
      <c r="AX479" s="15" t="s">
        <v>77</v>
      </c>
      <c r="AY479" s="264" t="s">
        <v>151</v>
      </c>
    </row>
    <row r="480" s="2" customFormat="1" ht="16.5" customHeight="1">
      <c r="A480" s="39"/>
      <c r="B480" s="40"/>
      <c r="C480" s="213" t="s">
        <v>664</v>
      </c>
      <c r="D480" s="213" t="s">
        <v>153</v>
      </c>
      <c r="E480" s="214" t="s">
        <v>665</v>
      </c>
      <c r="F480" s="215" t="s">
        <v>666</v>
      </c>
      <c r="G480" s="216" t="s">
        <v>290</v>
      </c>
      <c r="H480" s="217">
        <v>1507.819</v>
      </c>
      <c r="I480" s="218"/>
      <c r="J480" s="219">
        <f>ROUND(I480*H480,2)</f>
        <v>0</v>
      </c>
      <c r="K480" s="215" t="s">
        <v>157</v>
      </c>
      <c r="L480" s="45"/>
      <c r="M480" s="220" t="s">
        <v>19</v>
      </c>
      <c r="N480" s="221" t="s">
        <v>40</v>
      </c>
      <c r="O480" s="85"/>
      <c r="P480" s="222">
        <f>O480*H480</f>
        <v>0</v>
      </c>
      <c r="Q480" s="222">
        <v>0.00046999999999999999</v>
      </c>
      <c r="R480" s="222">
        <f>Q480*H480</f>
        <v>0.70867492999999993</v>
      </c>
      <c r="S480" s="222">
        <v>0</v>
      </c>
      <c r="T480" s="22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158</v>
      </c>
      <c r="AT480" s="224" t="s">
        <v>153</v>
      </c>
      <c r="AU480" s="224" t="s">
        <v>79</v>
      </c>
      <c r="AY480" s="18" t="s">
        <v>151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8" t="s">
        <v>77</v>
      </c>
      <c r="BK480" s="225">
        <f>ROUND(I480*H480,2)</f>
        <v>0</v>
      </c>
      <c r="BL480" s="18" t="s">
        <v>158</v>
      </c>
      <c r="BM480" s="224" t="s">
        <v>667</v>
      </c>
    </row>
    <row r="481" s="2" customFormat="1">
      <c r="A481" s="39"/>
      <c r="B481" s="40"/>
      <c r="C481" s="41"/>
      <c r="D481" s="226" t="s">
        <v>160</v>
      </c>
      <c r="E481" s="41"/>
      <c r="F481" s="227" t="s">
        <v>668</v>
      </c>
      <c r="G481" s="41"/>
      <c r="H481" s="41"/>
      <c r="I481" s="228"/>
      <c r="J481" s="41"/>
      <c r="K481" s="41"/>
      <c r="L481" s="45"/>
      <c r="M481" s="229"/>
      <c r="N481" s="230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160</v>
      </c>
      <c r="AU481" s="18" t="s">
        <v>79</v>
      </c>
    </row>
    <row r="482" s="13" customFormat="1">
      <c r="A482" s="13"/>
      <c r="B482" s="231"/>
      <c r="C482" s="232"/>
      <c r="D482" s="233" t="s">
        <v>162</v>
      </c>
      <c r="E482" s="234" t="s">
        <v>19</v>
      </c>
      <c r="F482" s="235" t="s">
        <v>669</v>
      </c>
      <c r="G482" s="232"/>
      <c r="H482" s="236">
        <v>1476.7190000000001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162</v>
      </c>
      <c r="AU482" s="242" t="s">
        <v>79</v>
      </c>
      <c r="AV482" s="13" t="s">
        <v>79</v>
      </c>
      <c r="AW482" s="13" t="s">
        <v>31</v>
      </c>
      <c r="AX482" s="13" t="s">
        <v>69</v>
      </c>
      <c r="AY482" s="242" t="s">
        <v>151</v>
      </c>
    </row>
    <row r="483" s="14" customFormat="1">
      <c r="A483" s="14"/>
      <c r="B483" s="243"/>
      <c r="C483" s="244"/>
      <c r="D483" s="233" t="s">
        <v>162</v>
      </c>
      <c r="E483" s="245" t="s">
        <v>19</v>
      </c>
      <c r="F483" s="246" t="s">
        <v>164</v>
      </c>
      <c r="G483" s="244"/>
      <c r="H483" s="247">
        <v>1476.7190000000001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162</v>
      </c>
      <c r="AU483" s="253" t="s">
        <v>79</v>
      </c>
      <c r="AV483" s="14" t="s">
        <v>165</v>
      </c>
      <c r="AW483" s="14" t="s">
        <v>31</v>
      </c>
      <c r="AX483" s="14" t="s">
        <v>69</v>
      </c>
      <c r="AY483" s="253" t="s">
        <v>151</v>
      </c>
    </row>
    <row r="484" s="13" customFormat="1">
      <c r="A484" s="13"/>
      <c r="B484" s="231"/>
      <c r="C484" s="232"/>
      <c r="D484" s="233" t="s">
        <v>162</v>
      </c>
      <c r="E484" s="234" t="s">
        <v>19</v>
      </c>
      <c r="F484" s="235" t="s">
        <v>670</v>
      </c>
      <c r="G484" s="232"/>
      <c r="H484" s="236">
        <v>31.100000000000001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162</v>
      </c>
      <c r="AU484" s="242" t="s">
        <v>79</v>
      </c>
      <c r="AV484" s="13" t="s">
        <v>79</v>
      </c>
      <c r="AW484" s="13" t="s">
        <v>31</v>
      </c>
      <c r="AX484" s="13" t="s">
        <v>69</v>
      </c>
      <c r="AY484" s="242" t="s">
        <v>151</v>
      </c>
    </row>
    <row r="485" s="14" customFormat="1">
      <c r="A485" s="14"/>
      <c r="B485" s="243"/>
      <c r="C485" s="244"/>
      <c r="D485" s="233" t="s">
        <v>162</v>
      </c>
      <c r="E485" s="245" t="s">
        <v>19</v>
      </c>
      <c r="F485" s="246" t="s">
        <v>671</v>
      </c>
      <c r="G485" s="244"/>
      <c r="H485" s="247">
        <v>31.100000000000001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162</v>
      </c>
      <c r="AU485" s="253" t="s">
        <v>79</v>
      </c>
      <c r="AV485" s="14" t="s">
        <v>165</v>
      </c>
      <c r="AW485" s="14" t="s">
        <v>31</v>
      </c>
      <c r="AX485" s="14" t="s">
        <v>69</v>
      </c>
      <c r="AY485" s="253" t="s">
        <v>151</v>
      </c>
    </row>
    <row r="486" s="15" customFormat="1">
      <c r="A486" s="15"/>
      <c r="B486" s="254"/>
      <c r="C486" s="255"/>
      <c r="D486" s="233" t="s">
        <v>162</v>
      </c>
      <c r="E486" s="256" t="s">
        <v>19</v>
      </c>
      <c r="F486" s="257" t="s">
        <v>174</v>
      </c>
      <c r="G486" s="255"/>
      <c r="H486" s="258">
        <v>1507.819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4" t="s">
        <v>162</v>
      </c>
      <c r="AU486" s="264" t="s">
        <v>79</v>
      </c>
      <c r="AV486" s="15" t="s">
        <v>158</v>
      </c>
      <c r="AW486" s="15" t="s">
        <v>31</v>
      </c>
      <c r="AX486" s="15" t="s">
        <v>77</v>
      </c>
      <c r="AY486" s="264" t="s">
        <v>151</v>
      </c>
    </row>
    <row r="487" s="2" customFormat="1" ht="16.5" customHeight="1">
      <c r="A487" s="39"/>
      <c r="B487" s="40"/>
      <c r="C487" s="213" t="s">
        <v>672</v>
      </c>
      <c r="D487" s="213" t="s">
        <v>153</v>
      </c>
      <c r="E487" s="214" t="s">
        <v>673</v>
      </c>
      <c r="F487" s="215" t="s">
        <v>674</v>
      </c>
      <c r="G487" s="216" t="s">
        <v>433</v>
      </c>
      <c r="H487" s="217">
        <v>2</v>
      </c>
      <c r="I487" s="218"/>
      <c r="J487" s="219">
        <f>ROUND(I487*H487,2)</f>
        <v>0</v>
      </c>
      <c r="K487" s="215" t="s">
        <v>157</v>
      </c>
      <c r="L487" s="45"/>
      <c r="M487" s="220" t="s">
        <v>19</v>
      </c>
      <c r="N487" s="221" t="s">
        <v>40</v>
      </c>
      <c r="O487" s="85"/>
      <c r="P487" s="222">
        <f>O487*H487</f>
        <v>0</v>
      </c>
      <c r="Q487" s="222">
        <v>0.072870000000000004</v>
      </c>
      <c r="R487" s="222">
        <f>Q487*H487</f>
        <v>0.14574000000000001</v>
      </c>
      <c r="S487" s="222">
        <v>0</v>
      </c>
      <c r="T487" s="22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4" t="s">
        <v>158</v>
      </c>
      <c r="AT487" s="224" t="s">
        <v>153</v>
      </c>
      <c r="AU487" s="224" t="s">
        <v>79</v>
      </c>
      <c r="AY487" s="18" t="s">
        <v>151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8" t="s">
        <v>77</v>
      </c>
      <c r="BK487" s="225">
        <f>ROUND(I487*H487,2)</f>
        <v>0</v>
      </c>
      <c r="BL487" s="18" t="s">
        <v>158</v>
      </c>
      <c r="BM487" s="224" t="s">
        <v>675</v>
      </c>
    </row>
    <row r="488" s="2" customFormat="1">
      <c r="A488" s="39"/>
      <c r="B488" s="40"/>
      <c r="C488" s="41"/>
      <c r="D488" s="226" t="s">
        <v>160</v>
      </c>
      <c r="E488" s="41"/>
      <c r="F488" s="227" t="s">
        <v>676</v>
      </c>
      <c r="G488" s="41"/>
      <c r="H488" s="41"/>
      <c r="I488" s="228"/>
      <c r="J488" s="41"/>
      <c r="K488" s="41"/>
      <c r="L488" s="45"/>
      <c r="M488" s="229"/>
      <c r="N488" s="230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160</v>
      </c>
      <c r="AU488" s="18" t="s">
        <v>79</v>
      </c>
    </row>
    <row r="489" s="2" customFormat="1" ht="16.5" customHeight="1">
      <c r="A489" s="39"/>
      <c r="B489" s="40"/>
      <c r="C489" s="265" t="s">
        <v>677</v>
      </c>
      <c r="D489" s="265" t="s">
        <v>262</v>
      </c>
      <c r="E489" s="266" t="s">
        <v>678</v>
      </c>
      <c r="F489" s="267" t="s">
        <v>679</v>
      </c>
      <c r="G489" s="268" t="s">
        <v>433</v>
      </c>
      <c r="H489" s="269">
        <v>2</v>
      </c>
      <c r="I489" s="270"/>
      <c r="J489" s="271">
        <f>ROUND(I489*H489,2)</f>
        <v>0</v>
      </c>
      <c r="K489" s="267" t="s">
        <v>19</v>
      </c>
      <c r="L489" s="272"/>
      <c r="M489" s="273" t="s">
        <v>19</v>
      </c>
      <c r="N489" s="274" t="s">
        <v>40</v>
      </c>
      <c r="O489" s="85"/>
      <c r="P489" s="222">
        <f>O489*H489</f>
        <v>0</v>
      </c>
      <c r="Q489" s="222">
        <v>0.01</v>
      </c>
      <c r="R489" s="222">
        <f>Q489*H489</f>
        <v>0.02</v>
      </c>
      <c r="S489" s="222">
        <v>0</v>
      </c>
      <c r="T489" s="22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4" t="s">
        <v>230</v>
      </c>
      <c r="AT489" s="224" t="s">
        <v>262</v>
      </c>
      <c r="AU489" s="224" t="s">
        <v>79</v>
      </c>
      <c r="AY489" s="18" t="s">
        <v>151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8" t="s">
        <v>77</v>
      </c>
      <c r="BK489" s="225">
        <f>ROUND(I489*H489,2)</f>
        <v>0</v>
      </c>
      <c r="BL489" s="18" t="s">
        <v>158</v>
      </c>
      <c r="BM489" s="224" t="s">
        <v>680</v>
      </c>
    </row>
    <row r="490" s="2" customFormat="1">
      <c r="A490" s="39"/>
      <c r="B490" s="40"/>
      <c r="C490" s="41"/>
      <c r="D490" s="233" t="s">
        <v>681</v>
      </c>
      <c r="E490" s="41"/>
      <c r="F490" s="275" t="s">
        <v>682</v>
      </c>
      <c r="G490" s="41"/>
      <c r="H490" s="41"/>
      <c r="I490" s="228"/>
      <c r="J490" s="41"/>
      <c r="K490" s="41"/>
      <c r="L490" s="45"/>
      <c r="M490" s="229"/>
      <c r="N490" s="230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681</v>
      </c>
      <c r="AU490" s="18" t="s">
        <v>79</v>
      </c>
    </row>
    <row r="491" s="2" customFormat="1" ht="16.5" customHeight="1">
      <c r="A491" s="39"/>
      <c r="B491" s="40"/>
      <c r="C491" s="213" t="s">
        <v>683</v>
      </c>
      <c r="D491" s="213" t="s">
        <v>153</v>
      </c>
      <c r="E491" s="214" t="s">
        <v>684</v>
      </c>
      <c r="F491" s="215" t="s">
        <v>685</v>
      </c>
      <c r="G491" s="216" t="s">
        <v>433</v>
      </c>
      <c r="H491" s="217">
        <v>27</v>
      </c>
      <c r="I491" s="218"/>
      <c r="J491" s="219">
        <f>ROUND(I491*H491,2)</f>
        <v>0</v>
      </c>
      <c r="K491" s="215" t="s">
        <v>157</v>
      </c>
      <c r="L491" s="45"/>
      <c r="M491" s="220" t="s">
        <v>19</v>
      </c>
      <c r="N491" s="221" t="s">
        <v>40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158</v>
      </c>
      <c r="AT491" s="224" t="s">
        <v>153</v>
      </c>
      <c r="AU491" s="224" t="s">
        <v>79</v>
      </c>
      <c r="AY491" s="18" t="s">
        <v>151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8" t="s">
        <v>77</v>
      </c>
      <c r="BK491" s="225">
        <f>ROUND(I491*H491,2)</f>
        <v>0</v>
      </c>
      <c r="BL491" s="18" t="s">
        <v>158</v>
      </c>
      <c r="BM491" s="224" t="s">
        <v>686</v>
      </c>
    </row>
    <row r="492" s="2" customFormat="1">
      <c r="A492" s="39"/>
      <c r="B492" s="40"/>
      <c r="C492" s="41"/>
      <c r="D492" s="226" t="s">
        <v>160</v>
      </c>
      <c r="E492" s="41"/>
      <c r="F492" s="227" t="s">
        <v>687</v>
      </c>
      <c r="G492" s="41"/>
      <c r="H492" s="41"/>
      <c r="I492" s="228"/>
      <c r="J492" s="41"/>
      <c r="K492" s="41"/>
      <c r="L492" s="45"/>
      <c r="M492" s="229"/>
      <c r="N492" s="230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160</v>
      </c>
      <c r="AU492" s="18" t="s">
        <v>79</v>
      </c>
    </row>
    <row r="493" s="13" customFormat="1">
      <c r="A493" s="13"/>
      <c r="B493" s="231"/>
      <c r="C493" s="232"/>
      <c r="D493" s="233" t="s">
        <v>162</v>
      </c>
      <c r="E493" s="234" t="s">
        <v>19</v>
      </c>
      <c r="F493" s="235" t="s">
        <v>688</v>
      </c>
      <c r="G493" s="232"/>
      <c r="H493" s="236">
        <v>27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162</v>
      </c>
      <c r="AU493" s="242" t="s">
        <v>79</v>
      </c>
      <c r="AV493" s="13" t="s">
        <v>79</v>
      </c>
      <c r="AW493" s="13" t="s">
        <v>31</v>
      </c>
      <c r="AX493" s="13" t="s">
        <v>77</v>
      </c>
      <c r="AY493" s="242" t="s">
        <v>151</v>
      </c>
    </row>
    <row r="494" s="2" customFormat="1" ht="24.15" customHeight="1">
      <c r="A494" s="39"/>
      <c r="B494" s="40"/>
      <c r="C494" s="265" t="s">
        <v>689</v>
      </c>
      <c r="D494" s="265" t="s">
        <v>262</v>
      </c>
      <c r="E494" s="266" t="s">
        <v>690</v>
      </c>
      <c r="F494" s="267" t="s">
        <v>691</v>
      </c>
      <c r="G494" s="268" t="s">
        <v>433</v>
      </c>
      <c r="H494" s="269">
        <v>27</v>
      </c>
      <c r="I494" s="270"/>
      <c r="J494" s="271">
        <f>ROUND(I494*H494,2)</f>
        <v>0</v>
      </c>
      <c r="K494" s="267" t="s">
        <v>157</v>
      </c>
      <c r="L494" s="272"/>
      <c r="M494" s="273" t="s">
        <v>19</v>
      </c>
      <c r="N494" s="274" t="s">
        <v>40</v>
      </c>
      <c r="O494" s="85"/>
      <c r="P494" s="222">
        <f>O494*H494</f>
        <v>0</v>
      </c>
      <c r="Q494" s="222">
        <v>0.00020000000000000001</v>
      </c>
      <c r="R494" s="222">
        <f>Q494*H494</f>
        <v>0.0054000000000000003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230</v>
      </c>
      <c r="AT494" s="224" t="s">
        <v>262</v>
      </c>
      <c r="AU494" s="224" t="s">
        <v>79</v>
      </c>
      <c r="AY494" s="18" t="s">
        <v>151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8" t="s">
        <v>77</v>
      </c>
      <c r="BK494" s="225">
        <f>ROUND(I494*H494,2)</f>
        <v>0</v>
      </c>
      <c r="BL494" s="18" t="s">
        <v>158</v>
      </c>
      <c r="BM494" s="224" t="s">
        <v>692</v>
      </c>
    </row>
    <row r="495" s="2" customFormat="1">
      <c r="A495" s="39"/>
      <c r="B495" s="40"/>
      <c r="C495" s="41"/>
      <c r="D495" s="226" t="s">
        <v>160</v>
      </c>
      <c r="E495" s="41"/>
      <c r="F495" s="227" t="s">
        <v>693</v>
      </c>
      <c r="G495" s="41"/>
      <c r="H495" s="41"/>
      <c r="I495" s="228"/>
      <c r="J495" s="41"/>
      <c r="K495" s="41"/>
      <c r="L495" s="45"/>
      <c r="M495" s="229"/>
      <c r="N495" s="230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160</v>
      </c>
      <c r="AU495" s="18" t="s">
        <v>79</v>
      </c>
    </row>
    <row r="496" s="2" customFormat="1" ht="16.5" customHeight="1">
      <c r="A496" s="39"/>
      <c r="B496" s="40"/>
      <c r="C496" s="213" t="s">
        <v>694</v>
      </c>
      <c r="D496" s="213" t="s">
        <v>153</v>
      </c>
      <c r="E496" s="214" t="s">
        <v>695</v>
      </c>
      <c r="F496" s="215" t="s">
        <v>696</v>
      </c>
      <c r="G496" s="216" t="s">
        <v>290</v>
      </c>
      <c r="H496" s="217">
        <v>2.3969999999999998</v>
      </c>
      <c r="I496" s="218"/>
      <c r="J496" s="219">
        <f>ROUND(I496*H496,2)</f>
        <v>0</v>
      </c>
      <c r="K496" s="215" t="s">
        <v>157</v>
      </c>
      <c r="L496" s="45"/>
      <c r="M496" s="220" t="s">
        <v>19</v>
      </c>
      <c r="N496" s="221" t="s">
        <v>40</v>
      </c>
      <c r="O496" s="85"/>
      <c r="P496" s="222">
        <f>O496*H496</f>
        <v>0</v>
      </c>
      <c r="Q496" s="222">
        <v>0.00063000000000000003</v>
      </c>
      <c r="R496" s="222">
        <f>Q496*H496</f>
        <v>0.0015101099999999998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158</v>
      </c>
      <c r="AT496" s="224" t="s">
        <v>153</v>
      </c>
      <c r="AU496" s="224" t="s">
        <v>79</v>
      </c>
      <c r="AY496" s="18" t="s">
        <v>151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8" t="s">
        <v>77</v>
      </c>
      <c r="BK496" s="225">
        <f>ROUND(I496*H496,2)</f>
        <v>0</v>
      </c>
      <c r="BL496" s="18" t="s">
        <v>158</v>
      </c>
      <c r="BM496" s="224" t="s">
        <v>697</v>
      </c>
    </row>
    <row r="497" s="2" customFormat="1">
      <c r="A497" s="39"/>
      <c r="B497" s="40"/>
      <c r="C497" s="41"/>
      <c r="D497" s="226" t="s">
        <v>160</v>
      </c>
      <c r="E497" s="41"/>
      <c r="F497" s="227" t="s">
        <v>698</v>
      </c>
      <c r="G497" s="41"/>
      <c r="H497" s="41"/>
      <c r="I497" s="228"/>
      <c r="J497" s="41"/>
      <c r="K497" s="41"/>
      <c r="L497" s="45"/>
      <c r="M497" s="229"/>
      <c r="N497" s="230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160</v>
      </c>
      <c r="AU497" s="18" t="s">
        <v>79</v>
      </c>
    </row>
    <row r="498" s="13" customFormat="1">
      <c r="A498" s="13"/>
      <c r="B498" s="231"/>
      <c r="C498" s="232"/>
      <c r="D498" s="233" t="s">
        <v>162</v>
      </c>
      <c r="E498" s="234" t="s">
        <v>19</v>
      </c>
      <c r="F498" s="235" t="s">
        <v>699</v>
      </c>
      <c r="G498" s="232"/>
      <c r="H498" s="236">
        <v>2.3969999999999998</v>
      </c>
      <c r="I498" s="237"/>
      <c r="J498" s="232"/>
      <c r="K498" s="232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162</v>
      </c>
      <c r="AU498" s="242" t="s">
        <v>79</v>
      </c>
      <c r="AV498" s="13" t="s">
        <v>79</v>
      </c>
      <c r="AW498" s="13" t="s">
        <v>31</v>
      </c>
      <c r="AX498" s="13" t="s">
        <v>77</v>
      </c>
      <c r="AY498" s="242" t="s">
        <v>151</v>
      </c>
    </row>
    <row r="499" s="2" customFormat="1" ht="21.75" customHeight="1">
      <c r="A499" s="39"/>
      <c r="B499" s="40"/>
      <c r="C499" s="213" t="s">
        <v>700</v>
      </c>
      <c r="D499" s="213" t="s">
        <v>153</v>
      </c>
      <c r="E499" s="214" t="s">
        <v>701</v>
      </c>
      <c r="F499" s="215" t="s">
        <v>702</v>
      </c>
      <c r="G499" s="216" t="s">
        <v>329</v>
      </c>
      <c r="H499" s="217">
        <v>81.200000000000003</v>
      </c>
      <c r="I499" s="218"/>
      <c r="J499" s="219">
        <f>ROUND(I499*H499,2)</f>
        <v>0</v>
      </c>
      <c r="K499" s="215" t="s">
        <v>157</v>
      </c>
      <c r="L499" s="45"/>
      <c r="M499" s="220" t="s">
        <v>19</v>
      </c>
      <c r="N499" s="221" t="s">
        <v>40</v>
      </c>
      <c r="O499" s="85"/>
      <c r="P499" s="222">
        <f>O499*H499</f>
        <v>0</v>
      </c>
      <c r="Q499" s="222">
        <v>0.00122</v>
      </c>
      <c r="R499" s="222">
        <f>Q499*H499</f>
        <v>0.099063999999999999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158</v>
      </c>
      <c r="AT499" s="224" t="s">
        <v>153</v>
      </c>
      <c r="AU499" s="224" t="s">
        <v>79</v>
      </c>
      <c r="AY499" s="18" t="s">
        <v>151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8" t="s">
        <v>77</v>
      </c>
      <c r="BK499" s="225">
        <f>ROUND(I499*H499,2)</f>
        <v>0</v>
      </c>
      <c r="BL499" s="18" t="s">
        <v>158</v>
      </c>
      <c r="BM499" s="224" t="s">
        <v>703</v>
      </c>
    </row>
    <row r="500" s="2" customFormat="1">
      <c r="A500" s="39"/>
      <c r="B500" s="40"/>
      <c r="C500" s="41"/>
      <c r="D500" s="226" t="s">
        <v>160</v>
      </c>
      <c r="E500" s="41"/>
      <c r="F500" s="227" t="s">
        <v>704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160</v>
      </c>
      <c r="AU500" s="18" t="s">
        <v>79</v>
      </c>
    </row>
    <row r="501" s="2" customFormat="1" ht="16.5" customHeight="1">
      <c r="A501" s="39"/>
      <c r="B501" s="40"/>
      <c r="C501" s="213" t="s">
        <v>705</v>
      </c>
      <c r="D501" s="213" t="s">
        <v>153</v>
      </c>
      <c r="E501" s="214" t="s">
        <v>706</v>
      </c>
      <c r="F501" s="215" t="s">
        <v>707</v>
      </c>
      <c r="G501" s="216" t="s">
        <v>329</v>
      </c>
      <c r="H501" s="217">
        <v>45.380000000000003</v>
      </c>
      <c r="I501" s="218"/>
      <c r="J501" s="219">
        <f>ROUND(I501*H501,2)</f>
        <v>0</v>
      </c>
      <c r="K501" s="215" t="s">
        <v>157</v>
      </c>
      <c r="L501" s="45"/>
      <c r="M501" s="220" t="s">
        <v>19</v>
      </c>
      <c r="N501" s="221" t="s">
        <v>40</v>
      </c>
      <c r="O501" s="85"/>
      <c r="P501" s="222">
        <f>O501*H501</f>
        <v>0</v>
      </c>
      <c r="Q501" s="222">
        <v>0.0028300000000000001</v>
      </c>
      <c r="R501" s="222">
        <f>Q501*H501</f>
        <v>0.12842540000000002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158</v>
      </c>
      <c r="AT501" s="224" t="s">
        <v>153</v>
      </c>
      <c r="AU501" s="224" t="s">
        <v>79</v>
      </c>
      <c r="AY501" s="18" t="s">
        <v>151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8" t="s">
        <v>77</v>
      </c>
      <c r="BK501" s="225">
        <f>ROUND(I501*H501,2)</f>
        <v>0</v>
      </c>
      <c r="BL501" s="18" t="s">
        <v>158</v>
      </c>
      <c r="BM501" s="224" t="s">
        <v>708</v>
      </c>
    </row>
    <row r="502" s="2" customFormat="1">
      <c r="A502" s="39"/>
      <c r="B502" s="40"/>
      <c r="C502" s="41"/>
      <c r="D502" s="226" t="s">
        <v>160</v>
      </c>
      <c r="E502" s="41"/>
      <c r="F502" s="227" t="s">
        <v>709</v>
      </c>
      <c r="G502" s="41"/>
      <c r="H502" s="41"/>
      <c r="I502" s="228"/>
      <c r="J502" s="41"/>
      <c r="K502" s="41"/>
      <c r="L502" s="45"/>
      <c r="M502" s="229"/>
      <c r="N502" s="230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160</v>
      </c>
      <c r="AU502" s="18" t="s">
        <v>79</v>
      </c>
    </row>
    <row r="503" s="13" customFormat="1">
      <c r="A503" s="13"/>
      <c r="B503" s="231"/>
      <c r="C503" s="232"/>
      <c r="D503" s="233" t="s">
        <v>162</v>
      </c>
      <c r="E503" s="234" t="s">
        <v>19</v>
      </c>
      <c r="F503" s="235" t="s">
        <v>710</v>
      </c>
      <c r="G503" s="232"/>
      <c r="H503" s="236">
        <v>9.0500000000000007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162</v>
      </c>
      <c r="AU503" s="242" t="s">
        <v>79</v>
      </c>
      <c r="AV503" s="13" t="s">
        <v>79</v>
      </c>
      <c r="AW503" s="13" t="s">
        <v>31</v>
      </c>
      <c r="AX503" s="13" t="s">
        <v>69</v>
      </c>
      <c r="AY503" s="242" t="s">
        <v>151</v>
      </c>
    </row>
    <row r="504" s="13" customFormat="1">
      <c r="A504" s="13"/>
      <c r="B504" s="231"/>
      <c r="C504" s="232"/>
      <c r="D504" s="233" t="s">
        <v>162</v>
      </c>
      <c r="E504" s="234" t="s">
        <v>19</v>
      </c>
      <c r="F504" s="235" t="s">
        <v>711</v>
      </c>
      <c r="G504" s="232"/>
      <c r="H504" s="236">
        <v>32.960000000000001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162</v>
      </c>
      <c r="AU504" s="242" t="s">
        <v>79</v>
      </c>
      <c r="AV504" s="13" t="s">
        <v>79</v>
      </c>
      <c r="AW504" s="13" t="s">
        <v>31</v>
      </c>
      <c r="AX504" s="13" t="s">
        <v>69</v>
      </c>
      <c r="AY504" s="242" t="s">
        <v>151</v>
      </c>
    </row>
    <row r="505" s="13" customFormat="1">
      <c r="A505" s="13"/>
      <c r="B505" s="231"/>
      <c r="C505" s="232"/>
      <c r="D505" s="233" t="s">
        <v>162</v>
      </c>
      <c r="E505" s="234" t="s">
        <v>19</v>
      </c>
      <c r="F505" s="235" t="s">
        <v>712</v>
      </c>
      <c r="G505" s="232"/>
      <c r="H505" s="236">
        <v>3.3700000000000001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162</v>
      </c>
      <c r="AU505" s="242" t="s">
        <v>79</v>
      </c>
      <c r="AV505" s="13" t="s">
        <v>79</v>
      </c>
      <c r="AW505" s="13" t="s">
        <v>31</v>
      </c>
      <c r="AX505" s="13" t="s">
        <v>69</v>
      </c>
      <c r="AY505" s="242" t="s">
        <v>151</v>
      </c>
    </row>
    <row r="506" s="14" customFormat="1">
      <c r="A506" s="14"/>
      <c r="B506" s="243"/>
      <c r="C506" s="244"/>
      <c r="D506" s="233" t="s">
        <v>162</v>
      </c>
      <c r="E506" s="245" t="s">
        <v>19</v>
      </c>
      <c r="F506" s="246" t="s">
        <v>299</v>
      </c>
      <c r="G506" s="244"/>
      <c r="H506" s="247">
        <v>45.380000000000003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162</v>
      </c>
      <c r="AU506" s="253" t="s">
        <v>79</v>
      </c>
      <c r="AV506" s="14" t="s">
        <v>165</v>
      </c>
      <c r="AW506" s="14" t="s">
        <v>31</v>
      </c>
      <c r="AX506" s="14" t="s">
        <v>69</v>
      </c>
      <c r="AY506" s="253" t="s">
        <v>151</v>
      </c>
    </row>
    <row r="507" s="15" customFormat="1">
      <c r="A507" s="15"/>
      <c r="B507" s="254"/>
      <c r="C507" s="255"/>
      <c r="D507" s="233" t="s">
        <v>162</v>
      </c>
      <c r="E507" s="256" t="s">
        <v>19</v>
      </c>
      <c r="F507" s="257" t="s">
        <v>174</v>
      </c>
      <c r="G507" s="255"/>
      <c r="H507" s="258">
        <v>45.380000000000003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162</v>
      </c>
      <c r="AU507" s="264" t="s">
        <v>79</v>
      </c>
      <c r="AV507" s="15" t="s">
        <v>158</v>
      </c>
      <c r="AW507" s="15" t="s">
        <v>31</v>
      </c>
      <c r="AX507" s="15" t="s">
        <v>77</v>
      </c>
      <c r="AY507" s="264" t="s">
        <v>151</v>
      </c>
    </row>
    <row r="508" s="2" customFormat="1" ht="16.5" customHeight="1">
      <c r="A508" s="39"/>
      <c r="B508" s="40"/>
      <c r="C508" s="213" t="s">
        <v>713</v>
      </c>
      <c r="D508" s="213" t="s">
        <v>153</v>
      </c>
      <c r="E508" s="214" t="s">
        <v>714</v>
      </c>
      <c r="F508" s="215" t="s">
        <v>715</v>
      </c>
      <c r="G508" s="216" t="s">
        <v>329</v>
      </c>
      <c r="H508" s="217">
        <v>3.2000000000000002</v>
      </c>
      <c r="I508" s="218"/>
      <c r="J508" s="219">
        <f>ROUND(I508*H508,2)</f>
        <v>0</v>
      </c>
      <c r="K508" s="215" t="s">
        <v>157</v>
      </c>
      <c r="L508" s="45"/>
      <c r="M508" s="220" t="s">
        <v>19</v>
      </c>
      <c r="N508" s="221" t="s">
        <v>40</v>
      </c>
      <c r="O508" s="85"/>
      <c r="P508" s="222">
        <f>O508*H508</f>
        <v>0</v>
      </c>
      <c r="Q508" s="222">
        <v>0.0037499999999999999</v>
      </c>
      <c r="R508" s="222">
        <f>Q508*H508</f>
        <v>0.012</v>
      </c>
      <c r="S508" s="222">
        <v>0</v>
      </c>
      <c r="T508" s="22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4" t="s">
        <v>158</v>
      </c>
      <c r="AT508" s="224" t="s">
        <v>153</v>
      </c>
      <c r="AU508" s="224" t="s">
        <v>79</v>
      </c>
      <c r="AY508" s="18" t="s">
        <v>151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8" t="s">
        <v>77</v>
      </c>
      <c r="BK508" s="225">
        <f>ROUND(I508*H508,2)</f>
        <v>0</v>
      </c>
      <c r="BL508" s="18" t="s">
        <v>158</v>
      </c>
      <c r="BM508" s="224" t="s">
        <v>716</v>
      </c>
    </row>
    <row r="509" s="2" customFormat="1">
      <c r="A509" s="39"/>
      <c r="B509" s="40"/>
      <c r="C509" s="41"/>
      <c r="D509" s="226" t="s">
        <v>160</v>
      </c>
      <c r="E509" s="41"/>
      <c r="F509" s="227" t="s">
        <v>717</v>
      </c>
      <c r="G509" s="41"/>
      <c r="H509" s="41"/>
      <c r="I509" s="228"/>
      <c r="J509" s="41"/>
      <c r="K509" s="41"/>
      <c r="L509" s="45"/>
      <c r="M509" s="229"/>
      <c r="N509" s="230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160</v>
      </c>
      <c r="AU509" s="18" t="s">
        <v>79</v>
      </c>
    </row>
    <row r="510" s="13" customFormat="1">
      <c r="A510" s="13"/>
      <c r="B510" s="231"/>
      <c r="C510" s="232"/>
      <c r="D510" s="233" t="s">
        <v>162</v>
      </c>
      <c r="E510" s="234" t="s">
        <v>19</v>
      </c>
      <c r="F510" s="235" t="s">
        <v>553</v>
      </c>
      <c r="G510" s="232"/>
      <c r="H510" s="236">
        <v>3.2000000000000002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162</v>
      </c>
      <c r="AU510" s="242" t="s">
        <v>79</v>
      </c>
      <c r="AV510" s="13" t="s">
        <v>79</v>
      </c>
      <c r="AW510" s="13" t="s">
        <v>31</v>
      </c>
      <c r="AX510" s="13" t="s">
        <v>77</v>
      </c>
      <c r="AY510" s="242" t="s">
        <v>151</v>
      </c>
    </row>
    <row r="511" s="2" customFormat="1" ht="16.5" customHeight="1">
      <c r="A511" s="39"/>
      <c r="B511" s="40"/>
      <c r="C511" s="213" t="s">
        <v>718</v>
      </c>
      <c r="D511" s="213" t="s">
        <v>153</v>
      </c>
      <c r="E511" s="214" t="s">
        <v>719</v>
      </c>
      <c r="F511" s="215" t="s">
        <v>720</v>
      </c>
      <c r="G511" s="216" t="s">
        <v>433</v>
      </c>
      <c r="H511" s="217">
        <v>62</v>
      </c>
      <c r="I511" s="218"/>
      <c r="J511" s="219">
        <f>ROUND(I511*H511,2)</f>
        <v>0</v>
      </c>
      <c r="K511" s="215" t="s">
        <v>157</v>
      </c>
      <c r="L511" s="45"/>
      <c r="M511" s="220" t="s">
        <v>19</v>
      </c>
      <c r="N511" s="221" t="s">
        <v>40</v>
      </c>
      <c r="O511" s="85"/>
      <c r="P511" s="222">
        <f>O511*H511</f>
        <v>0</v>
      </c>
      <c r="Q511" s="222">
        <v>0.00068000000000000005</v>
      </c>
      <c r="R511" s="222">
        <f>Q511*H511</f>
        <v>0.042160000000000003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158</v>
      </c>
      <c r="AT511" s="224" t="s">
        <v>153</v>
      </c>
      <c r="AU511" s="224" t="s">
        <v>79</v>
      </c>
      <c r="AY511" s="18" t="s">
        <v>151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77</v>
      </c>
      <c r="BK511" s="225">
        <f>ROUND(I511*H511,2)</f>
        <v>0</v>
      </c>
      <c r="BL511" s="18" t="s">
        <v>158</v>
      </c>
      <c r="BM511" s="224" t="s">
        <v>721</v>
      </c>
    </row>
    <row r="512" s="2" customFormat="1">
      <c r="A512" s="39"/>
      <c r="B512" s="40"/>
      <c r="C512" s="41"/>
      <c r="D512" s="226" t="s">
        <v>160</v>
      </c>
      <c r="E512" s="41"/>
      <c r="F512" s="227" t="s">
        <v>722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160</v>
      </c>
      <c r="AU512" s="18" t="s">
        <v>79</v>
      </c>
    </row>
    <row r="513" s="2" customFormat="1" ht="16.5" customHeight="1">
      <c r="A513" s="39"/>
      <c r="B513" s="40"/>
      <c r="C513" s="265" t="s">
        <v>723</v>
      </c>
      <c r="D513" s="265" t="s">
        <v>262</v>
      </c>
      <c r="E513" s="266" t="s">
        <v>724</v>
      </c>
      <c r="F513" s="267" t="s">
        <v>725</v>
      </c>
      <c r="G513" s="268" t="s">
        <v>726</v>
      </c>
      <c r="H513" s="269">
        <v>62</v>
      </c>
      <c r="I513" s="270"/>
      <c r="J513" s="271">
        <f>ROUND(I513*H513,2)</f>
        <v>0</v>
      </c>
      <c r="K513" s="267" t="s">
        <v>19</v>
      </c>
      <c r="L513" s="272"/>
      <c r="M513" s="273" t="s">
        <v>19</v>
      </c>
      <c r="N513" s="274" t="s">
        <v>40</v>
      </c>
      <c r="O513" s="85"/>
      <c r="P513" s="222">
        <f>O513*H513</f>
        <v>0</v>
      </c>
      <c r="Q513" s="222">
        <v>0.042299999999999997</v>
      </c>
      <c r="R513" s="222">
        <f>Q513*H513</f>
        <v>2.6225999999999998</v>
      </c>
      <c r="S513" s="222">
        <v>0</v>
      </c>
      <c r="T513" s="22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230</v>
      </c>
      <c r="AT513" s="224" t="s">
        <v>262</v>
      </c>
      <c r="AU513" s="224" t="s">
        <v>79</v>
      </c>
      <c r="AY513" s="18" t="s">
        <v>151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8" t="s">
        <v>77</v>
      </c>
      <c r="BK513" s="225">
        <f>ROUND(I513*H513,2)</f>
        <v>0</v>
      </c>
      <c r="BL513" s="18" t="s">
        <v>158</v>
      </c>
      <c r="BM513" s="224" t="s">
        <v>727</v>
      </c>
    </row>
    <row r="514" s="2" customFormat="1" ht="16.5" customHeight="1">
      <c r="A514" s="39"/>
      <c r="B514" s="40"/>
      <c r="C514" s="213" t="s">
        <v>728</v>
      </c>
      <c r="D514" s="213" t="s">
        <v>153</v>
      </c>
      <c r="E514" s="214" t="s">
        <v>729</v>
      </c>
      <c r="F514" s="215" t="s">
        <v>730</v>
      </c>
      <c r="G514" s="216" t="s">
        <v>433</v>
      </c>
      <c r="H514" s="217">
        <v>18</v>
      </c>
      <c r="I514" s="218"/>
      <c r="J514" s="219">
        <f>ROUND(I514*H514,2)</f>
        <v>0</v>
      </c>
      <c r="K514" s="215" t="s">
        <v>157</v>
      </c>
      <c r="L514" s="45"/>
      <c r="M514" s="220" t="s">
        <v>19</v>
      </c>
      <c r="N514" s="221" t="s">
        <v>40</v>
      </c>
      <c r="O514" s="85"/>
      <c r="P514" s="222">
        <f>O514*H514</f>
        <v>0</v>
      </c>
      <c r="Q514" s="222">
        <v>4.0000000000000003E-05</v>
      </c>
      <c r="R514" s="222">
        <f>Q514*H514</f>
        <v>0.00072000000000000005</v>
      </c>
      <c r="S514" s="222">
        <v>0</v>
      </c>
      <c r="T514" s="223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4" t="s">
        <v>158</v>
      </c>
      <c r="AT514" s="224" t="s">
        <v>153</v>
      </c>
      <c r="AU514" s="224" t="s">
        <v>79</v>
      </c>
      <c r="AY514" s="18" t="s">
        <v>151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8" t="s">
        <v>77</v>
      </c>
      <c r="BK514" s="225">
        <f>ROUND(I514*H514,2)</f>
        <v>0</v>
      </c>
      <c r="BL514" s="18" t="s">
        <v>158</v>
      </c>
      <c r="BM514" s="224" t="s">
        <v>731</v>
      </c>
    </row>
    <row r="515" s="2" customFormat="1">
      <c r="A515" s="39"/>
      <c r="B515" s="40"/>
      <c r="C515" s="41"/>
      <c r="D515" s="226" t="s">
        <v>160</v>
      </c>
      <c r="E515" s="41"/>
      <c r="F515" s="227" t="s">
        <v>732</v>
      </c>
      <c r="G515" s="41"/>
      <c r="H515" s="41"/>
      <c r="I515" s="228"/>
      <c r="J515" s="41"/>
      <c r="K515" s="41"/>
      <c r="L515" s="45"/>
      <c r="M515" s="229"/>
      <c r="N515" s="230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160</v>
      </c>
      <c r="AU515" s="18" t="s">
        <v>79</v>
      </c>
    </row>
    <row r="516" s="13" customFormat="1">
      <c r="A516" s="13"/>
      <c r="B516" s="231"/>
      <c r="C516" s="232"/>
      <c r="D516" s="233" t="s">
        <v>162</v>
      </c>
      <c r="E516" s="234" t="s">
        <v>19</v>
      </c>
      <c r="F516" s="235" t="s">
        <v>733</v>
      </c>
      <c r="G516" s="232"/>
      <c r="H516" s="236">
        <v>10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162</v>
      </c>
      <c r="AU516" s="242" t="s">
        <v>79</v>
      </c>
      <c r="AV516" s="13" t="s">
        <v>79</v>
      </c>
      <c r="AW516" s="13" t="s">
        <v>31</v>
      </c>
      <c r="AX516" s="13" t="s">
        <v>69</v>
      </c>
      <c r="AY516" s="242" t="s">
        <v>151</v>
      </c>
    </row>
    <row r="517" s="14" customFormat="1">
      <c r="A517" s="14"/>
      <c r="B517" s="243"/>
      <c r="C517" s="244"/>
      <c r="D517" s="233" t="s">
        <v>162</v>
      </c>
      <c r="E517" s="245" t="s">
        <v>19</v>
      </c>
      <c r="F517" s="246" t="s">
        <v>734</v>
      </c>
      <c r="G517" s="244"/>
      <c r="H517" s="247">
        <v>10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162</v>
      </c>
      <c r="AU517" s="253" t="s">
        <v>79</v>
      </c>
      <c r="AV517" s="14" t="s">
        <v>165</v>
      </c>
      <c r="AW517" s="14" t="s">
        <v>31</v>
      </c>
      <c r="AX517" s="14" t="s">
        <v>69</v>
      </c>
      <c r="AY517" s="253" t="s">
        <v>151</v>
      </c>
    </row>
    <row r="518" s="13" customFormat="1">
      <c r="A518" s="13"/>
      <c r="B518" s="231"/>
      <c r="C518" s="232"/>
      <c r="D518" s="233" t="s">
        <v>162</v>
      </c>
      <c r="E518" s="234" t="s">
        <v>19</v>
      </c>
      <c r="F518" s="235" t="s">
        <v>735</v>
      </c>
      <c r="G518" s="232"/>
      <c r="H518" s="236">
        <v>8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162</v>
      </c>
      <c r="AU518" s="242" t="s">
        <v>79</v>
      </c>
      <c r="AV518" s="13" t="s">
        <v>79</v>
      </c>
      <c r="AW518" s="13" t="s">
        <v>31</v>
      </c>
      <c r="AX518" s="13" t="s">
        <v>69</v>
      </c>
      <c r="AY518" s="242" t="s">
        <v>151</v>
      </c>
    </row>
    <row r="519" s="14" customFormat="1">
      <c r="A519" s="14"/>
      <c r="B519" s="243"/>
      <c r="C519" s="244"/>
      <c r="D519" s="233" t="s">
        <v>162</v>
      </c>
      <c r="E519" s="245" t="s">
        <v>19</v>
      </c>
      <c r="F519" s="246" t="s">
        <v>736</v>
      </c>
      <c r="G519" s="244"/>
      <c r="H519" s="247">
        <v>8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162</v>
      </c>
      <c r="AU519" s="253" t="s">
        <v>79</v>
      </c>
      <c r="AV519" s="14" t="s">
        <v>165</v>
      </c>
      <c r="AW519" s="14" t="s">
        <v>31</v>
      </c>
      <c r="AX519" s="14" t="s">
        <v>69</v>
      </c>
      <c r="AY519" s="253" t="s">
        <v>151</v>
      </c>
    </row>
    <row r="520" s="15" customFormat="1">
      <c r="A520" s="15"/>
      <c r="B520" s="254"/>
      <c r="C520" s="255"/>
      <c r="D520" s="233" t="s">
        <v>162</v>
      </c>
      <c r="E520" s="256" t="s">
        <v>19</v>
      </c>
      <c r="F520" s="257" t="s">
        <v>174</v>
      </c>
      <c r="G520" s="255"/>
      <c r="H520" s="258">
        <v>18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4" t="s">
        <v>162</v>
      </c>
      <c r="AU520" s="264" t="s">
        <v>79</v>
      </c>
      <c r="AV520" s="15" t="s">
        <v>158</v>
      </c>
      <c r="AW520" s="15" t="s">
        <v>31</v>
      </c>
      <c r="AX520" s="15" t="s">
        <v>77</v>
      </c>
      <c r="AY520" s="264" t="s">
        <v>151</v>
      </c>
    </row>
    <row r="521" s="2" customFormat="1" ht="16.5" customHeight="1">
      <c r="A521" s="39"/>
      <c r="B521" s="40"/>
      <c r="C521" s="213" t="s">
        <v>737</v>
      </c>
      <c r="D521" s="213" t="s">
        <v>153</v>
      </c>
      <c r="E521" s="214" t="s">
        <v>738</v>
      </c>
      <c r="F521" s="215" t="s">
        <v>739</v>
      </c>
      <c r="G521" s="216" t="s">
        <v>433</v>
      </c>
      <c r="H521" s="217">
        <v>716</v>
      </c>
      <c r="I521" s="218"/>
      <c r="J521" s="219">
        <f>ROUND(I521*H521,2)</f>
        <v>0</v>
      </c>
      <c r="K521" s="215" t="s">
        <v>157</v>
      </c>
      <c r="L521" s="45"/>
      <c r="M521" s="220" t="s">
        <v>19</v>
      </c>
      <c r="N521" s="221" t="s">
        <v>40</v>
      </c>
      <c r="O521" s="85"/>
      <c r="P521" s="222">
        <f>O521*H521</f>
        <v>0</v>
      </c>
      <c r="Q521" s="222">
        <v>4.0000000000000003E-05</v>
      </c>
      <c r="R521" s="222">
        <f>Q521*H521</f>
        <v>0.028640000000000002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158</v>
      </c>
      <c r="AT521" s="224" t="s">
        <v>153</v>
      </c>
      <c r="AU521" s="224" t="s">
        <v>79</v>
      </c>
      <c r="AY521" s="18" t="s">
        <v>151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77</v>
      </c>
      <c r="BK521" s="225">
        <f>ROUND(I521*H521,2)</f>
        <v>0</v>
      </c>
      <c r="BL521" s="18" t="s">
        <v>158</v>
      </c>
      <c r="BM521" s="224" t="s">
        <v>740</v>
      </c>
    </row>
    <row r="522" s="2" customFormat="1">
      <c r="A522" s="39"/>
      <c r="B522" s="40"/>
      <c r="C522" s="41"/>
      <c r="D522" s="226" t="s">
        <v>160</v>
      </c>
      <c r="E522" s="41"/>
      <c r="F522" s="227" t="s">
        <v>741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160</v>
      </c>
      <c r="AU522" s="18" t="s">
        <v>79</v>
      </c>
    </row>
    <row r="523" s="13" customFormat="1">
      <c r="A523" s="13"/>
      <c r="B523" s="231"/>
      <c r="C523" s="232"/>
      <c r="D523" s="233" t="s">
        <v>162</v>
      </c>
      <c r="E523" s="234" t="s">
        <v>19</v>
      </c>
      <c r="F523" s="235" t="s">
        <v>742</v>
      </c>
      <c r="G523" s="232"/>
      <c r="H523" s="236">
        <v>680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162</v>
      </c>
      <c r="AU523" s="242" t="s">
        <v>79</v>
      </c>
      <c r="AV523" s="13" t="s">
        <v>79</v>
      </c>
      <c r="AW523" s="13" t="s">
        <v>31</v>
      </c>
      <c r="AX523" s="13" t="s">
        <v>69</v>
      </c>
      <c r="AY523" s="242" t="s">
        <v>151</v>
      </c>
    </row>
    <row r="524" s="14" customFormat="1">
      <c r="A524" s="14"/>
      <c r="B524" s="243"/>
      <c r="C524" s="244"/>
      <c r="D524" s="233" t="s">
        <v>162</v>
      </c>
      <c r="E524" s="245" t="s">
        <v>19</v>
      </c>
      <c r="F524" s="246" t="s">
        <v>743</v>
      </c>
      <c r="G524" s="244"/>
      <c r="H524" s="247">
        <v>680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162</v>
      </c>
      <c r="AU524" s="253" t="s">
        <v>79</v>
      </c>
      <c r="AV524" s="14" t="s">
        <v>165</v>
      </c>
      <c r="AW524" s="14" t="s">
        <v>31</v>
      </c>
      <c r="AX524" s="14" t="s">
        <v>69</v>
      </c>
      <c r="AY524" s="253" t="s">
        <v>151</v>
      </c>
    </row>
    <row r="525" s="13" customFormat="1">
      <c r="A525" s="13"/>
      <c r="B525" s="231"/>
      <c r="C525" s="232"/>
      <c r="D525" s="233" t="s">
        <v>162</v>
      </c>
      <c r="E525" s="234" t="s">
        <v>19</v>
      </c>
      <c r="F525" s="235" t="s">
        <v>744</v>
      </c>
      <c r="G525" s="232"/>
      <c r="H525" s="236">
        <v>36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162</v>
      </c>
      <c r="AU525" s="242" t="s">
        <v>79</v>
      </c>
      <c r="AV525" s="13" t="s">
        <v>79</v>
      </c>
      <c r="AW525" s="13" t="s">
        <v>31</v>
      </c>
      <c r="AX525" s="13" t="s">
        <v>69</v>
      </c>
      <c r="AY525" s="242" t="s">
        <v>151</v>
      </c>
    </row>
    <row r="526" s="14" customFormat="1">
      <c r="A526" s="14"/>
      <c r="B526" s="243"/>
      <c r="C526" s="244"/>
      <c r="D526" s="233" t="s">
        <v>162</v>
      </c>
      <c r="E526" s="245" t="s">
        <v>19</v>
      </c>
      <c r="F526" s="246" t="s">
        <v>745</v>
      </c>
      <c r="G526" s="244"/>
      <c r="H526" s="247">
        <v>36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162</v>
      </c>
      <c r="AU526" s="253" t="s">
        <v>79</v>
      </c>
      <c r="AV526" s="14" t="s">
        <v>165</v>
      </c>
      <c r="AW526" s="14" t="s">
        <v>31</v>
      </c>
      <c r="AX526" s="14" t="s">
        <v>69</v>
      </c>
      <c r="AY526" s="253" t="s">
        <v>151</v>
      </c>
    </row>
    <row r="527" s="15" customFormat="1">
      <c r="A527" s="15"/>
      <c r="B527" s="254"/>
      <c r="C527" s="255"/>
      <c r="D527" s="233" t="s">
        <v>162</v>
      </c>
      <c r="E527" s="256" t="s">
        <v>19</v>
      </c>
      <c r="F527" s="257" t="s">
        <v>174</v>
      </c>
      <c r="G527" s="255"/>
      <c r="H527" s="258">
        <v>716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162</v>
      </c>
      <c r="AU527" s="264" t="s">
        <v>79</v>
      </c>
      <c r="AV527" s="15" t="s">
        <v>158</v>
      </c>
      <c r="AW527" s="15" t="s">
        <v>31</v>
      </c>
      <c r="AX527" s="15" t="s">
        <v>77</v>
      </c>
      <c r="AY527" s="264" t="s">
        <v>151</v>
      </c>
    </row>
    <row r="528" s="2" customFormat="1" ht="16.5" customHeight="1">
      <c r="A528" s="39"/>
      <c r="B528" s="40"/>
      <c r="C528" s="213" t="s">
        <v>746</v>
      </c>
      <c r="D528" s="213" t="s">
        <v>153</v>
      </c>
      <c r="E528" s="214" t="s">
        <v>747</v>
      </c>
      <c r="F528" s="215" t="s">
        <v>748</v>
      </c>
      <c r="G528" s="216" t="s">
        <v>433</v>
      </c>
      <c r="H528" s="217">
        <v>18</v>
      </c>
      <c r="I528" s="218"/>
      <c r="J528" s="219">
        <f>ROUND(I528*H528,2)</f>
        <v>0</v>
      </c>
      <c r="K528" s="215" t="s">
        <v>157</v>
      </c>
      <c r="L528" s="45"/>
      <c r="M528" s="220" t="s">
        <v>19</v>
      </c>
      <c r="N528" s="221" t="s">
        <v>40</v>
      </c>
      <c r="O528" s="85"/>
      <c r="P528" s="222">
        <f>O528*H528</f>
        <v>0</v>
      </c>
      <c r="Q528" s="222">
        <v>0.00012999999999999999</v>
      </c>
      <c r="R528" s="222">
        <f>Q528*H528</f>
        <v>0.0023399999999999996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158</v>
      </c>
      <c r="AT528" s="224" t="s">
        <v>153</v>
      </c>
      <c r="AU528" s="224" t="s">
        <v>79</v>
      </c>
      <c r="AY528" s="18" t="s">
        <v>151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77</v>
      </c>
      <c r="BK528" s="225">
        <f>ROUND(I528*H528,2)</f>
        <v>0</v>
      </c>
      <c r="BL528" s="18" t="s">
        <v>158</v>
      </c>
      <c r="BM528" s="224" t="s">
        <v>749</v>
      </c>
    </row>
    <row r="529" s="2" customFormat="1">
      <c r="A529" s="39"/>
      <c r="B529" s="40"/>
      <c r="C529" s="41"/>
      <c r="D529" s="226" t="s">
        <v>160</v>
      </c>
      <c r="E529" s="41"/>
      <c r="F529" s="227" t="s">
        <v>750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160</v>
      </c>
      <c r="AU529" s="18" t="s">
        <v>79</v>
      </c>
    </row>
    <row r="530" s="2" customFormat="1" ht="16.5" customHeight="1">
      <c r="A530" s="39"/>
      <c r="B530" s="40"/>
      <c r="C530" s="213" t="s">
        <v>751</v>
      </c>
      <c r="D530" s="213" t="s">
        <v>153</v>
      </c>
      <c r="E530" s="214" t="s">
        <v>752</v>
      </c>
      <c r="F530" s="215" t="s">
        <v>753</v>
      </c>
      <c r="G530" s="216" t="s">
        <v>433</v>
      </c>
      <c r="H530" s="217">
        <v>716</v>
      </c>
      <c r="I530" s="218"/>
      <c r="J530" s="219">
        <f>ROUND(I530*H530,2)</f>
        <v>0</v>
      </c>
      <c r="K530" s="215" t="s">
        <v>157</v>
      </c>
      <c r="L530" s="45"/>
      <c r="M530" s="220" t="s">
        <v>19</v>
      </c>
      <c r="N530" s="221" t="s">
        <v>40</v>
      </c>
      <c r="O530" s="85"/>
      <c r="P530" s="222">
        <f>O530*H530</f>
        <v>0</v>
      </c>
      <c r="Q530" s="222">
        <v>0.00036999999999999999</v>
      </c>
      <c r="R530" s="222">
        <f>Q530*H530</f>
        <v>0.26491999999999999</v>
      </c>
      <c r="S530" s="222">
        <v>0</v>
      </c>
      <c r="T530" s="22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4" t="s">
        <v>158</v>
      </c>
      <c r="AT530" s="224" t="s">
        <v>153</v>
      </c>
      <c r="AU530" s="224" t="s">
        <v>79</v>
      </c>
      <c r="AY530" s="18" t="s">
        <v>151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8" t="s">
        <v>77</v>
      </c>
      <c r="BK530" s="225">
        <f>ROUND(I530*H530,2)</f>
        <v>0</v>
      </c>
      <c r="BL530" s="18" t="s">
        <v>158</v>
      </c>
      <c r="BM530" s="224" t="s">
        <v>754</v>
      </c>
    </row>
    <row r="531" s="2" customFormat="1">
      <c r="A531" s="39"/>
      <c r="B531" s="40"/>
      <c r="C531" s="41"/>
      <c r="D531" s="226" t="s">
        <v>160</v>
      </c>
      <c r="E531" s="41"/>
      <c r="F531" s="227" t="s">
        <v>755</v>
      </c>
      <c r="G531" s="41"/>
      <c r="H531" s="41"/>
      <c r="I531" s="228"/>
      <c r="J531" s="41"/>
      <c r="K531" s="41"/>
      <c r="L531" s="45"/>
      <c r="M531" s="229"/>
      <c r="N531" s="230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160</v>
      </c>
      <c r="AU531" s="18" t="s">
        <v>79</v>
      </c>
    </row>
    <row r="532" s="2" customFormat="1" ht="16.5" customHeight="1">
      <c r="A532" s="39"/>
      <c r="B532" s="40"/>
      <c r="C532" s="213" t="s">
        <v>756</v>
      </c>
      <c r="D532" s="213" t="s">
        <v>153</v>
      </c>
      <c r="E532" s="214" t="s">
        <v>757</v>
      </c>
      <c r="F532" s="215" t="s">
        <v>758</v>
      </c>
      <c r="G532" s="216" t="s">
        <v>290</v>
      </c>
      <c r="H532" s="217">
        <v>488.31999999999999</v>
      </c>
      <c r="I532" s="218"/>
      <c r="J532" s="219">
        <f>ROUND(I532*H532,2)</f>
        <v>0</v>
      </c>
      <c r="K532" s="215" t="s">
        <v>157</v>
      </c>
      <c r="L532" s="45"/>
      <c r="M532" s="220" t="s">
        <v>19</v>
      </c>
      <c r="N532" s="221" t="s">
        <v>40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158</v>
      </c>
      <c r="AT532" s="224" t="s">
        <v>153</v>
      </c>
      <c r="AU532" s="224" t="s">
        <v>79</v>
      </c>
      <c r="AY532" s="18" t="s">
        <v>151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8" t="s">
        <v>77</v>
      </c>
      <c r="BK532" s="225">
        <f>ROUND(I532*H532,2)</f>
        <v>0</v>
      </c>
      <c r="BL532" s="18" t="s">
        <v>158</v>
      </c>
      <c r="BM532" s="224" t="s">
        <v>759</v>
      </c>
    </row>
    <row r="533" s="2" customFormat="1">
      <c r="A533" s="39"/>
      <c r="B533" s="40"/>
      <c r="C533" s="41"/>
      <c r="D533" s="226" t="s">
        <v>160</v>
      </c>
      <c r="E533" s="41"/>
      <c r="F533" s="227" t="s">
        <v>760</v>
      </c>
      <c r="G533" s="41"/>
      <c r="H533" s="41"/>
      <c r="I533" s="228"/>
      <c r="J533" s="41"/>
      <c r="K533" s="41"/>
      <c r="L533" s="45"/>
      <c r="M533" s="229"/>
      <c r="N533" s="230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160</v>
      </c>
      <c r="AU533" s="18" t="s">
        <v>79</v>
      </c>
    </row>
    <row r="534" s="13" customFormat="1">
      <c r="A534" s="13"/>
      <c r="B534" s="231"/>
      <c r="C534" s="232"/>
      <c r="D534" s="233" t="s">
        <v>162</v>
      </c>
      <c r="E534" s="234" t="s">
        <v>19</v>
      </c>
      <c r="F534" s="235" t="s">
        <v>761</v>
      </c>
      <c r="G534" s="232"/>
      <c r="H534" s="236">
        <v>488.31999999999999</v>
      </c>
      <c r="I534" s="237"/>
      <c r="J534" s="232"/>
      <c r="K534" s="232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162</v>
      </c>
      <c r="AU534" s="242" t="s">
        <v>79</v>
      </c>
      <c r="AV534" s="13" t="s">
        <v>79</v>
      </c>
      <c r="AW534" s="13" t="s">
        <v>31</v>
      </c>
      <c r="AX534" s="13" t="s">
        <v>77</v>
      </c>
      <c r="AY534" s="242" t="s">
        <v>151</v>
      </c>
    </row>
    <row r="535" s="2" customFormat="1" ht="16.5" customHeight="1">
      <c r="A535" s="39"/>
      <c r="B535" s="40"/>
      <c r="C535" s="265" t="s">
        <v>762</v>
      </c>
      <c r="D535" s="265" t="s">
        <v>262</v>
      </c>
      <c r="E535" s="266" t="s">
        <v>763</v>
      </c>
      <c r="F535" s="267" t="s">
        <v>764</v>
      </c>
      <c r="G535" s="268" t="s">
        <v>290</v>
      </c>
      <c r="H535" s="269">
        <v>512.73599999999999</v>
      </c>
      <c r="I535" s="270"/>
      <c r="J535" s="271">
        <f>ROUND(I535*H535,2)</f>
        <v>0</v>
      </c>
      <c r="K535" s="267" t="s">
        <v>19</v>
      </c>
      <c r="L535" s="272"/>
      <c r="M535" s="273" t="s">
        <v>19</v>
      </c>
      <c r="N535" s="274" t="s">
        <v>40</v>
      </c>
      <c r="O535" s="85"/>
      <c r="P535" s="222">
        <f>O535*H535</f>
        <v>0</v>
      </c>
      <c r="Q535" s="222">
        <v>0</v>
      </c>
      <c r="R535" s="222">
        <f>Q535*H535</f>
        <v>0</v>
      </c>
      <c r="S535" s="222">
        <v>0</v>
      </c>
      <c r="T535" s="22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4" t="s">
        <v>230</v>
      </c>
      <c r="AT535" s="224" t="s">
        <v>262</v>
      </c>
      <c r="AU535" s="224" t="s">
        <v>79</v>
      </c>
      <c r="AY535" s="18" t="s">
        <v>151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8" t="s">
        <v>77</v>
      </c>
      <c r="BK535" s="225">
        <f>ROUND(I535*H535,2)</f>
        <v>0</v>
      </c>
      <c r="BL535" s="18" t="s">
        <v>158</v>
      </c>
      <c r="BM535" s="224" t="s">
        <v>765</v>
      </c>
    </row>
    <row r="536" s="13" customFormat="1">
      <c r="A536" s="13"/>
      <c r="B536" s="231"/>
      <c r="C536" s="232"/>
      <c r="D536" s="233" t="s">
        <v>162</v>
      </c>
      <c r="E536" s="232"/>
      <c r="F536" s="235" t="s">
        <v>766</v>
      </c>
      <c r="G536" s="232"/>
      <c r="H536" s="236">
        <v>512.73599999999999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162</v>
      </c>
      <c r="AU536" s="242" t="s">
        <v>79</v>
      </c>
      <c r="AV536" s="13" t="s">
        <v>79</v>
      </c>
      <c r="AW536" s="13" t="s">
        <v>4</v>
      </c>
      <c r="AX536" s="13" t="s">
        <v>77</v>
      </c>
      <c r="AY536" s="242" t="s">
        <v>151</v>
      </c>
    </row>
    <row r="537" s="2" customFormat="1" ht="16.5" customHeight="1">
      <c r="A537" s="39"/>
      <c r="B537" s="40"/>
      <c r="C537" s="213" t="s">
        <v>767</v>
      </c>
      <c r="D537" s="213" t="s">
        <v>153</v>
      </c>
      <c r="E537" s="214" t="s">
        <v>768</v>
      </c>
      <c r="F537" s="215" t="s">
        <v>769</v>
      </c>
      <c r="G537" s="216" t="s">
        <v>770</v>
      </c>
      <c r="H537" s="217">
        <v>1</v>
      </c>
      <c r="I537" s="218"/>
      <c r="J537" s="219">
        <f>ROUND(I537*H537,2)</f>
        <v>0</v>
      </c>
      <c r="K537" s="215" t="s">
        <v>19</v>
      </c>
      <c r="L537" s="45"/>
      <c r="M537" s="220" t="s">
        <v>19</v>
      </c>
      <c r="N537" s="221" t="s">
        <v>40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158</v>
      </c>
      <c r="AT537" s="224" t="s">
        <v>153</v>
      </c>
      <c r="AU537" s="224" t="s">
        <v>79</v>
      </c>
      <c r="AY537" s="18" t="s">
        <v>151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8" t="s">
        <v>77</v>
      </c>
      <c r="BK537" s="225">
        <f>ROUND(I537*H537,2)</f>
        <v>0</v>
      </c>
      <c r="BL537" s="18" t="s">
        <v>158</v>
      </c>
      <c r="BM537" s="224" t="s">
        <v>771</v>
      </c>
    </row>
    <row r="538" s="2" customFormat="1" ht="16.5" customHeight="1">
      <c r="A538" s="39"/>
      <c r="B538" s="40"/>
      <c r="C538" s="265" t="s">
        <v>772</v>
      </c>
      <c r="D538" s="265" t="s">
        <v>262</v>
      </c>
      <c r="E538" s="266" t="s">
        <v>773</v>
      </c>
      <c r="F538" s="267" t="s">
        <v>774</v>
      </c>
      <c r="G538" s="268" t="s">
        <v>770</v>
      </c>
      <c r="H538" s="269">
        <v>1</v>
      </c>
      <c r="I538" s="270"/>
      <c r="J538" s="271">
        <f>ROUND(I538*H538,2)</f>
        <v>0</v>
      </c>
      <c r="K538" s="267" t="s">
        <v>19</v>
      </c>
      <c r="L538" s="272"/>
      <c r="M538" s="273" t="s">
        <v>19</v>
      </c>
      <c r="N538" s="274" t="s">
        <v>40</v>
      </c>
      <c r="O538" s="85"/>
      <c r="P538" s="222">
        <f>O538*H538</f>
        <v>0</v>
      </c>
      <c r="Q538" s="222">
        <v>0</v>
      </c>
      <c r="R538" s="222">
        <f>Q538*H538</f>
        <v>0</v>
      </c>
      <c r="S538" s="222">
        <v>0</v>
      </c>
      <c r="T538" s="223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4" t="s">
        <v>230</v>
      </c>
      <c r="AT538" s="224" t="s">
        <v>262</v>
      </c>
      <c r="AU538" s="224" t="s">
        <v>79</v>
      </c>
      <c r="AY538" s="18" t="s">
        <v>151</v>
      </c>
      <c r="BE538" s="225">
        <f>IF(N538="základní",J538,0)</f>
        <v>0</v>
      </c>
      <c r="BF538" s="225">
        <f>IF(N538="snížená",J538,0)</f>
        <v>0</v>
      </c>
      <c r="BG538" s="225">
        <f>IF(N538="zákl. přenesená",J538,0)</f>
        <v>0</v>
      </c>
      <c r="BH538" s="225">
        <f>IF(N538="sníž. přenesená",J538,0)</f>
        <v>0</v>
      </c>
      <c r="BI538" s="225">
        <f>IF(N538="nulová",J538,0)</f>
        <v>0</v>
      </c>
      <c r="BJ538" s="18" t="s">
        <v>77</v>
      </c>
      <c r="BK538" s="225">
        <f>ROUND(I538*H538,2)</f>
        <v>0</v>
      </c>
      <c r="BL538" s="18" t="s">
        <v>158</v>
      </c>
      <c r="BM538" s="224" t="s">
        <v>775</v>
      </c>
    </row>
    <row r="539" s="2" customFormat="1">
      <c r="A539" s="39"/>
      <c r="B539" s="40"/>
      <c r="C539" s="41"/>
      <c r="D539" s="233" t="s">
        <v>681</v>
      </c>
      <c r="E539" s="41"/>
      <c r="F539" s="275" t="s">
        <v>776</v>
      </c>
      <c r="G539" s="41"/>
      <c r="H539" s="41"/>
      <c r="I539" s="228"/>
      <c r="J539" s="41"/>
      <c r="K539" s="41"/>
      <c r="L539" s="45"/>
      <c r="M539" s="229"/>
      <c r="N539" s="230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681</v>
      </c>
      <c r="AU539" s="18" t="s">
        <v>79</v>
      </c>
    </row>
    <row r="540" s="2" customFormat="1" ht="16.5" customHeight="1">
      <c r="A540" s="39"/>
      <c r="B540" s="40"/>
      <c r="C540" s="213" t="s">
        <v>777</v>
      </c>
      <c r="D540" s="213" t="s">
        <v>153</v>
      </c>
      <c r="E540" s="214" t="s">
        <v>778</v>
      </c>
      <c r="F540" s="215" t="s">
        <v>779</v>
      </c>
      <c r="G540" s="216" t="s">
        <v>433</v>
      </c>
      <c r="H540" s="217">
        <v>3</v>
      </c>
      <c r="I540" s="218"/>
      <c r="J540" s="219">
        <f>ROUND(I540*H540,2)</f>
        <v>0</v>
      </c>
      <c r="K540" s="215" t="s">
        <v>19</v>
      </c>
      <c r="L540" s="45"/>
      <c r="M540" s="220" t="s">
        <v>19</v>
      </c>
      <c r="N540" s="221" t="s">
        <v>40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158</v>
      </c>
      <c r="AT540" s="224" t="s">
        <v>153</v>
      </c>
      <c r="AU540" s="224" t="s">
        <v>79</v>
      </c>
      <c r="AY540" s="18" t="s">
        <v>151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8" t="s">
        <v>77</v>
      </c>
      <c r="BK540" s="225">
        <f>ROUND(I540*H540,2)</f>
        <v>0</v>
      </c>
      <c r="BL540" s="18" t="s">
        <v>158</v>
      </c>
      <c r="BM540" s="224" t="s">
        <v>780</v>
      </c>
    </row>
    <row r="541" s="2" customFormat="1" ht="16.5" customHeight="1">
      <c r="A541" s="39"/>
      <c r="B541" s="40"/>
      <c r="C541" s="265" t="s">
        <v>781</v>
      </c>
      <c r="D541" s="265" t="s">
        <v>262</v>
      </c>
      <c r="E541" s="266" t="s">
        <v>782</v>
      </c>
      <c r="F541" s="267" t="s">
        <v>783</v>
      </c>
      <c r="G541" s="268" t="s">
        <v>433</v>
      </c>
      <c r="H541" s="269">
        <v>3</v>
      </c>
      <c r="I541" s="270"/>
      <c r="J541" s="271">
        <f>ROUND(I541*H541,2)</f>
        <v>0</v>
      </c>
      <c r="K541" s="267" t="s">
        <v>19</v>
      </c>
      <c r="L541" s="272"/>
      <c r="M541" s="273" t="s">
        <v>19</v>
      </c>
      <c r="N541" s="274" t="s">
        <v>40</v>
      </c>
      <c r="O541" s="85"/>
      <c r="P541" s="222">
        <f>O541*H541</f>
        <v>0</v>
      </c>
      <c r="Q541" s="222">
        <v>0</v>
      </c>
      <c r="R541" s="222">
        <f>Q541*H541</f>
        <v>0</v>
      </c>
      <c r="S541" s="222">
        <v>0</v>
      </c>
      <c r="T541" s="223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4" t="s">
        <v>230</v>
      </c>
      <c r="AT541" s="224" t="s">
        <v>262</v>
      </c>
      <c r="AU541" s="224" t="s">
        <v>79</v>
      </c>
      <c r="AY541" s="18" t="s">
        <v>151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8" t="s">
        <v>77</v>
      </c>
      <c r="BK541" s="225">
        <f>ROUND(I541*H541,2)</f>
        <v>0</v>
      </c>
      <c r="BL541" s="18" t="s">
        <v>158</v>
      </c>
      <c r="BM541" s="224" t="s">
        <v>784</v>
      </c>
    </row>
    <row r="542" s="2" customFormat="1">
      <c r="A542" s="39"/>
      <c r="B542" s="40"/>
      <c r="C542" s="41"/>
      <c r="D542" s="233" t="s">
        <v>681</v>
      </c>
      <c r="E542" s="41"/>
      <c r="F542" s="275" t="s">
        <v>785</v>
      </c>
      <c r="G542" s="41"/>
      <c r="H542" s="41"/>
      <c r="I542" s="228"/>
      <c r="J542" s="41"/>
      <c r="K542" s="41"/>
      <c r="L542" s="45"/>
      <c r="M542" s="229"/>
      <c r="N542" s="230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681</v>
      </c>
      <c r="AU542" s="18" t="s">
        <v>79</v>
      </c>
    </row>
    <row r="543" s="2" customFormat="1" ht="16.5" customHeight="1">
      <c r="A543" s="39"/>
      <c r="B543" s="40"/>
      <c r="C543" s="213" t="s">
        <v>786</v>
      </c>
      <c r="D543" s="213" t="s">
        <v>153</v>
      </c>
      <c r="E543" s="214" t="s">
        <v>787</v>
      </c>
      <c r="F543" s="215" t="s">
        <v>788</v>
      </c>
      <c r="G543" s="216" t="s">
        <v>726</v>
      </c>
      <c r="H543" s="217">
        <v>19</v>
      </c>
      <c r="I543" s="218"/>
      <c r="J543" s="219">
        <f>ROUND(I543*H543,2)</f>
        <v>0</v>
      </c>
      <c r="K543" s="215" t="s">
        <v>19</v>
      </c>
      <c r="L543" s="45"/>
      <c r="M543" s="220" t="s">
        <v>19</v>
      </c>
      <c r="N543" s="221" t="s">
        <v>40</v>
      </c>
      <c r="O543" s="85"/>
      <c r="P543" s="222">
        <f>O543*H543</f>
        <v>0</v>
      </c>
      <c r="Q543" s="222">
        <v>0</v>
      </c>
      <c r="R543" s="222">
        <f>Q543*H543</f>
        <v>0</v>
      </c>
      <c r="S543" s="222">
        <v>0</v>
      </c>
      <c r="T543" s="223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4" t="s">
        <v>158</v>
      </c>
      <c r="AT543" s="224" t="s">
        <v>153</v>
      </c>
      <c r="AU543" s="224" t="s">
        <v>79</v>
      </c>
      <c r="AY543" s="18" t="s">
        <v>151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8" t="s">
        <v>77</v>
      </c>
      <c r="BK543" s="225">
        <f>ROUND(I543*H543,2)</f>
        <v>0</v>
      </c>
      <c r="BL543" s="18" t="s">
        <v>158</v>
      </c>
      <c r="BM543" s="224" t="s">
        <v>789</v>
      </c>
    </row>
    <row r="544" s="2" customFormat="1" ht="16.5" customHeight="1">
      <c r="A544" s="39"/>
      <c r="B544" s="40"/>
      <c r="C544" s="213" t="s">
        <v>790</v>
      </c>
      <c r="D544" s="213" t="s">
        <v>153</v>
      </c>
      <c r="E544" s="214" t="s">
        <v>791</v>
      </c>
      <c r="F544" s="215" t="s">
        <v>792</v>
      </c>
      <c r="G544" s="216" t="s">
        <v>726</v>
      </c>
      <c r="H544" s="217">
        <v>1</v>
      </c>
      <c r="I544" s="218"/>
      <c r="J544" s="219">
        <f>ROUND(I544*H544,2)</f>
        <v>0</v>
      </c>
      <c r="K544" s="215" t="s">
        <v>19</v>
      </c>
      <c r="L544" s="45"/>
      <c r="M544" s="220" t="s">
        <v>19</v>
      </c>
      <c r="N544" s="221" t="s">
        <v>40</v>
      </c>
      <c r="O544" s="85"/>
      <c r="P544" s="222">
        <f>O544*H544</f>
        <v>0</v>
      </c>
      <c r="Q544" s="222">
        <v>0</v>
      </c>
      <c r="R544" s="222">
        <f>Q544*H544</f>
        <v>0</v>
      </c>
      <c r="S544" s="222">
        <v>0</v>
      </c>
      <c r="T544" s="223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4" t="s">
        <v>158</v>
      </c>
      <c r="AT544" s="224" t="s">
        <v>153</v>
      </c>
      <c r="AU544" s="224" t="s">
        <v>79</v>
      </c>
      <c r="AY544" s="18" t="s">
        <v>151</v>
      </c>
      <c r="BE544" s="225">
        <f>IF(N544="základní",J544,0)</f>
        <v>0</v>
      </c>
      <c r="BF544" s="225">
        <f>IF(N544="snížená",J544,0)</f>
        <v>0</v>
      </c>
      <c r="BG544" s="225">
        <f>IF(N544="zákl. přenesená",J544,0)</f>
        <v>0</v>
      </c>
      <c r="BH544" s="225">
        <f>IF(N544="sníž. přenesená",J544,0)</f>
        <v>0</v>
      </c>
      <c r="BI544" s="225">
        <f>IF(N544="nulová",J544,0)</f>
        <v>0</v>
      </c>
      <c r="BJ544" s="18" t="s">
        <v>77</v>
      </c>
      <c r="BK544" s="225">
        <f>ROUND(I544*H544,2)</f>
        <v>0</v>
      </c>
      <c r="BL544" s="18" t="s">
        <v>158</v>
      </c>
      <c r="BM544" s="224" t="s">
        <v>793</v>
      </c>
    </row>
    <row r="545" s="2" customFormat="1">
      <c r="A545" s="39"/>
      <c r="B545" s="40"/>
      <c r="C545" s="41"/>
      <c r="D545" s="233" t="s">
        <v>681</v>
      </c>
      <c r="E545" s="41"/>
      <c r="F545" s="275" t="s">
        <v>794</v>
      </c>
      <c r="G545" s="41"/>
      <c r="H545" s="41"/>
      <c r="I545" s="228"/>
      <c r="J545" s="41"/>
      <c r="K545" s="41"/>
      <c r="L545" s="45"/>
      <c r="M545" s="229"/>
      <c r="N545" s="230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681</v>
      </c>
      <c r="AU545" s="18" t="s">
        <v>79</v>
      </c>
    </row>
    <row r="546" s="2" customFormat="1" ht="16.5" customHeight="1">
      <c r="A546" s="39"/>
      <c r="B546" s="40"/>
      <c r="C546" s="213" t="s">
        <v>795</v>
      </c>
      <c r="D546" s="213" t="s">
        <v>153</v>
      </c>
      <c r="E546" s="214" t="s">
        <v>796</v>
      </c>
      <c r="F546" s="215" t="s">
        <v>797</v>
      </c>
      <c r="G546" s="216" t="s">
        <v>726</v>
      </c>
      <c r="H546" s="217">
        <v>1</v>
      </c>
      <c r="I546" s="218"/>
      <c r="J546" s="219">
        <f>ROUND(I546*H546,2)</f>
        <v>0</v>
      </c>
      <c r="K546" s="215" t="s">
        <v>19</v>
      </c>
      <c r="L546" s="45"/>
      <c r="M546" s="220" t="s">
        <v>19</v>
      </c>
      <c r="N546" s="221" t="s">
        <v>40</v>
      </c>
      <c r="O546" s="85"/>
      <c r="P546" s="222">
        <f>O546*H546</f>
        <v>0</v>
      </c>
      <c r="Q546" s="222">
        <v>0</v>
      </c>
      <c r="R546" s="222">
        <f>Q546*H546</f>
        <v>0</v>
      </c>
      <c r="S546" s="222">
        <v>0</v>
      </c>
      <c r="T546" s="223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4" t="s">
        <v>158</v>
      </c>
      <c r="AT546" s="224" t="s">
        <v>153</v>
      </c>
      <c r="AU546" s="224" t="s">
        <v>79</v>
      </c>
      <c r="AY546" s="18" t="s">
        <v>151</v>
      </c>
      <c r="BE546" s="225">
        <f>IF(N546="základní",J546,0)</f>
        <v>0</v>
      </c>
      <c r="BF546" s="225">
        <f>IF(N546="snížená",J546,0)</f>
        <v>0</v>
      </c>
      <c r="BG546" s="225">
        <f>IF(N546="zákl. přenesená",J546,0)</f>
        <v>0</v>
      </c>
      <c r="BH546" s="225">
        <f>IF(N546="sníž. přenesená",J546,0)</f>
        <v>0</v>
      </c>
      <c r="BI546" s="225">
        <f>IF(N546="nulová",J546,0)</f>
        <v>0</v>
      </c>
      <c r="BJ546" s="18" t="s">
        <v>77</v>
      </c>
      <c r="BK546" s="225">
        <f>ROUND(I546*H546,2)</f>
        <v>0</v>
      </c>
      <c r="BL546" s="18" t="s">
        <v>158</v>
      </c>
      <c r="BM546" s="224" t="s">
        <v>798</v>
      </c>
    </row>
    <row r="547" s="2" customFormat="1">
      <c r="A547" s="39"/>
      <c r="B547" s="40"/>
      <c r="C547" s="41"/>
      <c r="D547" s="233" t="s">
        <v>681</v>
      </c>
      <c r="E547" s="41"/>
      <c r="F547" s="275" t="s">
        <v>799</v>
      </c>
      <c r="G547" s="41"/>
      <c r="H547" s="41"/>
      <c r="I547" s="228"/>
      <c r="J547" s="41"/>
      <c r="K547" s="41"/>
      <c r="L547" s="45"/>
      <c r="M547" s="229"/>
      <c r="N547" s="230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681</v>
      </c>
      <c r="AU547" s="18" t="s">
        <v>79</v>
      </c>
    </row>
    <row r="548" s="2" customFormat="1" ht="16.5" customHeight="1">
      <c r="A548" s="39"/>
      <c r="B548" s="40"/>
      <c r="C548" s="213" t="s">
        <v>800</v>
      </c>
      <c r="D548" s="213" t="s">
        <v>153</v>
      </c>
      <c r="E548" s="214" t="s">
        <v>801</v>
      </c>
      <c r="F548" s="215" t="s">
        <v>802</v>
      </c>
      <c r="G548" s="216" t="s">
        <v>433</v>
      </c>
      <c r="H548" s="217">
        <v>4</v>
      </c>
      <c r="I548" s="218"/>
      <c r="J548" s="219">
        <f>ROUND(I548*H548,2)</f>
        <v>0</v>
      </c>
      <c r="K548" s="215" t="s">
        <v>19</v>
      </c>
      <c r="L548" s="45"/>
      <c r="M548" s="220" t="s">
        <v>19</v>
      </c>
      <c r="N548" s="221" t="s">
        <v>40</v>
      </c>
      <c r="O548" s="85"/>
      <c r="P548" s="222">
        <f>O548*H548</f>
        <v>0</v>
      </c>
      <c r="Q548" s="222">
        <v>0</v>
      </c>
      <c r="R548" s="222">
        <f>Q548*H548</f>
        <v>0</v>
      </c>
      <c r="S548" s="222">
        <v>0</v>
      </c>
      <c r="T548" s="223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4" t="s">
        <v>158</v>
      </c>
      <c r="AT548" s="224" t="s">
        <v>153</v>
      </c>
      <c r="AU548" s="224" t="s">
        <v>79</v>
      </c>
      <c r="AY548" s="18" t="s">
        <v>151</v>
      </c>
      <c r="BE548" s="225">
        <f>IF(N548="základní",J548,0)</f>
        <v>0</v>
      </c>
      <c r="BF548" s="225">
        <f>IF(N548="snížená",J548,0)</f>
        <v>0</v>
      </c>
      <c r="BG548" s="225">
        <f>IF(N548="zákl. přenesená",J548,0)</f>
        <v>0</v>
      </c>
      <c r="BH548" s="225">
        <f>IF(N548="sníž. přenesená",J548,0)</f>
        <v>0</v>
      </c>
      <c r="BI548" s="225">
        <f>IF(N548="nulová",J548,0)</f>
        <v>0</v>
      </c>
      <c r="BJ548" s="18" t="s">
        <v>77</v>
      </c>
      <c r="BK548" s="225">
        <f>ROUND(I548*H548,2)</f>
        <v>0</v>
      </c>
      <c r="BL548" s="18" t="s">
        <v>158</v>
      </c>
      <c r="BM548" s="224" t="s">
        <v>803</v>
      </c>
    </row>
    <row r="549" s="2" customFormat="1">
      <c r="A549" s="39"/>
      <c r="B549" s="40"/>
      <c r="C549" s="41"/>
      <c r="D549" s="233" t="s">
        <v>681</v>
      </c>
      <c r="E549" s="41"/>
      <c r="F549" s="275" t="s">
        <v>804</v>
      </c>
      <c r="G549" s="41"/>
      <c r="H549" s="41"/>
      <c r="I549" s="228"/>
      <c r="J549" s="41"/>
      <c r="K549" s="41"/>
      <c r="L549" s="45"/>
      <c r="M549" s="229"/>
      <c r="N549" s="230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681</v>
      </c>
      <c r="AU549" s="18" t="s">
        <v>79</v>
      </c>
    </row>
    <row r="550" s="2" customFormat="1" ht="16.5" customHeight="1">
      <c r="A550" s="39"/>
      <c r="B550" s="40"/>
      <c r="C550" s="265" t="s">
        <v>805</v>
      </c>
      <c r="D550" s="265" t="s">
        <v>262</v>
      </c>
      <c r="E550" s="266" t="s">
        <v>806</v>
      </c>
      <c r="F550" s="267" t="s">
        <v>807</v>
      </c>
      <c r="G550" s="268" t="s">
        <v>433</v>
      </c>
      <c r="H550" s="269">
        <v>4</v>
      </c>
      <c r="I550" s="270"/>
      <c r="J550" s="271">
        <f>ROUND(I550*H550,2)</f>
        <v>0</v>
      </c>
      <c r="K550" s="267" t="s">
        <v>19</v>
      </c>
      <c r="L550" s="272"/>
      <c r="M550" s="273" t="s">
        <v>19</v>
      </c>
      <c r="N550" s="274" t="s">
        <v>40</v>
      </c>
      <c r="O550" s="85"/>
      <c r="P550" s="222">
        <f>O550*H550</f>
        <v>0</v>
      </c>
      <c r="Q550" s="222">
        <v>0</v>
      </c>
      <c r="R550" s="222">
        <f>Q550*H550</f>
        <v>0</v>
      </c>
      <c r="S550" s="222">
        <v>0</v>
      </c>
      <c r="T550" s="223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4" t="s">
        <v>230</v>
      </c>
      <c r="AT550" s="224" t="s">
        <v>262</v>
      </c>
      <c r="AU550" s="224" t="s">
        <v>79</v>
      </c>
      <c r="AY550" s="18" t="s">
        <v>151</v>
      </c>
      <c r="BE550" s="225">
        <f>IF(N550="základní",J550,0)</f>
        <v>0</v>
      </c>
      <c r="BF550" s="225">
        <f>IF(N550="snížená",J550,0)</f>
        <v>0</v>
      </c>
      <c r="BG550" s="225">
        <f>IF(N550="zákl. přenesená",J550,0)</f>
        <v>0</v>
      </c>
      <c r="BH550" s="225">
        <f>IF(N550="sníž. přenesená",J550,0)</f>
        <v>0</v>
      </c>
      <c r="BI550" s="225">
        <f>IF(N550="nulová",J550,0)</f>
        <v>0</v>
      </c>
      <c r="BJ550" s="18" t="s">
        <v>77</v>
      </c>
      <c r="BK550" s="225">
        <f>ROUND(I550*H550,2)</f>
        <v>0</v>
      </c>
      <c r="BL550" s="18" t="s">
        <v>158</v>
      </c>
      <c r="BM550" s="224" t="s">
        <v>808</v>
      </c>
    </row>
    <row r="551" s="2" customFormat="1">
      <c r="A551" s="39"/>
      <c r="B551" s="40"/>
      <c r="C551" s="41"/>
      <c r="D551" s="233" t="s">
        <v>681</v>
      </c>
      <c r="E551" s="41"/>
      <c r="F551" s="275" t="s">
        <v>809</v>
      </c>
      <c r="G551" s="41"/>
      <c r="H551" s="41"/>
      <c r="I551" s="228"/>
      <c r="J551" s="41"/>
      <c r="K551" s="41"/>
      <c r="L551" s="45"/>
      <c r="M551" s="229"/>
      <c r="N551" s="230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681</v>
      </c>
      <c r="AU551" s="18" t="s">
        <v>79</v>
      </c>
    </row>
    <row r="552" s="2" customFormat="1" ht="16.5" customHeight="1">
      <c r="A552" s="39"/>
      <c r="B552" s="40"/>
      <c r="C552" s="213" t="s">
        <v>810</v>
      </c>
      <c r="D552" s="213" t="s">
        <v>153</v>
      </c>
      <c r="E552" s="214" t="s">
        <v>811</v>
      </c>
      <c r="F552" s="215" t="s">
        <v>812</v>
      </c>
      <c r="G552" s="216" t="s">
        <v>770</v>
      </c>
      <c r="H552" s="217">
        <v>1</v>
      </c>
      <c r="I552" s="218"/>
      <c r="J552" s="219">
        <f>ROUND(I552*H552,2)</f>
        <v>0</v>
      </c>
      <c r="K552" s="215" t="s">
        <v>19</v>
      </c>
      <c r="L552" s="45"/>
      <c r="M552" s="220" t="s">
        <v>19</v>
      </c>
      <c r="N552" s="221" t="s">
        <v>40</v>
      </c>
      <c r="O552" s="85"/>
      <c r="P552" s="222">
        <f>O552*H552</f>
        <v>0</v>
      </c>
      <c r="Q552" s="222">
        <v>0</v>
      </c>
      <c r="R552" s="222">
        <f>Q552*H552</f>
        <v>0</v>
      </c>
      <c r="S552" s="222">
        <v>0</v>
      </c>
      <c r="T552" s="223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4" t="s">
        <v>158</v>
      </c>
      <c r="AT552" s="224" t="s">
        <v>153</v>
      </c>
      <c r="AU552" s="224" t="s">
        <v>79</v>
      </c>
      <c r="AY552" s="18" t="s">
        <v>151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18" t="s">
        <v>77</v>
      </c>
      <c r="BK552" s="225">
        <f>ROUND(I552*H552,2)</f>
        <v>0</v>
      </c>
      <c r="BL552" s="18" t="s">
        <v>158</v>
      </c>
      <c r="BM552" s="224" t="s">
        <v>813</v>
      </c>
    </row>
    <row r="553" s="2" customFormat="1">
      <c r="A553" s="39"/>
      <c r="B553" s="40"/>
      <c r="C553" s="41"/>
      <c r="D553" s="233" t="s">
        <v>681</v>
      </c>
      <c r="E553" s="41"/>
      <c r="F553" s="275" t="s">
        <v>814</v>
      </c>
      <c r="G553" s="41"/>
      <c r="H553" s="41"/>
      <c r="I553" s="228"/>
      <c r="J553" s="41"/>
      <c r="K553" s="41"/>
      <c r="L553" s="45"/>
      <c r="M553" s="229"/>
      <c r="N553" s="230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681</v>
      </c>
      <c r="AU553" s="18" t="s">
        <v>79</v>
      </c>
    </row>
    <row r="554" s="2" customFormat="1" ht="16.5" customHeight="1">
      <c r="A554" s="39"/>
      <c r="B554" s="40"/>
      <c r="C554" s="265" t="s">
        <v>815</v>
      </c>
      <c r="D554" s="265" t="s">
        <v>262</v>
      </c>
      <c r="E554" s="266" t="s">
        <v>816</v>
      </c>
      <c r="F554" s="267" t="s">
        <v>817</v>
      </c>
      <c r="G554" s="268" t="s">
        <v>770</v>
      </c>
      <c r="H554" s="269">
        <v>1</v>
      </c>
      <c r="I554" s="270"/>
      <c r="J554" s="271">
        <f>ROUND(I554*H554,2)</f>
        <v>0</v>
      </c>
      <c r="K554" s="267" t="s">
        <v>19</v>
      </c>
      <c r="L554" s="272"/>
      <c r="M554" s="273" t="s">
        <v>19</v>
      </c>
      <c r="N554" s="274" t="s">
        <v>40</v>
      </c>
      <c r="O554" s="85"/>
      <c r="P554" s="222">
        <f>O554*H554</f>
        <v>0</v>
      </c>
      <c r="Q554" s="222">
        <v>0</v>
      </c>
      <c r="R554" s="222">
        <f>Q554*H554</f>
        <v>0</v>
      </c>
      <c r="S554" s="222">
        <v>0</v>
      </c>
      <c r="T554" s="223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4" t="s">
        <v>230</v>
      </c>
      <c r="AT554" s="224" t="s">
        <v>262</v>
      </c>
      <c r="AU554" s="224" t="s">
        <v>79</v>
      </c>
      <c r="AY554" s="18" t="s">
        <v>151</v>
      </c>
      <c r="BE554" s="225">
        <f>IF(N554="základní",J554,0)</f>
        <v>0</v>
      </c>
      <c r="BF554" s="225">
        <f>IF(N554="snížená",J554,0)</f>
        <v>0</v>
      </c>
      <c r="BG554" s="225">
        <f>IF(N554="zákl. přenesená",J554,0)</f>
        <v>0</v>
      </c>
      <c r="BH554" s="225">
        <f>IF(N554="sníž. přenesená",J554,0)</f>
        <v>0</v>
      </c>
      <c r="BI554" s="225">
        <f>IF(N554="nulová",J554,0)</f>
        <v>0</v>
      </c>
      <c r="BJ554" s="18" t="s">
        <v>77</v>
      </c>
      <c r="BK554" s="225">
        <f>ROUND(I554*H554,2)</f>
        <v>0</v>
      </c>
      <c r="BL554" s="18" t="s">
        <v>158</v>
      </c>
      <c r="BM554" s="224" t="s">
        <v>818</v>
      </c>
    </row>
    <row r="555" s="2" customFormat="1">
      <c r="A555" s="39"/>
      <c r="B555" s="40"/>
      <c r="C555" s="41"/>
      <c r="D555" s="233" t="s">
        <v>681</v>
      </c>
      <c r="E555" s="41"/>
      <c r="F555" s="275" t="s">
        <v>819</v>
      </c>
      <c r="G555" s="41"/>
      <c r="H555" s="41"/>
      <c r="I555" s="228"/>
      <c r="J555" s="41"/>
      <c r="K555" s="41"/>
      <c r="L555" s="45"/>
      <c r="M555" s="229"/>
      <c r="N555" s="230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681</v>
      </c>
      <c r="AU555" s="18" t="s">
        <v>79</v>
      </c>
    </row>
    <row r="556" s="2" customFormat="1" ht="16.5" customHeight="1">
      <c r="A556" s="39"/>
      <c r="B556" s="40"/>
      <c r="C556" s="213" t="s">
        <v>820</v>
      </c>
      <c r="D556" s="213" t="s">
        <v>153</v>
      </c>
      <c r="E556" s="214" t="s">
        <v>821</v>
      </c>
      <c r="F556" s="215" t="s">
        <v>822</v>
      </c>
      <c r="G556" s="216" t="s">
        <v>770</v>
      </c>
      <c r="H556" s="217">
        <v>3</v>
      </c>
      <c r="I556" s="218"/>
      <c r="J556" s="219">
        <f>ROUND(I556*H556,2)</f>
        <v>0</v>
      </c>
      <c r="K556" s="215" t="s">
        <v>19</v>
      </c>
      <c r="L556" s="45"/>
      <c r="M556" s="220" t="s">
        <v>19</v>
      </c>
      <c r="N556" s="221" t="s">
        <v>40</v>
      </c>
      <c r="O556" s="85"/>
      <c r="P556" s="222">
        <f>O556*H556</f>
        <v>0</v>
      </c>
      <c r="Q556" s="222">
        <v>0</v>
      </c>
      <c r="R556" s="222">
        <f>Q556*H556</f>
        <v>0</v>
      </c>
      <c r="S556" s="222">
        <v>0</v>
      </c>
      <c r="T556" s="223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4" t="s">
        <v>158</v>
      </c>
      <c r="AT556" s="224" t="s">
        <v>153</v>
      </c>
      <c r="AU556" s="224" t="s">
        <v>79</v>
      </c>
      <c r="AY556" s="18" t="s">
        <v>151</v>
      </c>
      <c r="BE556" s="225">
        <f>IF(N556="základní",J556,0)</f>
        <v>0</v>
      </c>
      <c r="BF556" s="225">
        <f>IF(N556="snížená",J556,0)</f>
        <v>0</v>
      </c>
      <c r="BG556" s="225">
        <f>IF(N556="zákl. přenesená",J556,0)</f>
        <v>0</v>
      </c>
      <c r="BH556" s="225">
        <f>IF(N556="sníž. přenesená",J556,0)</f>
        <v>0</v>
      </c>
      <c r="BI556" s="225">
        <f>IF(N556="nulová",J556,0)</f>
        <v>0</v>
      </c>
      <c r="BJ556" s="18" t="s">
        <v>77</v>
      </c>
      <c r="BK556" s="225">
        <f>ROUND(I556*H556,2)</f>
        <v>0</v>
      </c>
      <c r="BL556" s="18" t="s">
        <v>158</v>
      </c>
      <c r="BM556" s="224" t="s">
        <v>823</v>
      </c>
    </row>
    <row r="557" s="2" customFormat="1">
      <c r="A557" s="39"/>
      <c r="B557" s="40"/>
      <c r="C557" s="41"/>
      <c r="D557" s="233" t="s">
        <v>681</v>
      </c>
      <c r="E557" s="41"/>
      <c r="F557" s="275" t="s">
        <v>814</v>
      </c>
      <c r="G557" s="41"/>
      <c r="H557" s="41"/>
      <c r="I557" s="228"/>
      <c r="J557" s="41"/>
      <c r="K557" s="41"/>
      <c r="L557" s="45"/>
      <c r="M557" s="229"/>
      <c r="N557" s="230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681</v>
      </c>
      <c r="AU557" s="18" t="s">
        <v>79</v>
      </c>
    </row>
    <row r="558" s="2" customFormat="1" ht="16.5" customHeight="1">
      <c r="A558" s="39"/>
      <c r="B558" s="40"/>
      <c r="C558" s="265" t="s">
        <v>824</v>
      </c>
      <c r="D558" s="265" t="s">
        <v>262</v>
      </c>
      <c r="E558" s="266" t="s">
        <v>825</v>
      </c>
      <c r="F558" s="267" t="s">
        <v>826</v>
      </c>
      <c r="G558" s="268" t="s">
        <v>770</v>
      </c>
      <c r="H558" s="269">
        <v>3</v>
      </c>
      <c r="I558" s="270"/>
      <c r="J558" s="271">
        <f>ROUND(I558*H558,2)</f>
        <v>0</v>
      </c>
      <c r="K558" s="267" t="s">
        <v>19</v>
      </c>
      <c r="L558" s="272"/>
      <c r="M558" s="273" t="s">
        <v>19</v>
      </c>
      <c r="N558" s="274" t="s">
        <v>40</v>
      </c>
      <c r="O558" s="85"/>
      <c r="P558" s="222">
        <f>O558*H558</f>
        <v>0</v>
      </c>
      <c r="Q558" s="222">
        <v>0</v>
      </c>
      <c r="R558" s="222">
        <f>Q558*H558</f>
        <v>0</v>
      </c>
      <c r="S558" s="222">
        <v>0</v>
      </c>
      <c r="T558" s="223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4" t="s">
        <v>230</v>
      </c>
      <c r="AT558" s="224" t="s">
        <v>262</v>
      </c>
      <c r="AU558" s="224" t="s">
        <v>79</v>
      </c>
      <c r="AY558" s="18" t="s">
        <v>151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18" t="s">
        <v>77</v>
      </c>
      <c r="BK558" s="225">
        <f>ROUND(I558*H558,2)</f>
        <v>0</v>
      </c>
      <c r="BL558" s="18" t="s">
        <v>158</v>
      </c>
      <c r="BM558" s="224" t="s">
        <v>827</v>
      </c>
    </row>
    <row r="559" s="2" customFormat="1">
      <c r="A559" s="39"/>
      <c r="B559" s="40"/>
      <c r="C559" s="41"/>
      <c r="D559" s="233" t="s">
        <v>681</v>
      </c>
      <c r="E559" s="41"/>
      <c r="F559" s="275" t="s">
        <v>828</v>
      </c>
      <c r="G559" s="41"/>
      <c r="H559" s="41"/>
      <c r="I559" s="228"/>
      <c r="J559" s="41"/>
      <c r="K559" s="41"/>
      <c r="L559" s="45"/>
      <c r="M559" s="229"/>
      <c r="N559" s="230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681</v>
      </c>
      <c r="AU559" s="18" t="s">
        <v>79</v>
      </c>
    </row>
    <row r="560" s="2" customFormat="1" ht="16.5" customHeight="1">
      <c r="A560" s="39"/>
      <c r="B560" s="40"/>
      <c r="C560" s="213" t="s">
        <v>829</v>
      </c>
      <c r="D560" s="213" t="s">
        <v>153</v>
      </c>
      <c r="E560" s="214" t="s">
        <v>830</v>
      </c>
      <c r="F560" s="215" t="s">
        <v>831</v>
      </c>
      <c r="G560" s="216" t="s">
        <v>770</v>
      </c>
      <c r="H560" s="217">
        <v>2</v>
      </c>
      <c r="I560" s="218"/>
      <c r="J560" s="219">
        <f>ROUND(I560*H560,2)</f>
        <v>0</v>
      </c>
      <c r="K560" s="215" t="s">
        <v>19</v>
      </c>
      <c r="L560" s="45"/>
      <c r="M560" s="220" t="s">
        <v>19</v>
      </c>
      <c r="N560" s="221" t="s">
        <v>40</v>
      </c>
      <c r="O560" s="85"/>
      <c r="P560" s="222">
        <f>O560*H560</f>
        <v>0</v>
      </c>
      <c r="Q560" s="222">
        <v>0</v>
      </c>
      <c r="R560" s="222">
        <f>Q560*H560</f>
        <v>0</v>
      </c>
      <c r="S560" s="222">
        <v>0</v>
      </c>
      <c r="T560" s="22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4" t="s">
        <v>158</v>
      </c>
      <c r="AT560" s="224" t="s">
        <v>153</v>
      </c>
      <c r="AU560" s="224" t="s">
        <v>79</v>
      </c>
      <c r="AY560" s="18" t="s">
        <v>151</v>
      </c>
      <c r="BE560" s="225">
        <f>IF(N560="základní",J560,0)</f>
        <v>0</v>
      </c>
      <c r="BF560" s="225">
        <f>IF(N560="snížená",J560,0)</f>
        <v>0</v>
      </c>
      <c r="BG560" s="225">
        <f>IF(N560="zákl. přenesená",J560,0)</f>
        <v>0</v>
      </c>
      <c r="BH560" s="225">
        <f>IF(N560="sníž. přenesená",J560,0)</f>
        <v>0</v>
      </c>
      <c r="BI560" s="225">
        <f>IF(N560="nulová",J560,0)</f>
        <v>0</v>
      </c>
      <c r="BJ560" s="18" t="s">
        <v>77</v>
      </c>
      <c r="BK560" s="225">
        <f>ROUND(I560*H560,2)</f>
        <v>0</v>
      </c>
      <c r="BL560" s="18" t="s">
        <v>158</v>
      </c>
      <c r="BM560" s="224" t="s">
        <v>832</v>
      </c>
    </row>
    <row r="561" s="2" customFormat="1">
      <c r="A561" s="39"/>
      <c r="B561" s="40"/>
      <c r="C561" s="41"/>
      <c r="D561" s="233" t="s">
        <v>681</v>
      </c>
      <c r="E561" s="41"/>
      <c r="F561" s="275" t="s">
        <v>814</v>
      </c>
      <c r="G561" s="41"/>
      <c r="H561" s="41"/>
      <c r="I561" s="228"/>
      <c r="J561" s="41"/>
      <c r="K561" s="41"/>
      <c r="L561" s="45"/>
      <c r="M561" s="229"/>
      <c r="N561" s="230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681</v>
      </c>
      <c r="AU561" s="18" t="s">
        <v>79</v>
      </c>
    </row>
    <row r="562" s="2" customFormat="1" ht="16.5" customHeight="1">
      <c r="A562" s="39"/>
      <c r="B562" s="40"/>
      <c r="C562" s="265" t="s">
        <v>833</v>
      </c>
      <c r="D562" s="265" t="s">
        <v>262</v>
      </c>
      <c r="E562" s="266" t="s">
        <v>834</v>
      </c>
      <c r="F562" s="267" t="s">
        <v>835</v>
      </c>
      <c r="G562" s="268" t="s">
        <v>770</v>
      </c>
      <c r="H562" s="269">
        <v>2</v>
      </c>
      <c r="I562" s="270"/>
      <c r="J562" s="271">
        <f>ROUND(I562*H562,2)</f>
        <v>0</v>
      </c>
      <c r="K562" s="267" t="s">
        <v>19</v>
      </c>
      <c r="L562" s="272"/>
      <c r="M562" s="273" t="s">
        <v>19</v>
      </c>
      <c r="N562" s="274" t="s">
        <v>40</v>
      </c>
      <c r="O562" s="85"/>
      <c r="P562" s="222">
        <f>O562*H562</f>
        <v>0</v>
      </c>
      <c r="Q562" s="222">
        <v>0</v>
      </c>
      <c r="R562" s="222">
        <f>Q562*H562</f>
        <v>0</v>
      </c>
      <c r="S562" s="222">
        <v>0</v>
      </c>
      <c r="T562" s="223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4" t="s">
        <v>230</v>
      </c>
      <c r="AT562" s="224" t="s">
        <v>262</v>
      </c>
      <c r="AU562" s="224" t="s">
        <v>79</v>
      </c>
      <c r="AY562" s="18" t="s">
        <v>151</v>
      </c>
      <c r="BE562" s="225">
        <f>IF(N562="základní",J562,0)</f>
        <v>0</v>
      </c>
      <c r="BF562" s="225">
        <f>IF(N562="snížená",J562,0)</f>
        <v>0</v>
      </c>
      <c r="BG562" s="225">
        <f>IF(N562="zákl. přenesená",J562,0)</f>
        <v>0</v>
      </c>
      <c r="BH562" s="225">
        <f>IF(N562="sníž. přenesená",J562,0)</f>
        <v>0</v>
      </c>
      <c r="BI562" s="225">
        <f>IF(N562="nulová",J562,0)</f>
        <v>0</v>
      </c>
      <c r="BJ562" s="18" t="s">
        <v>77</v>
      </c>
      <c r="BK562" s="225">
        <f>ROUND(I562*H562,2)</f>
        <v>0</v>
      </c>
      <c r="BL562" s="18" t="s">
        <v>158</v>
      </c>
      <c r="BM562" s="224" t="s">
        <v>836</v>
      </c>
    </row>
    <row r="563" s="2" customFormat="1">
      <c r="A563" s="39"/>
      <c r="B563" s="40"/>
      <c r="C563" s="41"/>
      <c r="D563" s="233" t="s">
        <v>681</v>
      </c>
      <c r="E563" s="41"/>
      <c r="F563" s="275" t="s">
        <v>837</v>
      </c>
      <c r="G563" s="41"/>
      <c r="H563" s="41"/>
      <c r="I563" s="228"/>
      <c r="J563" s="41"/>
      <c r="K563" s="41"/>
      <c r="L563" s="45"/>
      <c r="M563" s="229"/>
      <c r="N563" s="230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681</v>
      </c>
      <c r="AU563" s="18" t="s">
        <v>79</v>
      </c>
    </row>
    <row r="564" s="2" customFormat="1" ht="16.5" customHeight="1">
      <c r="A564" s="39"/>
      <c r="B564" s="40"/>
      <c r="C564" s="213" t="s">
        <v>838</v>
      </c>
      <c r="D564" s="213" t="s">
        <v>153</v>
      </c>
      <c r="E564" s="214" t="s">
        <v>839</v>
      </c>
      <c r="F564" s="215" t="s">
        <v>840</v>
      </c>
      <c r="G564" s="216" t="s">
        <v>770</v>
      </c>
      <c r="H564" s="217">
        <v>1</v>
      </c>
      <c r="I564" s="218"/>
      <c r="J564" s="219">
        <f>ROUND(I564*H564,2)</f>
        <v>0</v>
      </c>
      <c r="K564" s="215" t="s">
        <v>19</v>
      </c>
      <c r="L564" s="45"/>
      <c r="M564" s="220" t="s">
        <v>19</v>
      </c>
      <c r="N564" s="221" t="s">
        <v>40</v>
      </c>
      <c r="O564" s="85"/>
      <c r="P564" s="222">
        <f>O564*H564</f>
        <v>0</v>
      </c>
      <c r="Q564" s="222">
        <v>0</v>
      </c>
      <c r="R564" s="222">
        <f>Q564*H564</f>
        <v>0</v>
      </c>
      <c r="S564" s="222">
        <v>0</v>
      </c>
      <c r="T564" s="223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4" t="s">
        <v>158</v>
      </c>
      <c r="AT564" s="224" t="s">
        <v>153</v>
      </c>
      <c r="AU564" s="224" t="s">
        <v>79</v>
      </c>
      <c r="AY564" s="18" t="s">
        <v>151</v>
      </c>
      <c r="BE564" s="225">
        <f>IF(N564="základní",J564,0)</f>
        <v>0</v>
      </c>
      <c r="BF564" s="225">
        <f>IF(N564="snížená",J564,0)</f>
        <v>0</v>
      </c>
      <c r="BG564" s="225">
        <f>IF(N564="zákl. přenesená",J564,0)</f>
        <v>0</v>
      </c>
      <c r="BH564" s="225">
        <f>IF(N564="sníž. přenesená",J564,0)</f>
        <v>0</v>
      </c>
      <c r="BI564" s="225">
        <f>IF(N564="nulová",J564,0)</f>
        <v>0</v>
      </c>
      <c r="BJ564" s="18" t="s">
        <v>77</v>
      </c>
      <c r="BK564" s="225">
        <f>ROUND(I564*H564,2)</f>
        <v>0</v>
      </c>
      <c r="BL564" s="18" t="s">
        <v>158</v>
      </c>
      <c r="BM564" s="224" t="s">
        <v>841</v>
      </c>
    </row>
    <row r="565" s="2" customFormat="1" ht="16.5" customHeight="1">
      <c r="A565" s="39"/>
      <c r="B565" s="40"/>
      <c r="C565" s="265" t="s">
        <v>842</v>
      </c>
      <c r="D565" s="265" t="s">
        <v>262</v>
      </c>
      <c r="E565" s="266" t="s">
        <v>843</v>
      </c>
      <c r="F565" s="267" t="s">
        <v>844</v>
      </c>
      <c r="G565" s="268" t="s">
        <v>770</v>
      </c>
      <c r="H565" s="269">
        <v>1</v>
      </c>
      <c r="I565" s="270"/>
      <c r="J565" s="271">
        <f>ROUND(I565*H565,2)</f>
        <v>0</v>
      </c>
      <c r="K565" s="267" t="s">
        <v>19</v>
      </c>
      <c r="L565" s="272"/>
      <c r="M565" s="273" t="s">
        <v>19</v>
      </c>
      <c r="N565" s="274" t="s">
        <v>40</v>
      </c>
      <c r="O565" s="85"/>
      <c r="P565" s="222">
        <f>O565*H565</f>
        <v>0</v>
      </c>
      <c r="Q565" s="222">
        <v>0</v>
      </c>
      <c r="R565" s="222">
        <f>Q565*H565</f>
        <v>0</v>
      </c>
      <c r="S565" s="222">
        <v>0</v>
      </c>
      <c r="T565" s="223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4" t="s">
        <v>230</v>
      </c>
      <c r="AT565" s="224" t="s">
        <v>262</v>
      </c>
      <c r="AU565" s="224" t="s">
        <v>79</v>
      </c>
      <c r="AY565" s="18" t="s">
        <v>151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18" t="s">
        <v>77</v>
      </c>
      <c r="BK565" s="225">
        <f>ROUND(I565*H565,2)</f>
        <v>0</v>
      </c>
      <c r="BL565" s="18" t="s">
        <v>158</v>
      </c>
      <c r="BM565" s="224" t="s">
        <v>845</v>
      </c>
    </row>
    <row r="566" s="2" customFormat="1">
      <c r="A566" s="39"/>
      <c r="B566" s="40"/>
      <c r="C566" s="41"/>
      <c r="D566" s="233" t="s">
        <v>681</v>
      </c>
      <c r="E566" s="41"/>
      <c r="F566" s="275" t="s">
        <v>846</v>
      </c>
      <c r="G566" s="41"/>
      <c r="H566" s="41"/>
      <c r="I566" s="228"/>
      <c r="J566" s="41"/>
      <c r="K566" s="41"/>
      <c r="L566" s="45"/>
      <c r="M566" s="229"/>
      <c r="N566" s="230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681</v>
      </c>
      <c r="AU566" s="18" t="s">
        <v>79</v>
      </c>
    </row>
    <row r="567" s="12" customFormat="1" ht="22.8" customHeight="1">
      <c r="A567" s="12"/>
      <c r="B567" s="197"/>
      <c r="C567" s="198"/>
      <c r="D567" s="199" t="s">
        <v>68</v>
      </c>
      <c r="E567" s="211" t="s">
        <v>847</v>
      </c>
      <c r="F567" s="211" t="s">
        <v>848</v>
      </c>
      <c r="G567" s="198"/>
      <c r="H567" s="198"/>
      <c r="I567" s="201"/>
      <c r="J567" s="212">
        <f>BK567</f>
        <v>0</v>
      </c>
      <c r="K567" s="198"/>
      <c r="L567" s="203"/>
      <c r="M567" s="204"/>
      <c r="N567" s="205"/>
      <c r="O567" s="205"/>
      <c r="P567" s="206">
        <f>SUM(P568:P569)</f>
        <v>0</v>
      </c>
      <c r="Q567" s="205"/>
      <c r="R567" s="206">
        <f>SUM(R568:R569)</f>
        <v>0</v>
      </c>
      <c r="S567" s="205"/>
      <c r="T567" s="207">
        <f>SUM(T568:T569)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8" t="s">
        <v>77</v>
      </c>
      <c r="AT567" s="209" t="s">
        <v>68</v>
      </c>
      <c r="AU567" s="209" t="s">
        <v>77</v>
      </c>
      <c r="AY567" s="208" t="s">
        <v>151</v>
      </c>
      <c r="BK567" s="210">
        <f>SUM(BK568:BK569)</f>
        <v>0</v>
      </c>
    </row>
    <row r="568" s="2" customFormat="1" ht="16.5" customHeight="1">
      <c r="A568" s="39"/>
      <c r="B568" s="40"/>
      <c r="C568" s="213" t="s">
        <v>849</v>
      </c>
      <c r="D568" s="213" t="s">
        <v>153</v>
      </c>
      <c r="E568" s="214" t="s">
        <v>850</v>
      </c>
      <c r="F568" s="215" t="s">
        <v>851</v>
      </c>
      <c r="G568" s="216" t="s">
        <v>245</v>
      </c>
      <c r="H568" s="217">
        <v>2149.194</v>
      </c>
      <c r="I568" s="218"/>
      <c r="J568" s="219">
        <f>ROUND(I568*H568,2)</f>
        <v>0</v>
      </c>
      <c r="K568" s="215" t="s">
        <v>157</v>
      </c>
      <c r="L568" s="45"/>
      <c r="M568" s="220" t="s">
        <v>19</v>
      </c>
      <c r="N568" s="221" t="s">
        <v>40</v>
      </c>
      <c r="O568" s="85"/>
      <c r="P568" s="222">
        <f>O568*H568</f>
        <v>0</v>
      </c>
      <c r="Q568" s="222">
        <v>0</v>
      </c>
      <c r="R568" s="222">
        <f>Q568*H568</f>
        <v>0</v>
      </c>
      <c r="S568" s="222">
        <v>0</v>
      </c>
      <c r="T568" s="223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4" t="s">
        <v>158</v>
      </c>
      <c r="AT568" s="224" t="s">
        <v>153</v>
      </c>
      <c r="AU568" s="224" t="s">
        <v>79</v>
      </c>
      <c r="AY568" s="18" t="s">
        <v>151</v>
      </c>
      <c r="BE568" s="225">
        <f>IF(N568="základní",J568,0)</f>
        <v>0</v>
      </c>
      <c r="BF568" s="225">
        <f>IF(N568="snížená",J568,0)</f>
        <v>0</v>
      </c>
      <c r="BG568" s="225">
        <f>IF(N568="zákl. přenesená",J568,0)</f>
        <v>0</v>
      </c>
      <c r="BH568" s="225">
        <f>IF(N568="sníž. přenesená",J568,0)</f>
        <v>0</v>
      </c>
      <c r="BI568" s="225">
        <f>IF(N568="nulová",J568,0)</f>
        <v>0</v>
      </c>
      <c r="BJ568" s="18" t="s">
        <v>77</v>
      </c>
      <c r="BK568" s="225">
        <f>ROUND(I568*H568,2)</f>
        <v>0</v>
      </c>
      <c r="BL568" s="18" t="s">
        <v>158</v>
      </c>
      <c r="BM568" s="224" t="s">
        <v>852</v>
      </c>
    </row>
    <row r="569" s="2" customFormat="1">
      <c r="A569" s="39"/>
      <c r="B569" s="40"/>
      <c r="C569" s="41"/>
      <c r="D569" s="226" t="s">
        <v>160</v>
      </c>
      <c r="E569" s="41"/>
      <c r="F569" s="227" t="s">
        <v>853</v>
      </c>
      <c r="G569" s="41"/>
      <c r="H569" s="41"/>
      <c r="I569" s="228"/>
      <c r="J569" s="41"/>
      <c r="K569" s="41"/>
      <c r="L569" s="45"/>
      <c r="M569" s="229"/>
      <c r="N569" s="230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160</v>
      </c>
      <c r="AU569" s="18" t="s">
        <v>79</v>
      </c>
    </row>
    <row r="570" s="12" customFormat="1" ht="25.92" customHeight="1">
      <c r="A570" s="12"/>
      <c r="B570" s="197"/>
      <c r="C570" s="198"/>
      <c r="D570" s="199" t="s">
        <v>68</v>
      </c>
      <c r="E570" s="200" t="s">
        <v>854</v>
      </c>
      <c r="F570" s="200" t="s">
        <v>855</v>
      </c>
      <c r="G570" s="198"/>
      <c r="H570" s="198"/>
      <c r="I570" s="201"/>
      <c r="J570" s="202">
        <f>BK570</f>
        <v>0</v>
      </c>
      <c r="K570" s="198"/>
      <c r="L570" s="203"/>
      <c r="M570" s="204"/>
      <c r="N570" s="205"/>
      <c r="O570" s="205"/>
      <c r="P570" s="206">
        <f>P571+P585+P596+P603</f>
        <v>0</v>
      </c>
      <c r="Q570" s="205"/>
      <c r="R570" s="206">
        <f>R571+R585+R596+R603</f>
        <v>2.9324329599999999</v>
      </c>
      <c r="S570" s="205"/>
      <c r="T570" s="207">
        <f>T571+T585+T596+T603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8" t="s">
        <v>79</v>
      </c>
      <c r="AT570" s="209" t="s">
        <v>68</v>
      </c>
      <c r="AU570" s="209" t="s">
        <v>69</v>
      </c>
      <c r="AY570" s="208" t="s">
        <v>151</v>
      </c>
      <c r="BK570" s="210">
        <f>BK571+BK585+BK596+BK603</f>
        <v>0</v>
      </c>
    </row>
    <row r="571" s="12" customFormat="1" ht="22.8" customHeight="1">
      <c r="A571" s="12"/>
      <c r="B571" s="197"/>
      <c r="C571" s="198"/>
      <c r="D571" s="199" t="s">
        <v>68</v>
      </c>
      <c r="E571" s="211" t="s">
        <v>856</v>
      </c>
      <c r="F571" s="211" t="s">
        <v>857</v>
      </c>
      <c r="G571" s="198"/>
      <c r="H571" s="198"/>
      <c r="I571" s="201"/>
      <c r="J571" s="212">
        <f>BK571</f>
        <v>0</v>
      </c>
      <c r="K571" s="198"/>
      <c r="L571" s="203"/>
      <c r="M571" s="204"/>
      <c r="N571" s="205"/>
      <c r="O571" s="205"/>
      <c r="P571" s="206">
        <f>SUM(P572:P584)</f>
        <v>0</v>
      </c>
      <c r="Q571" s="205"/>
      <c r="R571" s="206">
        <f>SUM(R572:R584)</f>
        <v>0.14599999999999999</v>
      </c>
      <c r="S571" s="205"/>
      <c r="T571" s="207">
        <f>SUM(T572:T584)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08" t="s">
        <v>79</v>
      </c>
      <c r="AT571" s="209" t="s">
        <v>68</v>
      </c>
      <c r="AU571" s="209" t="s">
        <v>77</v>
      </c>
      <c r="AY571" s="208" t="s">
        <v>151</v>
      </c>
      <c r="BK571" s="210">
        <f>SUM(BK572:BK584)</f>
        <v>0</v>
      </c>
    </row>
    <row r="572" s="2" customFormat="1" ht="16.5" customHeight="1">
      <c r="A572" s="39"/>
      <c r="B572" s="40"/>
      <c r="C572" s="213" t="s">
        <v>858</v>
      </c>
      <c r="D572" s="213" t="s">
        <v>153</v>
      </c>
      <c r="E572" s="214" t="s">
        <v>859</v>
      </c>
      <c r="F572" s="215" t="s">
        <v>860</v>
      </c>
      <c r="G572" s="216" t="s">
        <v>290</v>
      </c>
      <c r="H572" s="217">
        <v>430.75</v>
      </c>
      <c r="I572" s="218"/>
      <c r="J572" s="219">
        <f>ROUND(I572*H572,2)</f>
        <v>0</v>
      </c>
      <c r="K572" s="215" t="s">
        <v>157</v>
      </c>
      <c r="L572" s="45"/>
      <c r="M572" s="220" t="s">
        <v>19</v>
      </c>
      <c r="N572" s="221" t="s">
        <v>40</v>
      </c>
      <c r="O572" s="85"/>
      <c r="P572" s="222">
        <f>O572*H572</f>
        <v>0</v>
      </c>
      <c r="Q572" s="222">
        <v>0</v>
      </c>
      <c r="R572" s="222">
        <f>Q572*H572</f>
        <v>0</v>
      </c>
      <c r="S572" s="222">
        <v>0</v>
      </c>
      <c r="T572" s="22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4" t="s">
        <v>287</v>
      </c>
      <c r="AT572" s="224" t="s">
        <v>153</v>
      </c>
      <c r="AU572" s="224" t="s">
        <v>79</v>
      </c>
      <c r="AY572" s="18" t="s">
        <v>151</v>
      </c>
      <c r="BE572" s="225">
        <f>IF(N572="základní",J572,0)</f>
        <v>0</v>
      </c>
      <c r="BF572" s="225">
        <f>IF(N572="snížená",J572,0)</f>
        <v>0</v>
      </c>
      <c r="BG572" s="225">
        <f>IF(N572="zákl. přenesená",J572,0)</f>
        <v>0</v>
      </c>
      <c r="BH572" s="225">
        <f>IF(N572="sníž. přenesená",J572,0)</f>
        <v>0</v>
      </c>
      <c r="BI572" s="225">
        <f>IF(N572="nulová",J572,0)</f>
        <v>0</v>
      </c>
      <c r="BJ572" s="18" t="s">
        <v>77</v>
      </c>
      <c r="BK572" s="225">
        <f>ROUND(I572*H572,2)</f>
        <v>0</v>
      </c>
      <c r="BL572" s="18" t="s">
        <v>287</v>
      </c>
      <c r="BM572" s="224" t="s">
        <v>861</v>
      </c>
    </row>
    <row r="573" s="2" customFormat="1">
      <c r="A573" s="39"/>
      <c r="B573" s="40"/>
      <c r="C573" s="41"/>
      <c r="D573" s="226" t="s">
        <v>160</v>
      </c>
      <c r="E573" s="41"/>
      <c r="F573" s="227" t="s">
        <v>862</v>
      </c>
      <c r="G573" s="41"/>
      <c r="H573" s="41"/>
      <c r="I573" s="228"/>
      <c r="J573" s="41"/>
      <c r="K573" s="41"/>
      <c r="L573" s="45"/>
      <c r="M573" s="229"/>
      <c r="N573" s="230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160</v>
      </c>
      <c r="AU573" s="18" t="s">
        <v>79</v>
      </c>
    </row>
    <row r="574" s="13" customFormat="1">
      <c r="A574" s="13"/>
      <c r="B574" s="231"/>
      <c r="C574" s="232"/>
      <c r="D574" s="233" t="s">
        <v>162</v>
      </c>
      <c r="E574" s="234" t="s">
        <v>19</v>
      </c>
      <c r="F574" s="235" t="s">
        <v>863</v>
      </c>
      <c r="G574" s="232"/>
      <c r="H574" s="236">
        <v>26.096</v>
      </c>
      <c r="I574" s="237"/>
      <c r="J574" s="232"/>
      <c r="K574" s="232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162</v>
      </c>
      <c r="AU574" s="242" t="s">
        <v>79</v>
      </c>
      <c r="AV574" s="13" t="s">
        <v>79</v>
      </c>
      <c r="AW574" s="13" t="s">
        <v>31</v>
      </c>
      <c r="AX574" s="13" t="s">
        <v>69</v>
      </c>
      <c r="AY574" s="242" t="s">
        <v>151</v>
      </c>
    </row>
    <row r="575" s="13" customFormat="1">
      <c r="A575" s="13"/>
      <c r="B575" s="231"/>
      <c r="C575" s="232"/>
      <c r="D575" s="233" t="s">
        <v>162</v>
      </c>
      <c r="E575" s="234" t="s">
        <v>19</v>
      </c>
      <c r="F575" s="235" t="s">
        <v>864</v>
      </c>
      <c r="G575" s="232"/>
      <c r="H575" s="236">
        <v>29.363</v>
      </c>
      <c r="I575" s="237"/>
      <c r="J575" s="232"/>
      <c r="K575" s="232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162</v>
      </c>
      <c r="AU575" s="242" t="s">
        <v>79</v>
      </c>
      <c r="AV575" s="13" t="s">
        <v>79</v>
      </c>
      <c r="AW575" s="13" t="s">
        <v>31</v>
      </c>
      <c r="AX575" s="13" t="s">
        <v>69</v>
      </c>
      <c r="AY575" s="242" t="s">
        <v>151</v>
      </c>
    </row>
    <row r="576" s="13" customFormat="1">
      <c r="A576" s="13"/>
      <c r="B576" s="231"/>
      <c r="C576" s="232"/>
      <c r="D576" s="233" t="s">
        <v>162</v>
      </c>
      <c r="E576" s="234" t="s">
        <v>19</v>
      </c>
      <c r="F576" s="235" t="s">
        <v>865</v>
      </c>
      <c r="G576" s="232"/>
      <c r="H576" s="236">
        <v>114.17100000000001</v>
      </c>
      <c r="I576" s="237"/>
      <c r="J576" s="232"/>
      <c r="K576" s="232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162</v>
      </c>
      <c r="AU576" s="242" t="s">
        <v>79</v>
      </c>
      <c r="AV576" s="13" t="s">
        <v>79</v>
      </c>
      <c r="AW576" s="13" t="s">
        <v>31</v>
      </c>
      <c r="AX576" s="13" t="s">
        <v>69</v>
      </c>
      <c r="AY576" s="242" t="s">
        <v>151</v>
      </c>
    </row>
    <row r="577" s="13" customFormat="1">
      <c r="A577" s="13"/>
      <c r="B577" s="231"/>
      <c r="C577" s="232"/>
      <c r="D577" s="233" t="s">
        <v>162</v>
      </c>
      <c r="E577" s="234" t="s">
        <v>19</v>
      </c>
      <c r="F577" s="235" t="s">
        <v>866</v>
      </c>
      <c r="G577" s="232"/>
      <c r="H577" s="236">
        <v>45.744999999999997</v>
      </c>
      <c r="I577" s="237"/>
      <c r="J577" s="232"/>
      <c r="K577" s="232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162</v>
      </c>
      <c r="AU577" s="242" t="s">
        <v>79</v>
      </c>
      <c r="AV577" s="13" t="s">
        <v>79</v>
      </c>
      <c r="AW577" s="13" t="s">
        <v>31</v>
      </c>
      <c r="AX577" s="13" t="s">
        <v>69</v>
      </c>
      <c r="AY577" s="242" t="s">
        <v>151</v>
      </c>
    </row>
    <row r="578" s="15" customFormat="1">
      <c r="A578" s="15"/>
      <c r="B578" s="254"/>
      <c r="C578" s="255"/>
      <c r="D578" s="233" t="s">
        <v>162</v>
      </c>
      <c r="E578" s="256" t="s">
        <v>19</v>
      </c>
      <c r="F578" s="257" t="s">
        <v>174</v>
      </c>
      <c r="G578" s="255"/>
      <c r="H578" s="258">
        <v>215.375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4" t="s">
        <v>162</v>
      </c>
      <c r="AU578" s="264" t="s">
        <v>79</v>
      </c>
      <c r="AV578" s="15" t="s">
        <v>158</v>
      </c>
      <c r="AW578" s="15" t="s">
        <v>31</v>
      </c>
      <c r="AX578" s="15" t="s">
        <v>77</v>
      </c>
      <c r="AY578" s="264" t="s">
        <v>151</v>
      </c>
    </row>
    <row r="579" s="13" customFormat="1">
      <c r="A579" s="13"/>
      <c r="B579" s="231"/>
      <c r="C579" s="232"/>
      <c r="D579" s="233" t="s">
        <v>162</v>
      </c>
      <c r="E579" s="232"/>
      <c r="F579" s="235" t="s">
        <v>867</v>
      </c>
      <c r="G579" s="232"/>
      <c r="H579" s="236">
        <v>430.75</v>
      </c>
      <c r="I579" s="237"/>
      <c r="J579" s="232"/>
      <c r="K579" s="232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162</v>
      </c>
      <c r="AU579" s="242" t="s">
        <v>79</v>
      </c>
      <c r="AV579" s="13" t="s">
        <v>79</v>
      </c>
      <c r="AW579" s="13" t="s">
        <v>4</v>
      </c>
      <c r="AX579" s="13" t="s">
        <v>77</v>
      </c>
      <c r="AY579" s="242" t="s">
        <v>151</v>
      </c>
    </row>
    <row r="580" s="2" customFormat="1" ht="16.5" customHeight="1">
      <c r="A580" s="39"/>
      <c r="B580" s="40"/>
      <c r="C580" s="265" t="s">
        <v>868</v>
      </c>
      <c r="D580" s="265" t="s">
        <v>262</v>
      </c>
      <c r="E580" s="266" t="s">
        <v>869</v>
      </c>
      <c r="F580" s="267" t="s">
        <v>870</v>
      </c>
      <c r="G580" s="268" t="s">
        <v>245</v>
      </c>
      <c r="H580" s="269">
        <v>0.14599999999999999</v>
      </c>
      <c r="I580" s="270"/>
      <c r="J580" s="271">
        <f>ROUND(I580*H580,2)</f>
        <v>0</v>
      </c>
      <c r="K580" s="267" t="s">
        <v>157</v>
      </c>
      <c r="L580" s="272"/>
      <c r="M580" s="273" t="s">
        <v>19</v>
      </c>
      <c r="N580" s="274" t="s">
        <v>40</v>
      </c>
      <c r="O580" s="85"/>
      <c r="P580" s="222">
        <f>O580*H580</f>
        <v>0</v>
      </c>
      <c r="Q580" s="222">
        <v>1</v>
      </c>
      <c r="R580" s="222">
        <f>Q580*H580</f>
        <v>0.14599999999999999</v>
      </c>
      <c r="S580" s="222">
        <v>0</v>
      </c>
      <c r="T580" s="223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4" t="s">
        <v>424</v>
      </c>
      <c r="AT580" s="224" t="s">
        <v>262</v>
      </c>
      <c r="AU580" s="224" t="s">
        <v>79</v>
      </c>
      <c r="AY580" s="18" t="s">
        <v>151</v>
      </c>
      <c r="BE580" s="225">
        <f>IF(N580="základní",J580,0)</f>
        <v>0</v>
      </c>
      <c r="BF580" s="225">
        <f>IF(N580="snížená",J580,0)</f>
        <v>0</v>
      </c>
      <c r="BG580" s="225">
        <f>IF(N580="zákl. přenesená",J580,0)</f>
        <v>0</v>
      </c>
      <c r="BH580" s="225">
        <f>IF(N580="sníž. přenesená",J580,0)</f>
        <v>0</v>
      </c>
      <c r="BI580" s="225">
        <f>IF(N580="nulová",J580,0)</f>
        <v>0</v>
      </c>
      <c r="BJ580" s="18" t="s">
        <v>77</v>
      </c>
      <c r="BK580" s="225">
        <f>ROUND(I580*H580,2)</f>
        <v>0</v>
      </c>
      <c r="BL580" s="18" t="s">
        <v>287</v>
      </c>
      <c r="BM580" s="224" t="s">
        <v>871</v>
      </c>
    </row>
    <row r="581" s="2" customFormat="1">
      <c r="A581" s="39"/>
      <c r="B581" s="40"/>
      <c r="C581" s="41"/>
      <c r="D581" s="226" t="s">
        <v>160</v>
      </c>
      <c r="E581" s="41"/>
      <c r="F581" s="227" t="s">
        <v>872</v>
      </c>
      <c r="G581" s="41"/>
      <c r="H581" s="41"/>
      <c r="I581" s="228"/>
      <c r="J581" s="41"/>
      <c r="K581" s="41"/>
      <c r="L581" s="45"/>
      <c r="M581" s="229"/>
      <c r="N581" s="230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160</v>
      </c>
      <c r="AU581" s="18" t="s">
        <v>79</v>
      </c>
    </row>
    <row r="582" s="13" customFormat="1">
      <c r="A582" s="13"/>
      <c r="B582" s="231"/>
      <c r="C582" s="232"/>
      <c r="D582" s="233" t="s">
        <v>162</v>
      </c>
      <c r="E582" s="232"/>
      <c r="F582" s="235" t="s">
        <v>873</v>
      </c>
      <c r="G582" s="232"/>
      <c r="H582" s="236">
        <v>0.14599999999999999</v>
      </c>
      <c r="I582" s="237"/>
      <c r="J582" s="232"/>
      <c r="K582" s="232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162</v>
      </c>
      <c r="AU582" s="242" t="s">
        <v>79</v>
      </c>
      <c r="AV582" s="13" t="s">
        <v>79</v>
      </c>
      <c r="AW582" s="13" t="s">
        <v>4</v>
      </c>
      <c r="AX582" s="13" t="s">
        <v>77</v>
      </c>
      <c r="AY582" s="242" t="s">
        <v>151</v>
      </c>
    </row>
    <row r="583" s="2" customFormat="1" ht="16.5" customHeight="1">
      <c r="A583" s="39"/>
      <c r="B583" s="40"/>
      <c r="C583" s="213" t="s">
        <v>874</v>
      </c>
      <c r="D583" s="213" t="s">
        <v>153</v>
      </c>
      <c r="E583" s="214" t="s">
        <v>875</v>
      </c>
      <c r="F583" s="215" t="s">
        <v>876</v>
      </c>
      <c r="G583" s="216" t="s">
        <v>245</v>
      </c>
      <c r="H583" s="217">
        <v>0.14599999999999999</v>
      </c>
      <c r="I583" s="218"/>
      <c r="J583" s="219">
        <f>ROUND(I583*H583,2)</f>
        <v>0</v>
      </c>
      <c r="K583" s="215" t="s">
        <v>157</v>
      </c>
      <c r="L583" s="45"/>
      <c r="M583" s="220" t="s">
        <v>19</v>
      </c>
      <c r="N583" s="221" t="s">
        <v>40</v>
      </c>
      <c r="O583" s="85"/>
      <c r="P583" s="222">
        <f>O583*H583</f>
        <v>0</v>
      </c>
      <c r="Q583" s="222">
        <v>0</v>
      </c>
      <c r="R583" s="222">
        <f>Q583*H583</f>
        <v>0</v>
      </c>
      <c r="S583" s="222">
        <v>0</v>
      </c>
      <c r="T583" s="223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4" t="s">
        <v>287</v>
      </c>
      <c r="AT583" s="224" t="s">
        <v>153</v>
      </c>
      <c r="AU583" s="224" t="s">
        <v>79</v>
      </c>
      <c r="AY583" s="18" t="s">
        <v>151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18" t="s">
        <v>77</v>
      </c>
      <c r="BK583" s="225">
        <f>ROUND(I583*H583,2)</f>
        <v>0</v>
      </c>
      <c r="BL583" s="18" t="s">
        <v>287</v>
      </c>
      <c r="BM583" s="224" t="s">
        <v>877</v>
      </c>
    </row>
    <row r="584" s="2" customFormat="1">
      <c r="A584" s="39"/>
      <c r="B584" s="40"/>
      <c r="C584" s="41"/>
      <c r="D584" s="226" t="s">
        <v>160</v>
      </c>
      <c r="E584" s="41"/>
      <c r="F584" s="227" t="s">
        <v>878</v>
      </c>
      <c r="G584" s="41"/>
      <c r="H584" s="41"/>
      <c r="I584" s="228"/>
      <c r="J584" s="41"/>
      <c r="K584" s="41"/>
      <c r="L584" s="45"/>
      <c r="M584" s="229"/>
      <c r="N584" s="230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160</v>
      </c>
      <c r="AU584" s="18" t="s">
        <v>79</v>
      </c>
    </row>
    <row r="585" s="12" customFormat="1" ht="22.8" customHeight="1">
      <c r="A585" s="12"/>
      <c r="B585" s="197"/>
      <c r="C585" s="198"/>
      <c r="D585" s="199" t="s">
        <v>68</v>
      </c>
      <c r="E585" s="211" t="s">
        <v>879</v>
      </c>
      <c r="F585" s="211" t="s">
        <v>880</v>
      </c>
      <c r="G585" s="198"/>
      <c r="H585" s="198"/>
      <c r="I585" s="201"/>
      <c r="J585" s="212">
        <f>BK585</f>
        <v>0</v>
      </c>
      <c r="K585" s="198"/>
      <c r="L585" s="203"/>
      <c r="M585" s="204"/>
      <c r="N585" s="205"/>
      <c r="O585" s="205"/>
      <c r="P585" s="206">
        <f>SUM(P586:P595)</f>
        <v>0</v>
      </c>
      <c r="Q585" s="205"/>
      <c r="R585" s="206">
        <f>SUM(R586:R595)</f>
        <v>2.5920089600000003</v>
      </c>
      <c r="S585" s="205"/>
      <c r="T585" s="207">
        <f>SUM(T586:T595)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8" t="s">
        <v>79</v>
      </c>
      <c r="AT585" s="209" t="s">
        <v>68</v>
      </c>
      <c r="AU585" s="209" t="s">
        <v>77</v>
      </c>
      <c r="AY585" s="208" t="s">
        <v>151</v>
      </c>
      <c r="BK585" s="210">
        <f>SUM(BK586:BK595)</f>
        <v>0</v>
      </c>
    </row>
    <row r="586" s="2" customFormat="1" ht="16.5" customHeight="1">
      <c r="A586" s="39"/>
      <c r="B586" s="40"/>
      <c r="C586" s="213" t="s">
        <v>881</v>
      </c>
      <c r="D586" s="213" t="s">
        <v>153</v>
      </c>
      <c r="E586" s="214" t="s">
        <v>882</v>
      </c>
      <c r="F586" s="215" t="s">
        <v>883</v>
      </c>
      <c r="G586" s="216" t="s">
        <v>290</v>
      </c>
      <c r="H586" s="217">
        <v>120.95999999999999</v>
      </c>
      <c r="I586" s="218"/>
      <c r="J586" s="219">
        <f>ROUND(I586*H586,2)</f>
        <v>0</v>
      </c>
      <c r="K586" s="215" t="s">
        <v>157</v>
      </c>
      <c r="L586" s="45"/>
      <c r="M586" s="220" t="s">
        <v>19</v>
      </c>
      <c r="N586" s="221" t="s">
        <v>40</v>
      </c>
      <c r="O586" s="85"/>
      <c r="P586" s="222">
        <f>O586*H586</f>
        <v>0</v>
      </c>
      <c r="Q586" s="222">
        <v>0</v>
      </c>
      <c r="R586" s="222">
        <f>Q586*H586</f>
        <v>0</v>
      </c>
      <c r="S586" s="222">
        <v>0</v>
      </c>
      <c r="T586" s="223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4" t="s">
        <v>287</v>
      </c>
      <c r="AT586" s="224" t="s">
        <v>153</v>
      </c>
      <c r="AU586" s="224" t="s">
        <v>79</v>
      </c>
      <c r="AY586" s="18" t="s">
        <v>151</v>
      </c>
      <c r="BE586" s="225">
        <f>IF(N586="základní",J586,0)</f>
        <v>0</v>
      </c>
      <c r="BF586" s="225">
        <f>IF(N586="snížená",J586,0)</f>
        <v>0</v>
      </c>
      <c r="BG586" s="225">
        <f>IF(N586="zákl. přenesená",J586,0)</f>
        <v>0</v>
      </c>
      <c r="BH586" s="225">
        <f>IF(N586="sníž. přenesená",J586,0)</f>
        <v>0</v>
      </c>
      <c r="BI586" s="225">
        <f>IF(N586="nulová",J586,0)</f>
        <v>0</v>
      </c>
      <c r="BJ586" s="18" t="s">
        <v>77</v>
      </c>
      <c r="BK586" s="225">
        <f>ROUND(I586*H586,2)</f>
        <v>0</v>
      </c>
      <c r="BL586" s="18" t="s">
        <v>287</v>
      </c>
      <c r="BM586" s="224" t="s">
        <v>884</v>
      </c>
    </row>
    <row r="587" s="2" customFormat="1">
      <c r="A587" s="39"/>
      <c r="B587" s="40"/>
      <c r="C587" s="41"/>
      <c r="D587" s="226" t="s">
        <v>160</v>
      </c>
      <c r="E587" s="41"/>
      <c r="F587" s="227" t="s">
        <v>885</v>
      </c>
      <c r="G587" s="41"/>
      <c r="H587" s="41"/>
      <c r="I587" s="228"/>
      <c r="J587" s="41"/>
      <c r="K587" s="41"/>
      <c r="L587" s="45"/>
      <c r="M587" s="229"/>
      <c r="N587" s="230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160</v>
      </c>
      <c r="AU587" s="18" t="s">
        <v>79</v>
      </c>
    </row>
    <row r="588" s="13" customFormat="1">
      <c r="A588" s="13"/>
      <c r="B588" s="231"/>
      <c r="C588" s="232"/>
      <c r="D588" s="233" t="s">
        <v>162</v>
      </c>
      <c r="E588" s="234" t="s">
        <v>19</v>
      </c>
      <c r="F588" s="235" t="s">
        <v>886</v>
      </c>
      <c r="G588" s="232"/>
      <c r="H588" s="236">
        <v>120.95999999999999</v>
      </c>
      <c r="I588" s="237"/>
      <c r="J588" s="232"/>
      <c r="K588" s="232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162</v>
      </c>
      <c r="AU588" s="242" t="s">
        <v>79</v>
      </c>
      <c r="AV588" s="13" t="s">
        <v>79</v>
      </c>
      <c r="AW588" s="13" t="s">
        <v>31</v>
      </c>
      <c r="AX588" s="13" t="s">
        <v>77</v>
      </c>
      <c r="AY588" s="242" t="s">
        <v>151</v>
      </c>
    </row>
    <row r="589" s="2" customFormat="1" ht="16.5" customHeight="1">
      <c r="A589" s="39"/>
      <c r="B589" s="40"/>
      <c r="C589" s="265" t="s">
        <v>887</v>
      </c>
      <c r="D589" s="265" t="s">
        <v>262</v>
      </c>
      <c r="E589" s="266" t="s">
        <v>888</v>
      </c>
      <c r="F589" s="267" t="s">
        <v>889</v>
      </c>
      <c r="G589" s="268" t="s">
        <v>156</v>
      </c>
      <c r="H589" s="269">
        <v>5.056</v>
      </c>
      <c r="I589" s="270"/>
      <c r="J589" s="271">
        <f>ROUND(I589*H589,2)</f>
        <v>0</v>
      </c>
      <c r="K589" s="267" t="s">
        <v>157</v>
      </c>
      <c r="L589" s="272"/>
      <c r="M589" s="273" t="s">
        <v>19</v>
      </c>
      <c r="N589" s="274" t="s">
        <v>40</v>
      </c>
      <c r="O589" s="85"/>
      <c r="P589" s="222">
        <f>O589*H589</f>
        <v>0</v>
      </c>
      <c r="Q589" s="222">
        <v>0.5</v>
      </c>
      <c r="R589" s="222">
        <f>Q589*H589</f>
        <v>2.528</v>
      </c>
      <c r="S589" s="222">
        <v>0</v>
      </c>
      <c r="T589" s="223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4" t="s">
        <v>424</v>
      </c>
      <c r="AT589" s="224" t="s">
        <v>262</v>
      </c>
      <c r="AU589" s="224" t="s">
        <v>79</v>
      </c>
      <c r="AY589" s="18" t="s">
        <v>151</v>
      </c>
      <c r="BE589" s="225">
        <f>IF(N589="základní",J589,0)</f>
        <v>0</v>
      </c>
      <c r="BF589" s="225">
        <f>IF(N589="snížená",J589,0)</f>
        <v>0</v>
      </c>
      <c r="BG589" s="225">
        <f>IF(N589="zákl. přenesená",J589,0)</f>
        <v>0</v>
      </c>
      <c r="BH589" s="225">
        <f>IF(N589="sníž. přenesená",J589,0)</f>
        <v>0</v>
      </c>
      <c r="BI589" s="225">
        <f>IF(N589="nulová",J589,0)</f>
        <v>0</v>
      </c>
      <c r="BJ589" s="18" t="s">
        <v>77</v>
      </c>
      <c r="BK589" s="225">
        <f>ROUND(I589*H589,2)</f>
        <v>0</v>
      </c>
      <c r="BL589" s="18" t="s">
        <v>287</v>
      </c>
      <c r="BM589" s="224" t="s">
        <v>890</v>
      </c>
    </row>
    <row r="590" s="2" customFormat="1">
      <c r="A590" s="39"/>
      <c r="B590" s="40"/>
      <c r="C590" s="41"/>
      <c r="D590" s="226" t="s">
        <v>160</v>
      </c>
      <c r="E590" s="41"/>
      <c r="F590" s="227" t="s">
        <v>891</v>
      </c>
      <c r="G590" s="41"/>
      <c r="H590" s="41"/>
      <c r="I590" s="228"/>
      <c r="J590" s="41"/>
      <c r="K590" s="41"/>
      <c r="L590" s="45"/>
      <c r="M590" s="229"/>
      <c r="N590" s="230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160</v>
      </c>
      <c r="AU590" s="18" t="s">
        <v>79</v>
      </c>
    </row>
    <row r="591" s="13" customFormat="1">
      <c r="A591" s="13"/>
      <c r="B591" s="231"/>
      <c r="C591" s="232"/>
      <c r="D591" s="233" t="s">
        <v>162</v>
      </c>
      <c r="E591" s="234" t="s">
        <v>19</v>
      </c>
      <c r="F591" s="235" t="s">
        <v>892</v>
      </c>
      <c r="G591" s="232"/>
      <c r="H591" s="236">
        <v>5.056</v>
      </c>
      <c r="I591" s="237"/>
      <c r="J591" s="232"/>
      <c r="K591" s="232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162</v>
      </c>
      <c r="AU591" s="242" t="s">
        <v>79</v>
      </c>
      <c r="AV591" s="13" t="s">
        <v>79</v>
      </c>
      <c r="AW591" s="13" t="s">
        <v>31</v>
      </c>
      <c r="AX591" s="13" t="s">
        <v>77</v>
      </c>
      <c r="AY591" s="242" t="s">
        <v>151</v>
      </c>
    </row>
    <row r="592" s="2" customFormat="1" ht="16.5" customHeight="1">
      <c r="A592" s="39"/>
      <c r="B592" s="40"/>
      <c r="C592" s="213" t="s">
        <v>893</v>
      </c>
      <c r="D592" s="213" t="s">
        <v>153</v>
      </c>
      <c r="E592" s="214" t="s">
        <v>894</v>
      </c>
      <c r="F592" s="215" t="s">
        <v>895</v>
      </c>
      <c r="G592" s="216" t="s">
        <v>156</v>
      </c>
      <c r="H592" s="217">
        <v>5.056</v>
      </c>
      <c r="I592" s="218"/>
      <c r="J592" s="219">
        <f>ROUND(I592*H592,2)</f>
        <v>0</v>
      </c>
      <c r="K592" s="215" t="s">
        <v>157</v>
      </c>
      <c r="L592" s="45"/>
      <c r="M592" s="220" t="s">
        <v>19</v>
      </c>
      <c r="N592" s="221" t="s">
        <v>40</v>
      </c>
      <c r="O592" s="85"/>
      <c r="P592" s="222">
        <f>O592*H592</f>
        <v>0</v>
      </c>
      <c r="Q592" s="222">
        <v>0.012659999999999999</v>
      </c>
      <c r="R592" s="222">
        <f>Q592*H592</f>
        <v>0.064008960000000004</v>
      </c>
      <c r="S592" s="222">
        <v>0</v>
      </c>
      <c r="T592" s="22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4" t="s">
        <v>287</v>
      </c>
      <c r="AT592" s="224" t="s">
        <v>153</v>
      </c>
      <c r="AU592" s="224" t="s">
        <v>79</v>
      </c>
      <c r="AY592" s="18" t="s">
        <v>151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18" t="s">
        <v>77</v>
      </c>
      <c r="BK592" s="225">
        <f>ROUND(I592*H592,2)</f>
        <v>0</v>
      </c>
      <c r="BL592" s="18" t="s">
        <v>287</v>
      </c>
      <c r="BM592" s="224" t="s">
        <v>896</v>
      </c>
    </row>
    <row r="593" s="2" customFormat="1">
      <c r="A593" s="39"/>
      <c r="B593" s="40"/>
      <c r="C593" s="41"/>
      <c r="D593" s="226" t="s">
        <v>160</v>
      </c>
      <c r="E593" s="41"/>
      <c r="F593" s="227" t="s">
        <v>897</v>
      </c>
      <c r="G593" s="41"/>
      <c r="H593" s="41"/>
      <c r="I593" s="228"/>
      <c r="J593" s="41"/>
      <c r="K593" s="41"/>
      <c r="L593" s="45"/>
      <c r="M593" s="229"/>
      <c r="N593" s="230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160</v>
      </c>
      <c r="AU593" s="18" t="s">
        <v>79</v>
      </c>
    </row>
    <row r="594" s="2" customFormat="1" ht="16.5" customHeight="1">
      <c r="A594" s="39"/>
      <c r="B594" s="40"/>
      <c r="C594" s="213" t="s">
        <v>898</v>
      </c>
      <c r="D594" s="213" t="s">
        <v>153</v>
      </c>
      <c r="E594" s="214" t="s">
        <v>899</v>
      </c>
      <c r="F594" s="215" t="s">
        <v>900</v>
      </c>
      <c r="G594" s="216" t="s">
        <v>245</v>
      </c>
      <c r="H594" s="217">
        <v>2.5920000000000001</v>
      </c>
      <c r="I594" s="218"/>
      <c r="J594" s="219">
        <f>ROUND(I594*H594,2)</f>
        <v>0</v>
      </c>
      <c r="K594" s="215" t="s">
        <v>157</v>
      </c>
      <c r="L594" s="45"/>
      <c r="M594" s="220" t="s">
        <v>19</v>
      </c>
      <c r="N594" s="221" t="s">
        <v>40</v>
      </c>
      <c r="O594" s="85"/>
      <c r="P594" s="222">
        <f>O594*H594</f>
        <v>0</v>
      </c>
      <c r="Q594" s="222">
        <v>0</v>
      </c>
      <c r="R594" s="222">
        <f>Q594*H594</f>
        <v>0</v>
      </c>
      <c r="S594" s="222">
        <v>0</v>
      </c>
      <c r="T594" s="22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4" t="s">
        <v>287</v>
      </c>
      <c r="AT594" s="224" t="s">
        <v>153</v>
      </c>
      <c r="AU594" s="224" t="s">
        <v>79</v>
      </c>
      <c r="AY594" s="18" t="s">
        <v>151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8" t="s">
        <v>77</v>
      </c>
      <c r="BK594" s="225">
        <f>ROUND(I594*H594,2)</f>
        <v>0</v>
      </c>
      <c r="BL594" s="18" t="s">
        <v>287</v>
      </c>
      <c r="BM594" s="224" t="s">
        <v>901</v>
      </c>
    </row>
    <row r="595" s="2" customFormat="1">
      <c r="A595" s="39"/>
      <c r="B595" s="40"/>
      <c r="C595" s="41"/>
      <c r="D595" s="226" t="s">
        <v>160</v>
      </c>
      <c r="E595" s="41"/>
      <c r="F595" s="227" t="s">
        <v>902</v>
      </c>
      <c r="G595" s="41"/>
      <c r="H595" s="41"/>
      <c r="I595" s="228"/>
      <c r="J595" s="41"/>
      <c r="K595" s="41"/>
      <c r="L595" s="45"/>
      <c r="M595" s="229"/>
      <c r="N595" s="230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160</v>
      </c>
      <c r="AU595" s="18" t="s">
        <v>79</v>
      </c>
    </row>
    <row r="596" s="12" customFormat="1" ht="22.8" customHeight="1">
      <c r="A596" s="12"/>
      <c r="B596" s="197"/>
      <c r="C596" s="198"/>
      <c r="D596" s="199" t="s">
        <v>68</v>
      </c>
      <c r="E596" s="211" t="s">
        <v>903</v>
      </c>
      <c r="F596" s="211" t="s">
        <v>904</v>
      </c>
      <c r="G596" s="198"/>
      <c r="H596" s="198"/>
      <c r="I596" s="201"/>
      <c r="J596" s="212">
        <f>BK596</f>
        <v>0</v>
      </c>
      <c r="K596" s="198"/>
      <c r="L596" s="203"/>
      <c r="M596" s="204"/>
      <c r="N596" s="205"/>
      <c r="O596" s="205"/>
      <c r="P596" s="206">
        <f>SUM(P597:P602)</f>
        <v>0</v>
      </c>
      <c r="Q596" s="205"/>
      <c r="R596" s="206">
        <f>SUM(R597:R602)</f>
        <v>0.059159999999999997</v>
      </c>
      <c r="S596" s="205"/>
      <c r="T596" s="207">
        <f>SUM(T597:T602)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8" t="s">
        <v>79</v>
      </c>
      <c r="AT596" s="209" t="s">
        <v>68</v>
      </c>
      <c r="AU596" s="209" t="s">
        <v>77</v>
      </c>
      <c r="AY596" s="208" t="s">
        <v>151</v>
      </c>
      <c r="BK596" s="210">
        <f>SUM(BK597:BK602)</f>
        <v>0</v>
      </c>
    </row>
    <row r="597" s="2" customFormat="1" ht="16.5" customHeight="1">
      <c r="A597" s="39"/>
      <c r="B597" s="40"/>
      <c r="C597" s="213" t="s">
        <v>905</v>
      </c>
      <c r="D597" s="213" t="s">
        <v>153</v>
      </c>
      <c r="E597" s="214" t="s">
        <v>906</v>
      </c>
      <c r="F597" s="215" t="s">
        <v>907</v>
      </c>
      <c r="G597" s="216" t="s">
        <v>329</v>
      </c>
      <c r="H597" s="217">
        <v>6</v>
      </c>
      <c r="I597" s="218"/>
      <c r="J597" s="219">
        <f>ROUND(I597*H597,2)</f>
        <v>0</v>
      </c>
      <c r="K597" s="215" t="s">
        <v>157</v>
      </c>
      <c r="L597" s="45"/>
      <c r="M597" s="220" t="s">
        <v>19</v>
      </c>
      <c r="N597" s="221" t="s">
        <v>40</v>
      </c>
      <c r="O597" s="85"/>
      <c r="P597" s="222">
        <f>O597*H597</f>
        <v>0</v>
      </c>
      <c r="Q597" s="222">
        <v>0.00040000000000000002</v>
      </c>
      <c r="R597" s="222">
        <f>Q597*H597</f>
        <v>0.0024000000000000002</v>
      </c>
      <c r="S597" s="222">
        <v>0</v>
      </c>
      <c r="T597" s="223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4" t="s">
        <v>287</v>
      </c>
      <c r="AT597" s="224" t="s">
        <v>153</v>
      </c>
      <c r="AU597" s="224" t="s">
        <v>79</v>
      </c>
      <c r="AY597" s="18" t="s">
        <v>151</v>
      </c>
      <c r="BE597" s="225">
        <f>IF(N597="základní",J597,0)</f>
        <v>0</v>
      </c>
      <c r="BF597" s="225">
        <f>IF(N597="snížená",J597,0)</f>
        <v>0</v>
      </c>
      <c r="BG597" s="225">
        <f>IF(N597="zákl. přenesená",J597,0)</f>
        <v>0</v>
      </c>
      <c r="BH597" s="225">
        <f>IF(N597="sníž. přenesená",J597,0)</f>
        <v>0</v>
      </c>
      <c r="BI597" s="225">
        <f>IF(N597="nulová",J597,0)</f>
        <v>0</v>
      </c>
      <c r="BJ597" s="18" t="s">
        <v>77</v>
      </c>
      <c r="BK597" s="225">
        <f>ROUND(I597*H597,2)</f>
        <v>0</v>
      </c>
      <c r="BL597" s="18" t="s">
        <v>287</v>
      </c>
      <c r="BM597" s="224" t="s">
        <v>908</v>
      </c>
    </row>
    <row r="598" s="2" customFormat="1">
      <c r="A598" s="39"/>
      <c r="B598" s="40"/>
      <c r="C598" s="41"/>
      <c r="D598" s="226" t="s">
        <v>160</v>
      </c>
      <c r="E598" s="41"/>
      <c r="F598" s="227" t="s">
        <v>909</v>
      </c>
      <c r="G598" s="41"/>
      <c r="H598" s="41"/>
      <c r="I598" s="228"/>
      <c r="J598" s="41"/>
      <c r="K598" s="41"/>
      <c r="L598" s="45"/>
      <c r="M598" s="229"/>
      <c r="N598" s="230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160</v>
      </c>
      <c r="AU598" s="18" t="s">
        <v>79</v>
      </c>
    </row>
    <row r="599" s="2" customFormat="1" ht="16.5" customHeight="1">
      <c r="A599" s="39"/>
      <c r="B599" s="40"/>
      <c r="C599" s="265" t="s">
        <v>910</v>
      </c>
      <c r="D599" s="265" t="s">
        <v>262</v>
      </c>
      <c r="E599" s="266" t="s">
        <v>911</v>
      </c>
      <c r="F599" s="267" t="s">
        <v>912</v>
      </c>
      <c r="G599" s="268" t="s">
        <v>913</v>
      </c>
      <c r="H599" s="269">
        <v>56.759999999999998</v>
      </c>
      <c r="I599" s="270"/>
      <c r="J599" s="271">
        <f>ROUND(I599*H599,2)</f>
        <v>0</v>
      </c>
      <c r="K599" s="267" t="s">
        <v>19</v>
      </c>
      <c r="L599" s="272"/>
      <c r="M599" s="273" t="s">
        <v>19</v>
      </c>
      <c r="N599" s="274" t="s">
        <v>40</v>
      </c>
      <c r="O599" s="85"/>
      <c r="P599" s="222">
        <f>O599*H599</f>
        <v>0</v>
      </c>
      <c r="Q599" s="222">
        <v>0.001</v>
      </c>
      <c r="R599" s="222">
        <f>Q599*H599</f>
        <v>0.056759999999999998</v>
      </c>
      <c r="S599" s="222">
        <v>0</v>
      </c>
      <c r="T599" s="223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4" t="s">
        <v>424</v>
      </c>
      <c r="AT599" s="224" t="s">
        <v>262</v>
      </c>
      <c r="AU599" s="224" t="s">
        <v>79</v>
      </c>
      <c r="AY599" s="18" t="s">
        <v>151</v>
      </c>
      <c r="BE599" s="225">
        <f>IF(N599="základní",J599,0)</f>
        <v>0</v>
      </c>
      <c r="BF599" s="225">
        <f>IF(N599="snížená",J599,0)</f>
        <v>0</v>
      </c>
      <c r="BG599" s="225">
        <f>IF(N599="zákl. přenesená",J599,0)</f>
        <v>0</v>
      </c>
      <c r="BH599" s="225">
        <f>IF(N599="sníž. přenesená",J599,0)</f>
        <v>0</v>
      </c>
      <c r="BI599" s="225">
        <f>IF(N599="nulová",J599,0)</f>
        <v>0</v>
      </c>
      <c r="BJ599" s="18" t="s">
        <v>77</v>
      </c>
      <c r="BK599" s="225">
        <f>ROUND(I599*H599,2)</f>
        <v>0</v>
      </c>
      <c r="BL599" s="18" t="s">
        <v>287</v>
      </c>
      <c r="BM599" s="224" t="s">
        <v>914</v>
      </c>
    </row>
    <row r="600" s="13" customFormat="1">
      <c r="A600" s="13"/>
      <c r="B600" s="231"/>
      <c r="C600" s="232"/>
      <c r="D600" s="233" t="s">
        <v>162</v>
      </c>
      <c r="E600" s="234" t="s">
        <v>19</v>
      </c>
      <c r="F600" s="235" t="s">
        <v>915</v>
      </c>
      <c r="G600" s="232"/>
      <c r="H600" s="236">
        <v>56.759999999999998</v>
      </c>
      <c r="I600" s="237"/>
      <c r="J600" s="232"/>
      <c r="K600" s="232"/>
      <c r="L600" s="238"/>
      <c r="M600" s="239"/>
      <c r="N600" s="240"/>
      <c r="O600" s="240"/>
      <c r="P600" s="240"/>
      <c r="Q600" s="240"/>
      <c r="R600" s="240"/>
      <c r="S600" s="240"/>
      <c r="T600" s="24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2" t="s">
        <v>162</v>
      </c>
      <c r="AU600" s="242" t="s">
        <v>79</v>
      </c>
      <c r="AV600" s="13" t="s">
        <v>79</v>
      </c>
      <c r="AW600" s="13" t="s">
        <v>31</v>
      </c>
      <c r="AX600" s="13" t="s">
        <v>77</v>
      </c>
      <c r="AY600" s="242" t="s">
        <v>151</v>
      </c>
    </row>
    <row r="601" s="2" customFormat="1" ht="16.5" customHeight="1">
      <c r="A601" s="39"/>
      <c r="B601" s="40"/>
      <c r="C601" s="213" t="s">
        <v>916</v>
      </c>
      <c r="D601" s="213" t="s">
        <v>153</v>
      </c>
      <c r="E601" s="214" t="s">
        <v>917</v>
      </c>
      <c r="F601" s="215" t="s">
        <v>918</v>
      </c>
      <c r="G601" s="216" t="s">
        <v>245</v>
      </c>
      <c r="H601" s="217">
        <v>0.058999999999999997</v>
      </c>
      <c r="I601" s="218"/>
      <c r="J601" s="219">
        <f>ROUND(I601*H601,2)</f>
        <v>0</v>
      </c>
      <c r="K601" s="215" t="s">
        <v>157</v>
      </c>
      <c r="L601" s="45"/>
      <c r="M601" s="220" t="s">
        <v>19</v>
      </c>
      <c r="N601" s="221" t="s">
        <v>40</v>
      </c>
      <c r="O601" s="85"/>
      <c r="P601" s="222">
        <f>O601*H601</f>
        <v>0</v>
      </c>
      <c r="Q601" s="222">
        <v>0</v>
      </c>
      <c r="R601" s="222">
        <f>Q601*H601</f>
        <v>0</v>
      </c>
      <c r="S601" s="222">
        <v>0</v>
      </c>
      <c r="T601" s="223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4" t="s">
        <v>287</v>
      </c>
      <c r="AT601" s="224" t="s">
        <v>153</v>
      </c>
      <c r="AU601" s="224" t="s">
        <v>79</v>
      </c>
      <c r="AY601" s="18" t="s">
        <v>151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18" t="s">
        <v>77</v>
      </c>
      <c r="BK601" s="225">
        <f>ROUND(I601*H601,2)</f>
        <v>0</v>
      </c>
      <c r="BL601" s="18" t="s">
        <v>287</v>
      </c>
      <c r="BM601" s="224" t="s">
        <v>919</v>
      </c>
    </row>
    <row r="602" s="2" customFormat="1">
      <c r="A602" s="39"/>
      <c r="B602" s="40"/>
      <c r="C602" s="41"/>
      <c r="D602" s="226" t="s">
        <v>160</v>
      </c>
      <c r="E602" s="41"/>
      <c r="F602" s="227" t="s">
        <v>920</v>
      </c>
      <c r="G602" s="41"/>
      <c r="H602" s="41"/>
      <c r="I602" s="228"/>
      <c r="J602" s="41"/>
      <c r="K602" s="41"/>
      <c r="L602" s="45"/>
      <c r="M602" s="229"/>
      <c r="N602" s="230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160</v>
      </c>
      <c r="AU602" s="18" t="s">
        <v>79</v>
      </c>
    </row>
    <row r="603" s="12" customFormat="1" ht="22.8" customHeight="1">
      <c r="A603" s="12"/>
      <c r="B603" s="197"/>
      <c r="C603" s="198"/>
      <c r="D603" s="199" t="s">
        <v>68</v>
      </c>
      <c r="E603" s="211" t="s">
        <v>921</v>
      </c>
      <c r="F603" s="211" t="s">
        <v>922</v>
      </c>
      <c r="G603" s="198"/>
      <c r="H603" s="198"/>
      <c r="I603" s="201"/>
      <c r="J603" s="212">
        <f>BK603</f>
        <v>0</v>
      </c>
      <c r="K603" s="198"/>
      <c r="L603" s="203"/>
      <c r="M603" s="204"/>
      <c r="N603" s="205"/>
      <c r="O603" s="205"/>
      <c r="P603" s="206">
        <f>SUM(P604:P613)</f>
        <v>0</v>
      </c>
      <c r="Q603" s="205"/>
      <c r="R603" s="206">
        <f>SUM(R604:R613)</f>
        <v>0.135264</v>
      </c>
      <c r="S603" s="205"/>
      <c r="T603" s="207">
        <f>SUM(T604:T613)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8" t="s">
        <v>79</v>
      </c>
      <c r="AT603" s="209" t="s">
        <v>68</v>
      </c>
      <c r="AU603" s="209" t="s">
        <v>77</v>
      </c>
      <c r="AY603" s="208" t="s">
        <v>151</v>
      </c>
      <c r="BK603" s="210">
        <f>SUM(BK604:BK613)</f>
        <v>0</v>
      </c>
    </row>
    <row r="604" s="2" customFormat="1" ht="16.5" customHeight="1">
      <c r="A604" s="39"/>
      <c r="B604" s="40"/>
      <c r="C604" s="213" t="s">
        <v>923</v>
      </c>
      <c r="D604" s="213" t="s">
        <v>153</v>
      </c>
      <c r="E604" s="214" t="s">
        <v>924</v>
      </c>
      <c r="F604" s="215" t="s">
        <v>925</v>
      </c>
      <c r="G604" s="216" t="s">
        <v>290</v>
      </c>
      <c r="H604" s="217">
        <v>241.91999999999999</v>
      </c>
      <c r="I604" s="218"/>
      <c r="J604" s="219">
        <f>ROUND(I604*H604,2)</f>
        <v>0</v>
      </c>
      <c r="K604" s="215" t="s">
        <v>157</v>
      </c>
      <c r="L604" s="45"/>
      <c r="M604" s="220" t="s">
        <v>19</v>
      </c>
      <c r="N604" s="221" t="s">
        <v>40</v>
      </c>
      <c r="O604" s="85"/>
      <c r="P604" s="222">
        <f>O604*H604</f>
        <v>0</v>
      </c>
      <c r="Q604" s="222">
        <v>0.00035</v>
      </c>
      <c r="R604" s="222">
        <f>Q604*H604</f>
        <v>0.084671999999999997</v>
      </c>
      <c r="S604" s="222">
        <v>0</v>
      </c>
      <c r="T604" s="223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4" t="s">
        <v>287</v>
      </c>
      <c r="AT604" s="224" t="s">
        <v>153</v>
      </c>
      <c r="AU604" s="224" t="s">
        <v>79</v>
      </c>
      <c r="AY604" s="18" t="s">
        <v>151</v>
      </c>
      <c r="BE604" s="225">
        <f>IF(N604="základní",J604,0)</f>
        <v>0</v>
      </c>
      <c r="BF604" s="225">
        <f>IF(N604="snížená",J604,0)</f>
        <v>0</v>
      </c>
      <c r="BG604" s="225">
        <f>IF(N604="zákl. přenesená",J604,0)</f>
        <v>0</v>
      </c>
      <c r="BH604" s="225">
        <f>IF(N604="sníž. přenesená",J604,0)</f>
        <v>0</v>
      </c>
      <c r="BI604" s="225">
        <f>IF(N604="nulová",J604,0)</f>
        <v>0</v>
      </c>
      <c r="BJ604" s="18" t="s">
        <v>77</v>
      </c>
      <c r="BK604" s="225">
        <f>ROUND(I604*H604,2)</f>
        <v>0</v>
      </c>
      <c r="BL604" s="18" t="s">
        <v>287</v>
      </c>
      <c r="BM604" s="224" t="s">
        <v>926</v>
      </c>
    </row>
    <row r="605" s="2" customFormat="1">
      <c r="A605" s="39"/>
      <c r="B605" s="40"/>
      <c r="C605" s="41"/>
      <c r="D605" s="226" t="s">
        <v>160</v>
      </c>
      <c r="E605" s="41"/>
      <c r="F605" s="227" t="s">
        <v>927</v>
      </c>
      <c r="G605" s="41"/>
      <c r="H605" s="41"/>
      <c r="I605" s="228"/>
      <c r="J605" s="41"/>
      <c r="K605" s="41"/>
      <c r="L605" s="45"/>
      <c r="M605" s="229"/>
      <c r="N605" s="230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160</v>
      </c>
      <c r="AU605" s="18" t="s">
        <v>79</v>
      </c>
    </row>
    <row r="606" s="13" customFormat="1">
      <c r="A606" s="13"/>
      <c r="B606" s="231"/>
      <c r="C606" s="232"/>
      <c r="D606" s="233" t="s">
        <v>162</v>
      </c>
      <c r="E606" s="234" t="s">
        <v>19</v>
      </c>
      <c r="F606" s="235" t="s">
        <v>928</v>
      </c>
      <c r="G606" s="232"/>
      <c r="H606" s="236">
        <v>241.91999999999999</v>
      </c>
      <c r="I606" s="237"/>
      <c r="J606" s="232"/>
      <c r="K606" s="232"/>
      <c r="L606" s="238"/>
      <c r="M606" s="239"/>
      <c r="N606" s="240"/>
      <c r="O606" s="240"/>
      <c r="P606" s="240"/>
      <c r="Q606" s="240"/>
      <c r="R606" s="240"/>
      <c r="S606" s="240"/>
      <c r="T606" s="24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2" t="s">
        <v>162</v>
      </c>
      <c r="AU606" s="242" t="s">
        <v>79</v>
      </c>
      <c r="AV606" s="13" t="s">
        <v>79</v>
      </c>
      <c r="AW606" s="13" t="s">
        <v>31</v>
      </c>
      <c r="AX606" s="13" t="s">
        <v>77</v>
      </c>
      <c r="AY606" s="242" t="s">
        <v>151</v>
      </c>
    </row>
    <row r="607" s="2" customFormat="1" ht="16.5" customHeight="1">
      <c r="A607" s="39"/>
      <c r="B607" s="40"/>
      <c r="C607" s="213" t="s">
        <v>929</v>
      </c>
      <c r="D607" s="213" t="s">
        <v>153</v>
      </c>
      <c r="E607" s="214" t="s">
        <v>930</v>
      </c>
      <c r="F607" s="215" t="s">
        <v>931</v>
      </c>
      <c r="G607" s="216" t="s">
        <v>329</v>
      </c>
      <c r="H607" s="217">
        <v>297.60000000000002</v>
      </c>
      <c r="I607" s="218"/>
      <c r="J607" s="219">
        <f>ROUND(I607*H607,2)</f>
        <v>0</v>
      </c>
      <c r="K607" s="215" t="s">
        <v>157</v>
      </c>
      <c r="L607" s="45"/>
      <c r="M607" s="220" t="s">
        <v>19</v>
      </c>
      <c r="N607" s="221" t="s">
        <v>40</v>
      </c>
      <c r="O607" s="85"/>
      <c r="P607" s="222">
        <f>O607*H607</f>
        <v>0</v>
      </c>
      <c r="Q607" s="222">
        <v>5.0000000000000002E-05</v>
      </c>
      <c r="R607" s="222">
        <f>Q607*H607</f>
        <v>0.014880000000000003</v>
      </c>
      <c r="S607" s="222">
        <v>0</v>
      </c>
      <c r="T607" s="223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4" t="s">
        <v>287</v>
      </c>
      <c r="AT607" s="224" t="s">
        <v>153</v>
      </c>
      <c r="AU607" s="224" t="s">
        <v>79</v>
      </c>
      <c r="AY607" s="18" t="s">
        <v>151</v>
      </c>
      <c r="BE607" s="225">
        <f>IF(N607="základní",J607,0)</f>
        <v>0</v>
      </c>
      <c r="BF607" s="225">
        <f>IF(N607="snížená",J607,0)</f>
        <v>0</v>
      </c>
      <c r="BG607" s="225">
        <f>IF(N607="zákl. přenesená",J607,0)</f>
        <v>0</v>
      </c>
      <c r="BH607" s="225">
        <f>IF(N607="sníž. přenesená",J607,0)</f>
        <v>0</v>
      </c>
      <c r="BI607" s="225">
        <f>IF(N607="nulová",J607,0)</f>
        <v>0</v>
      </c>
      <c r="BJ607" s="18" t="s">
        <v>77</v>
      </c>
      <c r="BK607" s="225">
        <f>ROUND(I607*H607,2)</f>
        <v>0</v>
      </c>
      <c r="BL607" s="18" t="s">
        <v>287</v>
      </c>
      <c r="BM607" s="224" t="s">
        <v>932</v>
      </c>
    </row>
    <row r="608" s="2" customFormat="1">
      <c r="A608" s="39"/>
      <c r="B608" s="40"/>
      <c r="C608" s="41"/>
      <c r="D608" s="226" t="s">
        <v>160</v>
      </c>
      <c r="E608" s="41"/>
      <c r="F608" s="227" t="s">
        <v>933</v>
      </c>
      <c r="G608" s="41"/>
      <c r="H608" s="41"/>
      <c r="I608" s="228"/>
      <c r="J608" s="41"/>
      <c r="K608" s="41"/>
      <c r="L608" s="45"/>
      <c r="M608" s="229"/>
      <c r="N608" s="230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160</v>
      </c>
      <c r="AU608" s="18" t="s">
        <v>79</v>
      </c>
    </row>
    <row r="609" s="13" customFormat="1">
      <c r="A609" s="13"/>
      <c r="B609" s="231"/>
      <c r="C609" s="232"/>
      <c r="D609" s="233" t="s">
        <v>162</v>
      </c>
      <c r="E609" s="234" t="s">
        <v>19</v>
      </c>
      <c r="F609" s="235" t="s">
        <v>934</v>
      </c>
      <c r="G609" s="232"/>
      <c r="H609" s="236">
        <v>297.60000000000002</v>
      </c>
      <c r="I609" s="237"/>
      <c r="J609" s="232"/>
      <c r="K609" s="232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162</v>
      </c>
      <c r="AU609" s="242" t="s">
        <v>79</v>
      </c>
      <c r="AV609" s="13" t="s">
        <v>79</v>
      </c>
      <c r="AW609" s="13" t="s">
        <v>31</v>
      </c>
      <c r="AX609" s="13" t="s">
        <v>77</v>
      </c>
      <c r="AY609" s="242" t="s">
        <v>151</v>
      </c>
    </row>
    <row r="610" s="2" customFormat="1" ht="16.5" customHeight="1">
      <c r="A610" s="39"/>
      <c r="B610" s="40"/>
      <c r="C610" s="213" t="s">
        <v>935</v>
      </c>
      <c r="D610" s="213" t="s">
        <v>153</v>
      </c>
      <c r="E610" s="214" t="s">
        <v>936</v>
      </c>
      <c r="F610" s="215" t="s">
        <v>937</v>
      </c>
      <c r="G610" s="216" t="s">
        <v>329</v>
      </c>
      <c r="H610" s="217">
        <v>297.60000000000002</v>
      </c>
      <c r="I610" s="218"/>
      <c r="J610" s="219">
        <f>ROUND(I610*H610,2)</f>
        <v>0</v>
      </c>
      <c r="K610" s="215" t="s">
        <v>157</v>
      </c>
      <c r="L610" s="45"/>
      <c r="M610" s="220" t="s">
        <v>19</v>
      </c>
      <c r="N610" s="221" t="s">
        <v>40</v>
      </c>
      <c r="O610" s="85"/>
      <c r="P610" s="222">
        <f>O610*H610</f>
        <v>0</v>
      </c>
      <c r="Q610" s="222">
        <v>4.0000000000000003E-05</v>
      </c>
      <c r="R610" s="222">
        <f>Q610*H610</f>
        <v>0.011904000000000001</v>
      </c>
      <c r="S610" s="222">
        <v>0</v>
      </c>
      <c r="T610" s="223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4" t="s">
        <v>287</v>
      </c>
      <c r="AT610" s="224" t="s">
        <v>153</v>
      </c>
      <c r="AU610" s="224" t="s">
        <v>79</v>
      </c>
      <c r="AY610" s="18" t="s">
        <v>151</v>
      </c>
      <c r="BE610" s="225">
        <f>IF(N610="základní",J610,0)</f>
        <v>0</v>
      </c>
      <c r="BF610" s="225">
        <f>IF(N610="snížená",J610,0)</f>
        <v>0</v>
      </c>
      <c r="BG610" s="225">
        <f>IF(N610="zákl. přenesená",J610,0)</f>
        <v>0</v>
      </c>
      <c r="BH610" s="225">
        <f>IF(N610="sníž. přenesená",J610,0)</f>
        <v>0</v>
      </c>
      <c r="BI610" s="225">
        <f>IF(N610="nulová",J610,0)</f>
        <v>0</v>
      </c>
      <c r="BJ610" s="18" t="s">
        <v>77</v>
      </c>
      <c r="BK610" s="225">
        <f>ROUND(I610*H610,2)</f>
        <v>0</v>
      </c>
      <c r="BL610" s="18" t="s">
        <v>287</v>
      </c>
      <c r="BM610" s="224" t="s">
        <v>938</v>
      </c>
    </row>
    <row r="611" s="2" customFormat="1">
      <c r="A611" s="39"/>
      <c r="B611" s="40"/>
      <c r="C611" s="41"/>
      <c r="D611" s="226" t="s">
        <v>160</v>
      </c>
      <c r="E611" s="41"/>
      <c r="F611" s="227" t="s">
        <v>939</v>
      </c>
      <c r="G611" s="41"/>
      <c r="H611" s="41"/>
      <c r="I611" s="228"/>
      <c r="J611" s="41"/>
      <c r="K611" s="41"/>
      <c r="L611" s="45"/>
      <c r="M611" s="229"/>
      <c r="N611" s="230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160</v>
      </c>
      <c r="AU611" s="18" t="s">
        <v>79</v>
      </c>
    </row>
    <row r="612" s="2" customFormat="1" ht="16.5" customHeight="1">
      <c r="A612" s="39"/>
      <c r="B612" s="40"/>
      <c r="C612" s="213" t="s">
        <v>940</v>
      </c>
      <c r="D612" s="213" t="s">
        <v>153</v>
      </c>
      <c r="E612" s="214" t="s">
        <v>941</v>
      </c>
      <c r="F612" s="215" t="s">
        <v>942</v>
      </c>
      <c r="G612" s="216" t="s">
        <v>329</v>
      </c>
      <c r="H612" s="217">
        <v>297.60000000000002</v>
      </c>
      <c r="I612" s="218"/>
      <c r="J612" s="219">
        <f>ROUND(I612*H612,2)</f>
        <v>0</v>
      </c>
      <c r="K612" s="215" t="s">
        <v>157</v>
      </c>
      <c r="L612" s="45"/>
      <c r="M612" s="220" t="s">
        <v>19</v>
      </c>
      <c r="N612" s="221" t="s">
        <v>40</v>
      </c>
      <c r="O612" s="85"/>
      <c r="P612" s="222">
        <f>O612*H612</f>
        <v>0</v>
      </c>
      <c r="Q612" s="222">
        <v>8.0000000000000007E-05</v>
      </c>
      <c r="R612" s="222">
        <f>Q612*H612</f>
        <v>0.023808000000000003</v>
      </c>
      <c r="S612" s="222">
        <v>0</v>
      </c>
      <c r="T612" s="223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4" t="s">
        <v>287</v>
      </c>
      <c r="AT612" s="224" t="s">
        <v>153</v>
      </c>
      <c r="AU612" s="224" t="s">
        <v>79</v>
      </c>
      <c r="AY612" s="18" t="s">
        <v>151</v>
      </c>
      <c r="BE612" s="225">
        <f>IF(N612="základní",J612,0)</f>
        <v>0</v>
      </c>
      <c r="BF612" s="225">
        <f>IF(N612="snížená",J612,0)</f>
        <v>0</v>
      </c>
      <c r="BG612" s="225">
        <f>IF(N612="zákl. přenesená",J612,0)</f>
        <v>0</v>
      </c>
      <c r="BH612" s="225">
        <f>IF(N612="sníž. přenesená",J612,0)</f>
        <v>0</v>
      </c>
      <c r="BI612" s="225">
        <f>IF(N612="nulová",J612,0)</f>
        <v>0</v>
      </c>
      <c r="BJ612" s="18" t="s">
        <v>77</v>
      </c>
      <c r="BK612" s="225">
        <f>ROUND(I612*H612,2)</f>
        <v>0</v>
      </c>
      <c r="BL612" s="18" t="s">
        <v>287</v>
      </c>
      <c r="BM612" s="224" t="s">
        <v>943</v>
      </c>
    </row>
    <row r="613" s="2" customFormat="1">
      <c r="A613" s="39"/>
      <c r="B613" s="40"/>
      <c r="C613" s="41"/>
      <c r="D613" s="226" t="s">
        <v>160</v>
      </c>
      <c r="E613" s="41"/>
      <c r="F613" s="227" t="s">
        <v>944</v>
      </c>
      <c r="G613" s="41"/>
      <c r="H613" s="41"/>
      <c r="I613" s="228"/>
      <c r="J613" s="41"/>
      <c r="K613" s="41"/>
      <c r="L613" s="45"/>
      <c r="M613" s="276"/>
      <c r="N613" s="277"/>
      <c r="O613" s="278"/>
      <c r="P613" s="278"/>
      <c r="Q613" s="278"/>
      <c r="R613" s="278"/>
      <c r="S613" s="278"/>
      <c r="T613" s="279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160</v>
      </c>
      <c r="AU613" s="18" t="s">
        <v>79</v>
      </c>
    </row>
    <row r="614" s="2" customFormat="1" ht="6.96" customHeight="1">
      <c r="A614" s="39"/>
      <c r="B614" s="60"/>
      <c r="C614" s="61"/>
      <c r="D614" s="61"/>
      <c r="E614" s="61"/>
      <c r="F614" s="61"/>
      <c r="G614" s="61"/>
      <c r="H614" s="61"/>
      <c r="I614" s="61"/>
      <c r="J614" s="61"/>
      <c r="K614" s="61"/>
      <c r="L614" s="45"/>
      <c r="M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</row>
  </sheetData>
  <sheetProtection sheet="1" autoFilter="0" formatColumns="0" formatRows="0" objects="1" scenarios="1" spinCount="100000" saltValue="ZsGHzS/sUavlOIFCIer0o/OJzPzjlOKkQZJHCXkQzC7YbCrS7k2zxUkgE967O4esHzgUhlPMIA2KVKgCftl3tg==" hashValue="GDDsYG5ocgqM5ZQSbfp3XNofaletrcFT6Kl6EtKMkDueiLzgx6lIOY4pyDOuJ8TRJu7vK3qxRWKzKBGUkjWECQ==" algorithmName="SHA-512" password="CC35"/>
  <autoFilter ref="C92:K61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1_02/122251105"/>
    <hyperlink ref="F110" r:id="rId2" display="https://podminky.urs.cz/item/CS_URS_2021_02/132251101"/>
    <hyperlink ref="F117" r:id="rId3" display="https://podminky.urs.cz/item/CS_URS_2021_02/132251103"/>
    <hyperlink ref="F122" r:id="rId4" display="https://podminky.urs.cz/item/CS_URS_2021_02/132251254"/>
    <hyperlink ref="F139" r:id="rId5" display="https://podminky.urs.cz/item/CS_URS_2021_02/133212011"/>
    <hyperlink ref="F148" r:id="rId6" display="https://podminky.urs.cz/item/CS_URS_2021_02/133251101"/>
    <hyperlink ref="F151" r:id="rId7" display="https://podminky.urs.cz/item/CS_URS_2021_02/162351103"/>
    <hyperlink ref="F154" r:id="rId8" display="https://podminky.urs.cz/item/CS_URS_2021_02/162751116"/>
    <hyperlink ref="F157" r:id="rId9" display="https://podminky.urs.cz/item/CS_URS_2021_02/167151111"/>
    <hyperlink ref="F160" r:id="rId10" display="https://podminky.urs.cz/item/CS_URS_2021_02/171201231"/>
    <hyperlink ref="F163" r:id="rId11" display="https://podminky.urs.cz/item/CS_URS_2021_02/171251201"/>
    <hyperlink ref="F165" r:id="rId12" display="https://podminky.urs.cz/item/CS_URS_2021_02/174212101"/>
    <hyperlink ref="F171" r:id="rId13" display="https://podminky.urs.cz/item/CS_URS_2021_02/175112101"/>
    <hyperlink ref="F174" r:id="rId14" display="https://podminky.urs.cz/item/CS_URS_2021_02/175151201"/>
    <hyperlink ref="F187" r:id="rId15" display="https://podminky.urs.cz/item/CS_URS_2021_02/181951112"/>
    <hyperlink ref="F203" r:id="rId16" display="https://podminky.urs.cz/item/CS_URS_2021_02/211561111"/>
    <hyperlink ref="F211" r:id="rId17" display="https://podminky.urs.cz/item/CS_URS_2021_02/211971110"/>
    <hyperlink ref="F219" r:id="rId18" display="https://podminky.urs.cz/item/CS_URS_2021_02/69311081"/>
    <hyperlink ref="F222" r:id="rId19" display="https://podminky.urs.cz/item/CS_URS_2021_02/212752101"/>
    <hyperlink ref="F229" r:id="rId20" display="https://podminky.urs.cz/item/CS_URS_2021_02/274313611"/>
    <hyperlink ref="F234" r:id="rId21" display="https://podminky.urs.cz/item/CS_URS_2021_02/275313711"/>
    <hyperlink ref="F241" r:id="rId22" display="https://podminky.urs.cz/item/CS_URS_2021_02/275313811"/>
    <hyperlink ref="F248" r:id="rId23" display="https://podminky.urs.cz/item/CS_URS_2021_02/275351121"/>
    <hyperlink ref="F251" r:id="rId24" display="https://podminky.urs.cz/item/CS_URS_2021_02/275351122"/>
    <hyperlink ref="F254" r:id="rId25" display="https://podminky.urs.cz/item/CS_URS_2021_02/311321814"/>
    <hyperlink ref="F268" r:id="rId26" display="https://podminky.urs.cz/item/CS_URS_2021_02/311351911"/>
    <hyperlink ref="F277" r:id="rId27" display="https://podminky.urs.cz/item/CS_URS_2021_02/327351211"/>
    <hyperlink ref="F297" r:id="rId28" display="https://podminky.urs.cz/item/CS_URS_2021_02/327351221"/>
    <hyperlink ref="F299" r:id="rId29" display="https://podminky.urs.cz/item/CS_URS_2021_02/327361006"/>
    <hyperlink ref="F302" r:id="rId30" display="https://podminky.urs.cz/item/CS_URS_2021_02/327361040"/>
    <hyperlink ref="F305" r:id="rId31" display="https://podminky.urs.cz/item/CS_URS_2021_02/348101230"/>
    <hyperlink ref="F308" r:id="rId32" display="https://podminky.urs.cz/item/CS_URS_2021_02/348101270"/>
    <hyperlink ref="F312" r:id="rId33" display="https://podminky.urs.cz/item/CS_URS_2021_02/451577777"/>
    <hyperlink ref="F318" r:id="rId34" display="https://podminky.urs.cz/item/CS_URS_2021_02/564801111"/>
    <hyperlink ref="F325" r:id="rId35" display="https://podminky.urs.cz/item/CS_URS_2021_02/564851111"/>
    <hyperlink ref="F332" r:id="rId36" display="https://podminky.urs.cz/item/CS_URS_2021_02/564851112"/>
    <hyperlink ref="F337" r:id="rId37" display="https://podminky.urs.cz/item/CS_URS_2021_02/564771111"/>
    <hyperlink ref="F344" r:id="rId38" display="https://podminky.urs.cz/item/CS_URS_2021_02/564861111"/>
    <hyperlink ref="F346" r:id="rId39" display="https://podminky.urs.cz/item/CS_URS_2021_02/567142113"/>
    <hyperlink ref="F348" r:id="rId40" display="https://podminky.urs.cz/item/CS_URS_2021_02/576136311"/>
    <hyperlink ref="F355" r:id="rId41" display="https://podminky.urs.cz/item/CS_URS_2021_02/577134111"/>
    <hyperlink ref="F362" r:id="rId42" display="https://podminky.urs.cz/item/CS_URS_2021_02/579211120"/>
    <hyperlink ref="F369" r:id="rId43" display="https://podminky.urs.cz/item/CS_URS_2021_02/579291111"/>
    <hyperlink ref="F382" r:id="rId44" display="https://podminky.urs.cz/item/CS_URS_2021_02/596811120"/>
    <hyperlink ref="F389" r:id="rId45" display="https://podminky.urs.cz/item/CS_URS_2021_02/596811122"/>
    <hyperlink ref="F394" r:id="rId46" display="https://podminky.urs.cz/item/CS_URS_2021_02/59245021"/>
    <hyperlink ref="F406" r:id="rId47" display="https://podminky.urs.cz/item/CS_URS_2021_02/631311113"/>
    <hyperlink ref="F411" r:id="rId48" display="https://podminky.urs.cz/item/CS_URS_2021_02/631311123"/>
    <hyperlink ref="F417" r:id="rId49" display="https://podminky.urs.cz/item/CS_URS_2021_02/631311135"/>
    <hyperlink ref="F422" r:id="rId50" display="https://podminky.urs.cz/item/CS_URS_2021_02/631319023"/>
    <hyperlink ref="F424" r:id="rId51" display="https://podminky.urs.cz/item/CS_URS_2021_02/631319175"/>
    <hyperlink ref="F427" r:id="rId52" display="https://podminky.urs.cz/item/CS_URS_2021_02/631351101"/>
    <hyperlink ref="F430" r:id="rId53" display="https://podminky.urs.cz/item/CS_URS_2021_02/631351102"/>
    <hyperlink ref="F432" r:id="rId54" display="https://podminky.urs.cz/item/CS_URS_2021_02/631362021"/>
    <hyperlink ref="F437" r:id="rId55" display="https://podminky.urs.cz/item/CS_URS_2021_02/634663113"/>
    <hyperlink ref="F439" r:id="rId56" display="https://podminky.urs.cz/item/CS_URS_2021_02/634911133"/>
    <hyperlink ref="F443" r:id="rId57" display="https://podminky.urs.cz/item/CS_URS_2021_02/916231213"/>
    <hyperlink ref="F458" r:id="rId58" display="https://podminky.urs.cz/item/CS_URS_2021_02/59217031"/>
    <hyperlink ref="F463" r:id="rId59" display="https://podminky.urs.cz/item/CS_URS_2021_02/59217037"/>
    <hyperlink ref="F466" r:id="rId60" display="https://podminky.urs.cz/item/CS_URS_2021_02/916991121"/>
    <hyperlink ref="F481" r:id="rId61" display="https://podminky.urs.cz/item/CS_URS_2021_02/919726122"/>
    <hyperlink ref="F488" r:id="rId62" display="https://podminky.urs.cz/item/CS_URS_2021_02/936104211"/>
    <hyperlink ref="F492" r:id="rId63" display="https://podminky.urs.cz/item/CS_URS_2021_02/953241211"/>
    <hyperlink ref="F495" r:id="rId64" display="https://podminky.urs.cz/item/CS_URS_2021_02/54879271"/>
    <hyperlink ref="F497" r:id="rId65" display="https://podminky.urs.cz/item/CS_URS_2021_02/953312122"/>
    <hyperlink ref="F500" r:id="rId66" display="https://podminky.urs.cz/item/CS_URS_2021_02/953334443"/>
    <hyperlink ref="F502" r:id="rId67" display="https://podminky.urs.cz/item/CS_URS_2021_02/953334621"/>
    <hyperlink ref="F509" r:id="rId68" display="https://podminky.urs.cz/item/CS_URS_2021_02/953334624"/>
    <hyperlink ref="F512" r:id="rId69" display="https://podminky.urs.cz/item/CS_URS_2021_02/953943125"/>
    <hyperlink ref="F515" r:id="rId70" display="https://podminky.urs.cz/item/CS_URS_2021_02/953961213"/>
    <hyperlink ref="F522" r:id="rId71" display="https://podminky.urs.cz/item/CS_URS_2021_02/953961214"/>
    <hyperlink ref="F529" r:id="rId72" display="https://podminky.urs.cz/item/CS_URS_2021_02/953965121"/>
    <hyperlink ref="F531" r:id="rId73" display="https://podminky.urs.cz/item/CS_URS_2021_02/953965132"/>
    <hyperlink ref="F533" r:id="rId74" display="https://podminky.urs.cz/item/CS_URS_2021_02/984411111.R"/>
    <hyperlink ref="F569" r:id="rId75" display="https://podminky.urs.cz/item/CS_URS_2021_02/998222012"/>
    <hyperlink ref="F573" r:id="rId76" display="https://podminky.urs.cz/item/CS_URS_2021_02/711112001"/>
    <hyperlink ref="F581" r:id="rId77" display="https://podminky.urs.cz/item/CS_URS_2021_02/11163150"/>
    <hyperlink ref="F584" r:id="rId78" display="https://podminky.urs.cz/item/CS_URS_2021_02/998711101"/>
    <hyperlink ref="F587" r:id="rId79" display="https://podminky.urs.cz/item/CS_URS_2021_02/762134122"/>
    <hyperlink ref="F590" r:id="rId80" display="https://podminky.urs.cz/item/CS_URS_2021_02/60516107.R"/>
    <hyperlink ref="F593" r:id="rId81" display="https://podminky.urs.cz/item/CS_URS_2021_02/762195000"/>
    <hyperlink ref="F595" r:id="rId82" display="https://podminky.urs.cz/item/CS_URS_2021_02/998762101"/>
    <hyperlink ref="F598" r:id="rId83" display="https://podminky.urs.cz/item/CS_URS_2021_02/767163121"/>
    <hyperlink ref="F602" r:id="rId84" display="https://podminky.urs.cz/item/CS_URS_2021_02/998767101"/>
    <hyperlink ref="F605" r:id="rId85" display="https://podminky.urs.cz/item/CS_URS_2021_02/783113121"/>
    <hyperlink ref="F608" r:id="rId86" display="https://podminky.urs.cz/item/CS_URS_2021_02/783614661"/>
    <hyperlink ref="F611" r:id="rId87" display="https://podminky.urs.cz/item/CS_URS_2021_02/783615561"/>
    <hyperlink ref="F613" r:id="rId88" display="https://podminky.urs.cz/item/CS_URS_2021_02/7836176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945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ROUND(J98,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ROUND((SUM(BE98:BE425)),  2)</f>
        <v>0</v>
      </c>
      <c r="G33" s="39"/>
      <c r="H33" s="39"/>
      <c r="I33" s="158">
        <v>0.20999999999999999</v>
      </c>
      <c r="J33" s="157">
        <f>ROUND(((SUM(BE98:BE425))*I33),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ROUND((SUM(BF98:BF425)),  2)</f>
        <v>0</v>
      </c>
      <c r="G34" s="39"/>
      <c r="H34" s="39"/>
      <c r="I34" s="158">
        <v>0.14999999999999999</v>
      </c>
      <c r="J34" s="157">
        <f>ROUND(((SUM(BF98:BF425))*I34),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ROUND((SUM(BG98:BG425)),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ROUND((SUM(BH98:BH425)),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ROUND((SUM(BI98:BI425)),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GJ-02 - SO 02 - Budova skladu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J99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J100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J129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125</v>
      </c>
      <c r="E63" s="183"/>
      <c r="F63" s="183"/>
      <c r="G63" s="183"/>
      <c r="H63" s="183"/>
      <c r="I63" s="183"/>
      <c r="J63" s="184">
        <f>J141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126</v>
      </c>
      <c r="E64" s="183"/>
      <c r="F64" s="183"/>
      <c r="G64" s="183"/>
      <c r="H64" s="183"/>
      <c r="I64" s="183"/>
      <c r="J64" s="184">
        <f>J152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J176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J224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J245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131</v>
      </c>
      <c r="E68" s="178"/>
      <c r="F68" s="178"/>
      <c r="G68" s="178"/>
      <c r="H68" s="178"/>
      <c r="I68" s="178"/>
      <c r="J68" s="179">
        <f>J248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132</v>
      </c>
      <c r="E69" s="183"/>
      <c r="F69" s="183"/>
      <c r="G69" s="183"/>
      <c r="H69" s="183"/>
      <c r="I69" s="183"/>
      <c r="J69" s="184">
        <f>J249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946</v>
      </c>
      <c r="E70" s="183"/>
      <c r="F70" s="183"/>
      <c r="G70" s="183"/>
      <c r="H70" s="183"/>
      <c r="I70" s="183"/>
      <c r="J70" s="184">
        <f>J272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947</v>
      </c>
      <c r="E71" s="183"/>
      <c r="F71" s="183"/>
      <c r="G71" s="183"/>
      <c r="H71" s="183"/>
      <c r="I71" s="183"/>
      <c r="J71" s="184">
        <f>J302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133</v>
      </c>
      <c r="E72" s="183"/>
      <c r="F72" s="183"/>
      <c r="G72" s="183"/>
      <c r="H72" s="183"/>
      <c r="I72" s="183"/>
      <c r="J72" s="184">
        <f>J310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948</v>
      </c>
      <c r="E73" s="183"/>
      <c r="F73" s="183"/>
      <c r="G73" s="183"/>
      <c r="H73" s="183"/>
      <c r="I73" s="183"/>
      <c r="J73" s="184">
        <f>J322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949</v>
      </c>
      <c r="E74" s="183"/>
      <c r="F74" s="183"/>
      <c r="G74" s="183"/>
      <c r="H74" s="183"/>
      <c r="I74" s="183"/>
      <c r="J74" s="184">
        <f>J341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134</v>
      </c>
      <c r="E75" s="183"/>
      <c r="F75" s="183"/>
      <c r="G75" s="183"/>
      <c r="H75" s="183"/>
      <c r="I75" s="183"/>
      <c r="J75" s="184">
        <f>J375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950</v>
      </c>
      <c r="E76" s="183"/>
      <c r="F76" s="183"/>
      <c r="G76" s="183"/>
      <c r="H76" s="183"/>
      <c r="I76" s="183"/>
      <c r="J76" s="184">
        <f>J386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135</v>
      </c>
      <c r="E77" s="183"/>
      <c r="F77" s="183"/>
      <c r="G77" s="183"/>
      <c r="H77" s="183"/>
      <c r="I77" s="183"/>
      <c r="J77" s="184">
        <f>J406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1"/>
      <c r="C78" s="126"/>
      <c r="D78" s="182" t="s">
        <v>951</v>
      </c>
      <c r="E78" s="183"/>
      <c r="F78" s="183"/>
      <c r="G78" s="183"/>
      <c r="H78" s="183"/>
      <c r="I78" s="183"/>
      <c r="J78" s="184">
        <f>J420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136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0" t="str">
        <f>E7</f>
        <v>Jihlava - gymnazium</v>
      </c>
      <c r="F88" s="33"/>
      <c r="G88" s="33"/>
      <c r="H88" s="33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116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GJ-02 - SO 02 - Budova skladu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 xml:space="preserve"> </v>
      </c>
      <c r="G92" s="41"/>
      <c r="H92" s="41"/>
      <c r="I92" s="33" t="s">
        <v>23</v>
      </c>
      <c r="J92" s="73" t="str">
        <f>IF(J12="","",J12)</f>
        <v>19. 12. 2021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 xml:space="preserve"> </v>
      </c>
      <c r="G94" s="41"/>
      <c r="H94" s="41"/>
      <c r="I94" s="33" t="s">
        <v>30</v>
      </c>
      <c r="J94" s="37" t="str">
        <f>E21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IF(E18="","",E18)</f>
        <v>Vyplň údaj</v>
      </c>
      <c r="G95" s="41"/>
      <c r="H95" s="41"/>
      <c r="I95" s="33" t="s">
        <v>32</v>
      </c>
      <c r="J95" s="37" t="str">
        <f>E24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137</v>
      </c>
      <c r="D97" s="189" t="s">
        <v>54</v>
      </c>
      <c r="E97" s="189" t="s">
        <v>50</v>
      </c>
      <c r="F97" s="189" t="s">
        <v>51</v>
      </c>
      <c r="G97" s="189" t="s">
        <v>138</v>
      </c>
      <c r="H97" s="189" t="s">
        <v>139</v>
      </c>
      <c r="I97" s="189" t="s">
        <v>140</v>
      </c>
      <c r="J97" s="189" t="s">
        <v>120</v>
      </c>
      <c r="K97" s="190" t="s">
        <v>141</v>
      </c>
      <c r="L97" s="191"/>
      <c r="M97" s="93" t="s">
        <v>19</v>
      </c>
      <c r="N97" s="94" t="s">
        <v>39</v>
      </c>
      <c r="O97" s="94" t="s">
        <v>142</v>
      </c>
      <c r="P97" s="94" t="s">
        <v>143</v>
      </c>
      <c r="Q97" s="94" t="s">
        <v>144</v>
      </c>
      <c r="R97" s="94" t="s">
        <v>145</v>
      </c>
      <c r="S97" s="94" t="s">
        <v>146</v>
      </c>
      <c r="T97" s="95" t="s">
        <v>147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148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P99+P248</f>
        <v>0</v>
      </c>
      <c r="Q98" s="97"/>
      <c r="R98" s="194">
        <f>R99+R248</f>
        <v>56.858573990000004</v>
      </c>
      <c r="S98" s="97"/>
      <c r="T98" s="195">
        <f>T99+T248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68</v>
      </c>
      <c r="AU98" s="18" t="s">
        <v>121</v>
      </c>
      <c r="BK98" s="196">
        <f>BK99+BK248</f>
        <v>0</v>
      </c>
    </row>
    <row r="99" s="12" customFormat="1" ht="25.92" customHeight="1">
      <c r="A99" s="12"/>
      <c r="B99" s="197"/>
      <c r="C99" s="198"/>
      <c r="D99" s="199" t="s">
        <v>68</v>
      </c>
      <c r="E99" s="200" t="s">
        <v>149</v>
      </c>
      <c r="F99" s="200" t="s">
        <v>150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P100+P129+P141+P152+P176+P224+P245</f>
        <v>0</v>
      </c>
      <c r="Q99" s="205"/>
      <c r="R99" s="206">
        <f>R100+R129+R141+R152+R176+R224+R245</f>
        <v>53.285259860000004</v>
      </c>
      <c r="S99" s="205"/>
      <c r="T99" s="207">
        <f>T100+T129+T141+T152+T176+T224+T245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77</v>
      </c>
      <c r="AT99" s="209" t="s">
        <v>68</v>
      </c>
      <c r="AU99" s="209" t="s">
        <v>69</v>
      </c>
      <c r="AY99" s="208" t="s">
        <v>151</v>
      </c>
      <c r="BK99" s="210">
        <f>BK100+BK129+BK141+BK152+BK176+BK224+BK245</f>
        <v>0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77</v>
      </c>
      <c r="F100" s="211" t="s">
        <v>152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SUM(P101:P128)</f>
        <v>0</v>
      </c>
      <c r="Q100" s="205"/>
      <c r="R100" s="206">
        <f>SUM(R101:R128)</f>
        <v>0</v>
      </c>
      <c r="S100" s="205"/>
      <c r="T100" s="207">
        <f>SUM(T101:T128)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77</v>
      </c>
      <c r="AT100" s="209" t="s">
        <v>68</v>
      </c>
      <c r="AU100" s="209" t="s">
        <v>77</v>
      </c>
      <c r="AY100" s="208" t="s">
        <v>151</v>
      </c>
      <c r="BK100" s="210">
        <f>SUM(BK101:BK128)</f>
        <v>0</v>
      </c>
    </row>
    <row r="101" s="2" customFormat="1" ht="21.75" customHeight="1">
      <c r="A101" s="39"/>
      <c r="B101" s="40"/>
      <c r="C101" s="213" t="s">
        <v>77</v>
      </c>
      <c r="D101" s="213" t="s">
        <v>153</v>
      </c>
      <c r="E101" s="214" t="s">
        <v>952</v>
      </c>
      <c r="F101" s="215" t="s">
        <v>953</v>
      </c>
      <c r="G101" s="216" t="s">
        <v>156</v>
      </c>
      <c r="H101" s="217">
        <v>9.2360000000000007</v>
      </c>
      <c r="I101" s="218"/>
      <c r="J101" s="219">
        <f>ROUND(I101*H101,2)</f>
        <v>0</v>
      </c>
      <c r="K101" s="215" t="s">
        <v>157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158</v>
      </c>
      <c r="AT101" s="224" t="s">
        <v>153</v>
      </c>
      <c r="AU101" s="224" t="s">
        <v>79</v>
      </c>
      <c r="AY101" s="18" t="s">
        <v>151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77</v>
      </c>
      <c r="BK101" s="225">
        <f>ROUND(I101*H101,2)</f>
        <v>0</v>
      </c>
      <c r="BL101" s="18" t="s">
        <v>158</v>
      </c>
      <c r="BM101" s="224" t="s">
        <v>954</v>
      </c>
    </row>
    <row r="102" s="2" customFormat="1">
      <c r="A102" s="39"/>
      <c r="B102" s="40"/>
      <c r="C102" s="41"/>
      <c r="D102" s="226" t="s">
        <v>160</v>
      </c>
      <c r="E102" s="41"/>
      <c r="F102" s="227" t="s">
        <v>955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160</v>
      </c>
      <c r="AU102" s="18" t="s">
        <v>79</v>
      </c>
    </row>
    <row r="103" s="13" customFormat="1">
      <c r="A103" s="13"/>
      <c r="B103" s="231"/>
      <c r="C103" s="232"/>
      <c r="D103" s="233" t="s">
        <v>162</v>
      </c>
      <c r="E103" s="234" t="s">
        <v>19</v>
      </c>
      <c r="F103" s="235" t="s">
        <v>956</v>
      </c>
      <c r="G103" s="232"/>
      <c r="H103" s="236">
        <v>9.2360000000000007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162</v>
      </c>
      <c r="AU103" s="242" t="s">
        <v>79</v>
      </c>
      <c r="AV103" s="13" t="s">
        <v>79</v>
      </c>
      <c r="AW103" s="13" t="s">
        <v>31</v>
      </c>
      <c r="AX103" s="13" t="s">
        <v>77</v>
      </c>
      <c r="AY103" s="242" t="s">
        <v>151</v>
      </c>
    </row>
    <row r="104" s="2" customFormat="1" ht="21.75" customHeight="1">
      <c r="A104" s="39"/>
      <c r="B104" s="40"/>
      <c r="C104" s="213" t="s">
        <v>79</v>
      </c>
      <c r="D104" s="213" t="s">
        <v>153</v>
      </c>
      <c r="E104" s="214" t="s">
        <v>175</v>
      </c>
      <c r="F104" s="215" t="s">
        <v>176</v>
      </c>
      <c r="G104" s="216" t="s">
        <v>156</v>
      </c>
      <c r="H104" s="217">
        <v>3.0099999999999998</v>
      </c>
      <c r="I104" s="218"/>
      <c r="J104" s="219">
        <f>ROUND(I104*H104,2)</f>
        <v>0</v>
      </c>
      <c r="K104" s="215" t="s">
        <v>157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158</v>
      </c>
      <c r="AT104" s="224" t="s">
        <v>153</v>
      </c>
      <c r="AU104" s="224" t="s">
        <v>79</v>
      </c>
      <c r="AY104" s="18" t="s">
        <v>151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77</v>
      </c>
      <c r="BK104" s="225">
        <f>ROUND(I104*H104,2)</f>
        <v>0</v>
      </c>
      <c r="BL104" s="18" t="s">
        <v>158</v>
      </c>
      <c r="BM104" s="224" t="s">
        <v>957</v>
      </c>
    </row>
    <row r="105" s="2" customFormat="1">
      <c r="A105" s="39"/>
      <c r="B105" s="40"/>
      <c r="C105" s="41"/>
      <c r="D105" s="226" t="s">
        <v>160</v>
      </c>
      <c r="E105" s="41"/>
      <c r="F105" s="227" t="s">
        <v>178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160</v>
      </c>
      <c r="AU105" s="18" t="s">
        <v>79</v>
      </c>
    </row>
    <row r="106" s="13" customFormat="1">
      <c r="A106" s="13"/>
      <c r="B106" s="231"/>
      <c r="C106" s="232"/>
      <c r="D106" s="233" t="s">
        <v>162</v>
      </c>
      <c r="E106" s="234" t="s">
        <v>19</v>
      </c>
      <c r="F106" s="235" t="s">
        <v>958</v>
      </c>
      <c r="G106" s="232"/>
      <c r="H106" s="236">
        <v>3.0099999999999998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162</v>
      </c>
      <c r="AU106" s="242" t="s">
        <v>79</v>
      </c>
      <c r="AV106" s="13" t="s">
        <v>79</v>
      </c>
      <c r="AW106" s="13" t="s">
        <v>31</v>
      </c>
      <c r="AX106" s="13" t="s">
        <v>77</v>
      </c>
      <c r="AY106" s="242" t="s">
        <v>151</v>
      </c>
    </row>
    <row r="107" s="2" customFormat="1" ht="21.75" customHeight="1">
      <c r="A107" s="39"/>
      <c r="B107" s="40"/>
      <c r="C107" s="213" t="s">
        <v>165</v>
      </c>
      <c r="D107" s="213" t="s">
        <v>153</v>
      </c>
      <c r="E107" s="214" t="s">
        <v>959</v>
      </c>
      <c r="F107" s="215" t="s">
        <v>960</v>
      </c>
      <c r="G107" s="216" t="s">
        <v>156</v>
      </c>
      <c r="H107" s="217">
        <v>27</v>
      </c>
      <c r="I107" s="218"/>
      <c r="J107" s="219">
        <f>ROUND(I107*H107,2)</f>
        <v>0</v>
      </c>
      <c r="K107" s="215" t="s">
        <v>157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158</v>
      </c>
      <c r="AT107" s="224" t="s">
        <v>153</v>
      </c>
      <c r="AU107" s="224" t="s">
        <v>79</v>
      </c>
      <c r="AY107" s="18" t="s">
        <v>151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77</v>
      </c>
      <c r="BK107" s="225">
        <f>ROUND(I107*H107,2)</f>
        <v>0</v>
      </c>
      <c r="BL107" s="18" t="s">
        <v>158</v>
      </c>
      <c r="BM107" s="224" t="s">
        <v>961</v>
      </c>
    </row>
    <row r="108" s="2" customFormat="1">
      <c r="A108" s="39"/>
      <c r="B108" s="40"/>
      <c r="C108" s="41"/>
      <c r="D108" s="226" t="s">
        <v>160</v>
      </c>
      <c r="E108" s="41"/>
      <c r="F108" s="227" t="s">
        <v>962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79</v>
      </c>
    </row>
    <row r="109" s="13" customFormat="1">
      <c r="A109" s="13"/>
      <c r="B109" s="231"/>
      <c r="C109" s="232"/>
      <c r="D109" s="233" t="s">
        <v>162</v>
      </c>
      <c r="E109" s="234" t="s">
        <v>19</v>
      </c>
      <c r="F109" s="235" t="s">
        <v>963</v>
      </c>
      <c r="G109" s="232"/>
      <c r="H109" s="236">
        <v>27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162</v>
      </c>
      <c r="AU109" s="242" t="s">
        <v>79</v>
      </c>
      <c r="AV109" s="13" t="s">
        <v>79</v>
      </c>
      <c r="AW109" s="13" t="s">
        <v>31</v>
      </c>
      <c r="AX109" s="13" t="s">
        <v>77</v>
      </c>
      <c r="AY109" s="242" t="s">
        <v>151</v>
      </c>
    </row>
    <row r="110" s="2" customFormat="1" ht="21.75" customHeight="1">
      <c r="A110" s="39"/>
      <c r="B110" s="40"/>
      <c r="C110" s="213" t="s">
        <v>158</v>
      </c>
      <c r="D110" s="213" t="s">
        <v>153</v>
      </c>
      <c r="E110" s="214" t="s">
        <v>225</v>
      </c>
      <c r="F110" s="215" t="s">
        <v>226</v>
      </c>
      <c r="G110" s="216" t="s">
        <v>156</v>
      </c>
      <c r="H110" s="217">
        <v>46.259999999999998</v>
      </c>
      <c r="I110" s="218"/>
      <c r="J110" s="219">
        <f>ROUND(I110*H110,2)</f>
        <v>0</v>
      </c>
      <c r="K110" s="215" t="s">
        <v>157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158</v>
      </c>
      <c r="AT110" s="224" t="s">
        <v>153</v>
      </c>
      <c r="AU110" s="224" t="s">
        <v>79</v>
      </c>
      <c r="AY110" s="18" t="s">
        <v>151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77</v>
      </c>
      <c r="BK110" s="225">
        <f>ROUND(I110*H110,2)</f>
        <v>0</v>
      </c>
      <c r="BL110" s="18" t="s">
        <v>158</v>
      </c>
      <c r="BM110" s="224" t="s">
        <v>964</v>
      </c>
    </row>
    <row r="111" s="2" customFormat="1">
      <c r="A111" s="39"/>
      <c r="B111" s="40"/>
      <c r="C111" s="41"/>
      <c r="D111" s="226" t="s">
        <v>160</v>
      </c>
      <c r="E111" s="41"/>
      <c r="F111" s="227" t="s">
        <v>228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160</v>
      </c>
      <c r="AU111" s="18" t="s">
        <v>79</v>
      </c>
    </row>
    <row r="112" s="13" customFormat="1">
      <c r="A112" s="13"/>
      <c r="B112" s="231"/>
      <c r="C112" s="232"/>
      <c r="D112" s="233" t="s">
        <v>162</v>
      </c>
      <c r="E112" s="234" t="s">
        <v>19</v>
      </c>
      <c r="F112" s="235" t="s">
        <v>965</v>
      </c>
      <c r="G112" s="232"/>
      <c r="H112" s="236">
        <v>46.259999999999998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162</v>
      </c>
      <c r="AU112" s="242" t="s">
        <v>79</v>
      </c>
      <c r="AV112" s="13" t="s">
        <v>79</v>
      </c>
      <c r="AW112" s="13" t="s">
        <v>31</v>
      </c>
      <c r="AX112" s="13" t="s">
        <v>77</v>
      </c>
      <c r="AY112" s="242" t="s">
        <v>151</v>
      </c>
    </row>
    <row r="113" s="2" customFormat="1" ht="21.75" customHeight="1">
      <c r="A113" s="39"/>
      <c r="B113" s="40"/>
      <c r="C113" s="213" t="s">
        <v>207</v>
      </c>
      <c r="D113" s="213" t="s">
        <v>153</v>
      </c>
      <c r="E113" s="214" t="s">
        <v>231</v>
      </c>
      <c r="F113" s="215" t="s">
        <v>232</v>
      </c>
      <c r="G113" s="216" t="s">
        <v>156</v>
      </c>
      <c r="H113" s="217">
        <v>16.116</v>
      </c>
      <c r="I113" s="218"/>
      <c r="J113" s="219">
        <f>ROUND(I113*H113,2)</f>
        <v>0</v>
      </c>
      <c r="K113" s="215" t="s">
        <v>157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158</v>
      </c>
      <c r="AT113" s="224" t="s">
        <v>153</v>
      </c>
      <c r="AU113" s="224" t="s">
        <v>79</v>
      </c>
      <c r="AY113" s="18" t="s">
        <v>151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77</v>
      </c>
      <c r="BK113" s="225">
        <f>ROUND(I113*H113,2)</f>
        <v>0</v>
      </c>
      <c r="BL113" s="18" t="s">
        <v>158</v>
      </c>
      <c r="BM113" s="224" t="s">
        <v>966</v>
      </c>
    </row>
    <row r="114" s="2" customFormat="1">
      <c r="A114" s="39"/>
      <c r="B114" s="40"/>
      <c r="C114" s="41"/>
      <c r="D114" s="226" t="s">
        <v>160</v>
      </c>
      <c r="E114" s="41"/>
      <c r="F114" s="227" t="s">
        <v>234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160</v>
      </c>
      <c r="AU114" s="18" t="s">
        <v>79</v>
      </c>
    </row>
    <row r="115" s="13" customFormat="1">
      <c r="A115" s="13"/>
      <c r="B115" s="231"/>
      <c r="C115" s="232"/>
      <c r="D115" s="233" t="s">
        <v>162</v>
      </c>
      <c r="E115" s="234" t="s">
        <v>19</v>
      </c>
      <c r="F115" s="235" t="s">
        <v>967</v>
      </c>
      <c r="G115" s="232"/>
      <c r="H115" s="236">
        <v>16.116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162</v>
      </c>
      <c r="AU115" s="242" t="s">
        <v>79</v>
      </c>
      <c r="AV115" s="13" t="s">
        <v>79</v>
      </c>
      <c r="AW115" s="13" t="s">
        <v>31</v>
      </c>
      <c r="AX115" s="13" t="s">
        <v>77</v>
      </c>
      <c r="AY115" s="242" t="s">
        <v>151</v>
      </c>
    </row>
    <row r="116" s="2" customFormat="1" ht="16.5" customHeight="1">
      <c r="A116" s="39"/>
      <c r="B116" s="40"/>
      <c r="C116" s="213" t="s">
        <v>218</v>
      </c>
      <c r="D116" s="213" t="s">
        <v>153</v>
      </c>
      <c r="E116" s="214" t="s">
        <v>968</v>
      </c>
      <c r="F116" s="215" t="s">
        <v>969</v>
      </c>
      <c r="G116" s="216" t="s">
        <v>156</v>
      </c>
      <c r="H116" s="217">
        <v>23.129999999999999</v>
      </c>
      <c r="I116" s="218"/>
      <c r="J116" s="219">
        <f>ROUND(I116*H116,2)</f>
        <v>0</v>
      </c>
      <c r="K116" s="215" t="s">
        <v>157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158</v>
      </c>
      <c r="AT116" s="224" t="s">
        <v>153</v>
      </c>
      <c r="AU116" s="224" t="s">
        <v>79</v>
      </c>
      <c r="AY116" s="18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77</v>
      </c>
      <c r="BK116" s="225">
        <f>ROUND(I116*H116,2)</f>
        <v>0</v>
      </c>
      <c r="BL116" s="18" t="s">
        <v>158</v>
      </c>
      <c r="BM116" s="224" t="s">
        <v>970</v>
      </c>
    </row>
    <row r="117" s="2" customFormat="1">
      <c r="A117" s="39"/>
      <c r="B117" s="40"/>
      <c r="C117" s="41"/>
      <c r="D117" s="226" t="s">
        <v>160</v>
      </c>
      <c r="E117" s="41"/>
      <c r="F117" s="227" t="s">
        <v>971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79</v>
      </c>
    </row>
    <row r="118" s="2" customFormat="1" ht="16.5" customHeight="1">
      <c r="A118" s="39"/>
      <c r="B118" s="40"/>
      <c r="C118" s="213" t="s">
        <v>224</v>
      </c>
      <c r="D118" s="213" t="s">
        <v>153</v>
      </c>
      <c r="E118" s="214" t="s">
        <v>243</v>
      </c>
      <c r="F118" s="215" t="s">
        <v>244</v>
      </c>
      <c r="G118" s="216" t="s">
        <v>245</v>
      </c>
      <c r="H118" s="217">
        <v>29.815000000000001</v>
      </c>
      <c r="I118" s="218"/>
      <c r="J118" s="219">
        <f>ROUND(I118*H118,2)</f>
        <v>0</v>
      </c>
      <c r="K118" s="215" t="s">
        <v>157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158</v>
      </c>
      <c r="AT118" s="224" t="s">
        <v>153</v>
      </c>
      <c r="AU118" s="224" t="s">
        <v>79</v>
      </c>
      <c r="AY118" s="18" t="s">
        <v>151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77</v>
      </c>
      <c r="BK118" s="225">
        <f>ROUND(I118*H118,2)</f>
        <v>0</v>
      </c>
      <c r="BL118" s="18" t="s">
        <v>158</v>
      </c>
      <c r="BM118" s="224" t="s">
        <v>972</v>
      </c>
    </row>
    <row r="119" s="2" customFormat="1">
      <c r="A119" s="39"/>
      <c r="B119" s="40"/>
      <c r="C119" s="41"/>
      <c r="D119" s="226" t="s">
        <v>160</v>
      </c>
      <c r="E119" s="41"/>
      <c r="F119" s="227" t="s">
        <v>247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160</v>
      </c>
      <c r="AU119" s="18" t="s">
        <v>79</v>
      </c>
    </row>
    <row r="120" s="13" customFormat="1">
      <c r="A120" s="13"/>
      <c r="B120" s="231"/>
      <c r="C120" s="232"/>
      <c r="D120" s="233" t="s">
        <v>162</v>
      </c>
      <c r="E120" s="232"/>
      <c r="F120" s="235" t="s">
        <v>973</v>
      </c>
      <c r="G120" s="232"/>
      <c r="H120" s="236">
        <v>29.815000000000001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162</v>
      </c>
      <c r="AU120" s="242" t="s">
        <v>79</v>
      </c>
      <c r="AV120" s="13" t="s">
        <v>79</v>
      </c>
      <c r="AW120" s="13" t="s">
        <v>4</v>
      </c>
      <c r="AX120" s="13" t="s">
        <v>77</v>
      </c>
      <c r="AY120" s="242" t="s">
        <v>151</v>
      </c>
    </row>
    <row r="121" s="2" customFormat="1" ht="16.5" customHeight="1">
      <c r="A121" s="39"/>
      <c r="B121" s="40"/>
      <c r="C121" s="213" t="s">
        <v>230</v>
      </c>
      <c r="D121" s="213" t="s">
        <v>153</v>
      </c>
      <c r="E121" s="214" t="s">
        <v>250</v>
      </c>
      <c r="F121" s="215" t="s">
        <v>251</v>
      </c>
      <c r="G121" s="216" t="s">
        <v>156</v>
      </c>
      <c r="H121" s="217">
        <v>16.116</v>
      </c>
      <c r="I121" s="218"/>
      <c r="J121" s="219">
        <f>ROUND(I121*H121,2)</f>
        <v>0</v>
      </c>
      <c r="K121" s="215" t="s">
        <v>157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158</v>
      </c>
      <c r="AT121" s="224" t="s">
        <v>153</v>
      </c>
      <c r="AU121" s="224" t="s">
        <v>79</v>
      </c>
      <c r="AY121" s="18" t="s">
        <v>151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77</v>
      </c>
      <c r="BK121" s="225">
        <f>ROUND(I121*H121,2)</f>
        <v>0</v>
      </c>
      <c r="BL121" s="18" t="s">
        <v>158</v>
      </c>
      <c r="BM121" s="224" t="s">
        <v>974</v>
      </c>
    </row>
    <row r="122" s="2" customFormat="1">
      <c r="A122" s="39"/>
      <c r="B122" s="40"/>
      <c r="C122" s="41"/>
      <c r="D122" s="226" t="s">
        <v>160</v>
      </c>
      <c r="E122" s="41"/>
      <c r="F122" s="227" t="s">
        <v>253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79</v>
      </c>
    </row>
    <row r="123" s="2" customFormat="1" ht="21.75" customHeight="1">
      <c r="A123" s="39"/>
      <c r="B123" s="40"/>
      <c r="C123" s="213" t="s">
        <v>236</v>
      </c>
      <c r="D123" s="213" t="s">
        <v>153</v>
      </c>
      <c r="E123" s="214" t="s">
        <v>273</v>
      </c>
      <c r="F123" s="215" t="s">
        <v>274</v>
      </c>
      <c r="G123" s="216" t="s">
        <v>156</v>
      </c>
      <c r="H123" s="217">
        <v>23.129999999999999</v>
      </c>
      <c r="I123" s="218"/>
      <c r="J123" s="219">
        <f>ROUND(I123*H123,2)</f>
        <v>0</v>
      </c>
      <c r="K123" s="215" t="s">
        <v>157</v>
      </c>
      <c r="L123" s="45"/>
      <c r="M123" s="220" t="s">
        <v>19</v>
      </c>
      <c r="N123" s="221" t="s">
        <v>40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158</v>
      </c>
      <c r="AT123" s="224" t="s">
        <v>153</v>
      </c>
      <c r="AU123" s="224" t="s">
        <v>79</v>
      </c>
      <c r="AY123" s="18" t="s">
        <v>151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77</v>
      </c>
      <c r="BK123" s="225">
        <f>ROUND(I123*H123,2)</f>
        <v>0</v>
      </c>
      <c r="BL123" s="18" t="s">
        <v>158</v>
      </c>
      <c r="BM123" s="224" t="s">
        <v>975</v>
      </c>
    </row>
    <row r="124" s="2" customFormat="1">
      <c r="A124" s="39"/>
      <c r="B124" s="40"/>
      <c r="C124" s="41"/>
      <c r="D124" s="226" t="s">
        <v>160</v>
      </c>
      <c r="E124" s="41"/>
      <c r="F124" s="227" t="s">
        <v>276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160</v>
      </c>
      <c r="AU124" s="18" t="s">
        <v>79</v>
      </c>
    </row>
    <row r="125" s="13" customFormat="1">
      <c r="A125" s="13"/>
      <c r="B125" s="231"/>
      <c r="C125" s="232"/>
      <c r="D125" s="233" t="s">
        <v>162</v>
      </c>
      <c r="E125" s="234" t="s">
        <v>19</v>
      </c>
      <c r="F125" s="235" t="s">
        <v>976</v>
      </c>
      <c r="G125" s="232"/>
      <c r="H125" s="236">
        <v>23.129999999999999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162</v>
      </c>
      <c r="AU125" s="242" t="s">
        <v>79</v>
      </c>
      <c r="AV125" s="13" t="s">
        <v>79</v>
      </c>
      <c r="AW125" s="13" t="s">
        <v>31</v>
      </c>
      <c r="AX125" s="13" t="s">
        <v>77</v>
      </c>
      <c r="AY125" s="242" t="s">
        <v>151</v>
      </c>
    </row>
    <row r="126" s="2" customFormat="1" ht="16.5" customHeight="1">
      <c r="A126" s="39"/>
      <c r="B126" s="40"/>
      <c r="C126" s="213" t="s">
        <v>242</v>
      </c>
      <c r="D126" s="213" t="s">
        <v>153</v>
      </c>
      <c r="E126" s="214" t="s">
        <v>288</v>
      </c>
      <c r="F126" s="215" t="s">
        <v>289</v>
      </c>
      <c r="G126" s="216" t="s">
        <v>290</v>
      </c>
      <c r="H126" s="217">
        <v>22.405000000000001</v>
      </c>
      <c r="I126" s="218"/>
      <c r="J126" s="219">
        <f>ROUND(I126*H126,2)</f>
        <v>0</v>
      </c>
      <c r="K126" s="215" t="s">
        <v>157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158</v>
      </c>
      <c r="AT126" s="224" t="s">
        <v>153</v>
      </c>
      <c r="AU126" s="224" t="s">
        <v>79</v>
      </c>
      <c r="AY126" s="18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77</v>
      </c>
      <c r="BK126" s="225">
        <f>ROUND(I126*H126,2)</f>
        <v>0</v>
      </c>
      <c r="BL126" s="18" t="s">
        <v>158</v>
      </c>
      <c r="BM126" s="224" t="s">
        <v>977</v>
      </c>
    </row>
    <row r="127" s="2" customFormat="1">
      <c r="A127" s="39"/>
      <c r="B127" s="40"/>
      <c r="C127" s="41"/>
      <c r="D127" s="226" t="s">
        <v>160</v>
      </c>
      <c r="E127" s="41"/>
      <c r="F127" s="227" t="s">
        <v>292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79</v>
      </c>
    </row>
    <row r="128" s="13" customFormat="1">
      <c r="A128" s="13"/>
      <c r="B128" s="231"/>
      <c r="C128" s="232"/>
      <c r="D128" s="233" t="s">
        <v>162</v>
      </c>
      <c r="E128" s="234" t="s">
        <v>19</v>
      </c>
      <c r="F128" s="235" t="s">
        <v>978</v>
      </c>
      <c r="G128" s="232"/>
      <c r="H128" s="236">
        <v>22.405000000000001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162</v>
      </c>
      <c r="AU128" s="242" t="s">
        <v>79</v>
      </c>
      <c r="AV128" s="13" t="s">
        <v>79</v>
      </c>
      <c r="AW128" s="13" t="s">
        <v>31</v>
      </c>
      <c r="AX128" s="13" t="s">
        <v>77</v>
      </c>
      <c r="AY128" s="242" t="s">
        <v>151</v>
      </c>
    </row>
    <row r="129" s="12" customFormat="1" ht="22.8" customHeight="1">
      <c r="A129" s="12"/>
      <c r="B129" s="197"/>
      <c r="C129" s="198"/>
      <c r="D129" s="199" t="s">
        <v>68</v>
      </c>
      <c r="E129" s="211" t="s">
        <v>79</v>
      </c>
      <c r="F129" s="211" t="s">
        <v>304</v>
      </c>
      <c r="G129" s="198"/>
      <c r="H129" s="198"/>
      <c r="I129" s="201"/>
      <c r="J129" s="212">
        <f>BK129</f>
        <v>0</v>
      </c>
      <c r="K129" s="198"/>
      <c r="L129" s="203"/>
      <c r="M129" s="204"/>
      <c r="N129" s="205"/>
      <c r="O129" s="205"/>
      <c r="P129" s="206">
        <f>SUM(P130:P140)</f>
        <v>0</v>
      </c>
      <c r="Q129" s="205"/>
      <c r="R129" s="206">
        <f>SUM(R130:R140)</f>
        <v>16.719776899999999</v>
      </c>
      <c r="S129" s="205"/>
      <c r="T129" s="207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77</v>
      </c>
      <c r="AT129" s="209" t="s">
        <v>68</v>
      </c>
      <c r="AU129" s="209" t="s">
        <v>77</v>
      </c>
      <c r="AY129" s="208" t="s">
        <v>151</v>
      </c>
      <c r="BK129" s="210">
        <f>SUM(BK130:BK140)</f>
        <v>0</v>
      </c>
    </row>
    <row r="130" s="2" customFormat="1" ht="16.5" customHeight="1">
      <c r="A130" s="39"/>
      <c r="B130" s="40"/>
      <c r="C130" s="213" t="s">
        <v>249</v>
      </c>
      <c r="D130" s="213" t="s">
        <v>153</v>
      </c>
      <c r="E130" s="214" t="s">
        <v>979</v>
      </c>
      <c r="F130" s="215" t="s">
        <v>980</v>
      </c>
      <c r="G130" s="216" t="s">
        <v>156</v>
      </c>
      <c r="H130" s="217">
        <v>3.0099999999999998</v>
      </c>
      <c r="I130" s="218"/>
      <c r="J130" s="219">
        <f>ROUND(I130*H130,2)</f>
        <v>0</v>
      </c>
      <c r="K130" s="215" t="s">
        <v>157</v>
      </c>
      <c r="L130" s="45"/>
      <c r="M130" s="220" t="s">
        <v>19</v>
      </c>
      <c r="N130" s="221" t="s">
        <v>40</v>
      </c>
      <c r="O130" s="85"/>
      <c r="P130" s="222">
        <f>O130*H130</f>
        <v>0</v>
      </c>
      <c r="Q130" s="222">
        <v>2.45329</v>
      </c>
      <c r="R130" s="222">
        <f>Q130*H130</f>
        <v>7.3844028999999995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158</v>
      </c>
      <c r="AT130" s="224" t="s">
        <v>153</v>
      </c>
      <c r="AU130" s="224" t="s">
        <v>79</v>
      </c>
      <c r="AY130" s="18" t="s">
        <v>151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77</v>
      </c>
      <c r="BK130" s="225">
        <f>ROUND(I130*H130,2)</f>
        <v>0</v>
      </c>
      <c r="BL130" s="18" t="s">
        <v>158</v>
      </c>
      <c r="BM130" s="224" t="s">
        <v>981</v>
      </c>
    </row>
    <row r="131" s="2" customFormat="1">
      <c r="A131" s="39"/>
      <c r="B131" s="40"/>
      <c r="C131" s="41"/>
      <c r="D131" s="226" t="s">
        <v>160</v>
      </c>
      <c r="E131" s="41"/>
      <c r="F131" s="227" t="s">
        <v>982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160</v>
      </c>
      <c r="AU131" s="18" t="s">
        <v>79</v>
      </c>
    </row>
    <row r="132" s="13" customFormat="1">
      <c r="A132" s="13"/>
      <c r="B132" s="231"/>
      <c r="C132" s="232"/>
      <c r="D132" s="233" t="s">
        <v>162</v>
      </c>
      <c r="E132" s="234" t="s">
        <v>19</v>
      </c>
      <c r="F132" s="235" t="s">
        <v>958</v>
      </c>
      <c r="G132" s="232"/>
      <c r="H132" s="236">
        <v>3.0099999999999998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162</v>
      </c>
      <c r="AU132" s="242" t="s">
        <v>79</v>
      </c>
      <c r="AV132" s="13" t="s">
        <v>79</v>
      </c>
      <c r="AW132" s="13" t="s">
        <v>31</v>
      </c>
      <c r="AX132" s="13" t="s">
        <v>77</v>
      </c>
      <c r="AY132" s="242" t="s">
        <v>151</v>
      </c>
    </row>
    <row r="133" s="2" customFormat="1" ht="21.75" customHeight="1">
      <c r="A133" s="39"/>
      <c r="B133" s="40"/>
      <c r="C133" s="213" t="s">
        <v>254</v>
      </c>
      <c r="D133" s="213" t="s">
        <v>153</v>
      </c>
      <c r="E133" s="214" t="s">
        <v>983</v>
      </c>
      <c r="F133" s="215" t="s">
        <v>984</v>
      </c>
      <c r="G133" s="216" t="s">
        <v>290</v>
      </c>
      <c r="H133" s="217">
        <v>12.9</v>
      </c>
      <c r="I133" s="218"/>
      <c r="J133" s="219">
        <f>ROUND(I133*H133,2)</f>
        <v>0</v>
      </c>
      <c r="K133" s="215" t="s">
        <v>157</v>
      </c>
      <c r="L133" s="45"/>
      <c r="M133" s="220" t="s">
        <v>19</v>
      </c>
      <c r="N133" s="221" t="s">
        <v>40</v>
      </c>
      <c r="O133" s="85"/>
      <c r="P133" s="222">
        <f>O133*H133</f>
        <v>0</v>
      </c>
      <c r="Q133" s="222">
        <v>0.71545999999999998</v>
      </c>
      <c r="R133" s="222">
        <f>Q133*H133</f>
        <v>9.2294339999999995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158</v>
      </c>
      <c r="AT133" s="224" t="s">
        <v>153</v>
      </c>
      <c r="AU133" s="224" t="s">
        <v>79</v>
      </c>
      <c r="AY133" s="18" t="s">
        <v>151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77</v>
      </c>
      <c r="BK133" s="225">
        <f>ROUND(I133*H133,2)</f>
        <v>0</v>
      </c>
      <c r="BL133" s="18" t="s">
        <v>158</v>
      </c>
      <c r="BM133" s="224" t="s">
        <v>985</v>
      </c>
    </row>
    <row r="134" s="2" customFormat="1">
      <c r="A134" s="39"/>
      <c r="B134" s="40"/>
      <c r="C134" s="41"/>
      <c r="D134" s="226" t="s">
        <v>160</v>
      </c>
      <c r="E134" s="41"/>
      <c r="F134" s="227" t="s">
        <v>986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160</v>
      </c>
      <c r="AU134" s="18" t="s">
        <v>79</v>
      </c>
    </row>
    <row r="135" s="13" customFormat="1">
      <c r="A135" s="13"/>
      <c r="B135" s="231"/>
      <c r="C135" s="232"/>
      <c r="D135" s="233" t="s">
        <v>162</v>
      </c>
      <c r="E135" s="234" t="s">
        <v>19</v>
      </c>
      <c r="F135" s="235" t="s">
        <v>987</v>
      </c>
      <c r="G135" s="232"/>
      <c r="H135" s="236">
        <v>12.9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162</v>
      </c>
      <c r="AU135" s="242" t="s">
        <v>79</v>
      </c>
      <c r="AV135" s="13" t="s">
        <v>79</v>
      </c>
      <c r="AW135" s="13" t="s">
        <v>31</v>
      </c>
      <c r="AX135" s="13" t="s">
        <v>77</v>
      </c>
      <c r="AY135" s="242" t="s">
        <v>151</v>
      </c>
    </row>
    <row r="136" s="2" customFormat="1" ht="16.5" customHeight="1">
      <c r="A136" s="39"/>
      <c r="B136" s="40"/>
      <c r="C136" s="213" t="s">
        <v>261</v>
      </c>
      <c r="D136" s="213" t="s">
        <v>153</v>
      </c>
      <c r="E136" s="214" t="s">
        <v>988</v>
      </c>
      <c r="F136" s="215" t="s">
        <v>989</v>
      </c>
      <c r="G136" s="216" t="s">
        <v>245</v>
      </c>
      <c r="H136" s="217">
        <v>0.10000000000000001</v>
      </c>
      <c r="I136" s="218"/>
      <c r="J136" s="219">
        <f>ROUND(I136*H136,2)</f>
        <v>0</v>
      </c>
      <c r="K136" s="215" t="s">
        <v>157</v>
      </c>
      <c r="L136" s="45"/>
      <c r="M136" s="220" t="s">
        <v>19</v>
      </c>
      <c r="N136" s="221" t="s">
        <v>40</v>
      </c>
      <c r="O136" s="85"/>
      <c r="P136" s="222">
        <f>O136*H136</f>
        <v>0</v>
      </c>
      <c r="Q136" s="222">
        <v>1.0593999999999999</v>
      </c>
      <c r="R136" s="222">
        <f>Q136*H136</f>
        <v>0.10593999999999999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158</v>
      </c>
      <c r="AT136" s="224" t="s">
        <v>153</v>
      </c>
      <c r="AU136" s="224" t="s">
        <v>79</v>
      </c>
      <c r="AY136" s="18" t="s">
        <v>151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77</v>
      </c>
      <c r="BK136" s="225">
        <f>ROUND(I136*H136,2)</f>
        <v>0</v>
      </c>
      <c r="BL136" s="18" t="s">
        <v>158</v>
      </c>
      <c r="BM136" s="224" t="s">
        <v>990</v>
      </c>
    </row>
    <row r="137" s="2" customFormat="1">
      <c r="A137" s="39"/>
      <c r="B137" s="40"/>
      <c r="C137" s="41"/>
      <c r="D137" s="226" t="s">
        <v>160</v>
      </c>
      <c r="E137" s="41"/>
      <c r="F137" s="227" t="s">
        <v>991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160</v>
      </c>
      <c r="AU137" s="18" t="s">
        <v>79</v>
      </c>
    </row>
    <row r="138" s="13" customFormat="1">
      <c r="A138" s="13"/>
      <c r="B138" s="231"/>
      <c r="C138" s="232"/>
      <c r="D138" s="233" t="s">
        <v>162</v>
      </c>
      <c r="E138" s="234" t="s">
        <v>19</v>
      </c>
      <c r="F138" s="235" t="s">
        <v>992</v>
      </c>
      <c r="G138" s="232"/>
      <c r="H138" s="236">
        <v>0.032000000000000001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162</v>
      </c>
      <c r="AU138" s="242" t="s">
        <v>79</v>
      </c>
      <c r="AV138" s="13" t="s">
        <v>79</v>
      </c>
      <c r="AW138" s="13" t="s">
        <v>31</v>
      </c>
      <c r="AX138" s="13" t="s">
        <v>69</v>
      </c>
      <c r="AY138" s="242" t="s">
        <v>151</v>
      </c>
    </row>
    <row r="139" s="13" customFormat="1">
      <c r="A139" s="13"/>
      <c r="B139" s="231"/>
      <c r="C139" s="232"/>
      <c r="D139" s="233" t="s">
        <v>162</v>
      </c>
      <c r="E139" s="234" t="s">
        <v>19</v>
      </c>
      <c r="F139" s="235" t="s">
        <v>993</v>
      </c>
      <c r="G139" s="232"/>
      <c r="H139" s="236">
        <v>0.068000000000000005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162</v>
      </c>
      <c r="AU139" s="242" t="s">
        <v>79</v>
      </c>
      <c r="AV139" s="13" t="s">
        <v>79</v>
      </c>
      <c r="AW139" s="13" t="s">
        <v>31</v>
      </c>
      <c r="AX139" s="13" t="s">
        <v>69</v>
      </c>
      <c r="AY139" s="242" t="s">
        <v>151</v>
      </c>
    </row>
    <row r="140" s="15" customFormat="1">
      <c r="A140" s="15"/>
      <c r="B140" s="254"/>
      <c r="C140" s="255"/>
      <c r="D140" s="233" t="s">
        <v>162</v>
      </c>
      <c r="E140" s="256" t="s">
        <v>19</v>
      </c>
      <c r="F140" s="257" t="s">
        <v>174</v>
      </c>
      <c r="G140" s="255"/>
      <c r="H140" s="258">
        <v>0.10000000000000001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162</v>
      </c>
      <c r="AU140" s="264" t="s">
        <v>79</v>
      </c>
      <c r="AV140" s="15" t="s">
        <v>158</v>
      </c>
      <c r="AW140" s="15" t="s">
        <v>31</v>
      </c>
      <c r="AX140" s="15" t="s">
        <v>77</v>
      </c>
      <c r="AY140" s="264" t="s">
        <v>151</v>
      </c>
    </row>
    <row r="141" s="12" customFormat="1" ht="22.8" customHeight="1">
      <c r="A141" s="12"/>
      <c r="B141" s="197"/>
      <c r="C141" s="198"/>
      <c r="D141" s="199" t="s">
        <v>68</v>
      </c>
      <c r="E141" s="211" t="s">
        <v>165</v>
      </c>
      <c r="F141" s="211" t="s">
        <v>364</v>
      </c>
      <c r="G141" s="198"/>
      <c r="H141" s="198"/>
      <c r="I141" s="201"/>
      <c r="J141" s="212">
        <f>BK141</f>
        <v>0</v>
      </c>
      <c r="K141" s="198"/>
      <c r="L141" s="203"/>
      <c r="M141" s="204"/>
      <c r="N141" s="205"/>
      <c r="O141" s="205"/>
      <c r="P141" s="206">
        <f>SUM(P142:P151)</f>
        <v>0</v>
      </c>
      <c r="Q141" s="205"/>
      <c r="R141" s="206">
        <f>SUM(R142:R151)</f>
        <v>13.4704774</v>
      </c>
      <c r="S141" s="205"/>
      <c r="T141" s="207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77</v>
      </c>
      <c r="AT141" s="209" t="s">
        <v>68</v>
      </c>
      <c r="AU141" s="209" t="s">
        <v>77</v>
      </c>
      <c r="AY141" s="208" t="s">
        <v>151</v>
      </c>
      <c r="BK141" s="210">
        <f>SUM(BK142:BK151)</f>
        <v>0</v>
      </c>
    </row>
    <row r="142" s="2" customFormat="1" ht="21.75" customHeight="1">
      <c r="A142" s="39"/>
      <c r="B142" s="40"/>
      <c r="C142" s="213" t="s">
        <v>267</v>
      </c>
      <c r="D142" s="213" t="s">
        <v>153</v>
      </c>
      <c r="E142" s="214" t="s">
        <v>994</v>
      </c>
      <c r="F142" s="215" t="s">
        <v>995</v>
      </c>
      <c r="G142" s="216" t="s">
        <v>290</v>
      </c>
      <c r="H142" s="217">
        <v>3.3879999999999999</v>
      </c>
      <c r="I142" s="218"/>
      <c r="J142" s="219">
        <f>ROUND(I142*H142,2)</f>
        <v>0</v>
      </c>
      <c r="K142" s="215" t="s">
        <v>157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0.54605000000000004</v>
      </c>
      <c r="R142" s="222">
        <f>Q142*H142</f>
        <v>1.8500174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158</v>
      </c>
      <c r="AT142" s="224" t="s">
        <v>153</v>
      </c>
      <c r="AU142" s="224" t="s">
        <v>79</v>
      </c>
      <c r="AY142" s="18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77</v>
      </c>
      <c r="BK142" s="225">
        <f>ROUND(I142*H142,2)</f>
        <v>0</v>
      </c>
      <c r="BL142" s="18" t="s">
        <v>158</v>
      </c>
      <c r="BM142" s="224" t="s">
        <v>996</v>
      </c>
    </row>
    <row r="143" s="2" customFormat="1">
      <c r="A143" s="39"/>
      <c r="B143" s="40"/>
      <c r="C143" s="41"/>
      <c r="D143" s="226" t="s">
        <v>160</v>
      </c>
      <c r="E143" s="41"/>
      <c r="F143" s="227" t="s">
        <v>997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160</v>
      </c>
      <c r="AU143" s="18" t="s">
        <v>79</v>
      </c>
    </row>
    <row r="144" s="13" customFormat="1">
      <c r="A144" s="13"/>
      <c r="B144" s="231"/>
      <c r="C144" s="232"/>
      <c r="D144" s="233" t="s">
        <v>162</v>
      </c>
      <c r="E144" s="234" t="s">
        <v>19</v>
      </c>
      <c r="F144" s="235" t="s">
        <v>998</v>
      </c>
      <c r="G144" s="232"/>
      <c r="H144" s="236">
        <v>3.3879999999999999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162</v>
      </c>
      <c r="AU144" s="242" t="s">
        <v>79</v>
      </c>
      <c r="AV144" s="13" t="s">
        <v>79</v>
      </c>
      <c r="AW144" s="13" t="s">
        <v>31</v>
      </c>
      <c r="AX144" s="13" t="s">
        <v>77</v>
      </c>
      <c r="AY144" s="242" t="s">
        <v>151</v>
      </c>
    </row>
    <row r="145" s="2" customFormat="1" ht="16.5" customHeight="1">
      <c r="A145" s="39"/>
      <c r="B145" s="40"/>
      <c r="C145" s="213" t="s">
        <v>8</v>
      </c>
      <c r="D145" s="213" t="s">
        <v>153</v>
      </c>
      <c r="E145" s="214" t="s">
        <v>999</v>
      </c>
      <c r="F145" s="215" t="s">
        <v>1000</v>
      </c>
      <c r="G145" s="216" t="s">
        <v>290</v>
      </c>
      <c r="H145" s="217">
        <v>42</v>
      </c>
      <c r="I145" s="218"/>
      <c r="J145" s="219">
        <f>ROUND(I145*H145,2)</f>
        <v>0</v>
      </c>
      <c r="K145" s="215" t="s">
        <v>157</v>
      </c>
      <c r="L145" s="45"/>
      <c r="M145" s="220" t="s">
        <v>19</v>
      </c>
      <c r="N145" s="221" t="s">
        <v>40</v>
      </c>
      <c r="O145" s="85"/>
      <c r="P145" s="222">
        <f>O145*H145</f>
        <v>0</v>
      </c>
      <c r="Q145" s="222">
        <v>0.25933</v>
      </c>
      <c r="R145" s="222">
        <f>Q145*H145</f>
        <v>10.891859999999999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158</v>
      </c>
      <c r="AT145" s="224" t="s">
        <v>153</v>
      </c>
      <c r="AU145" s="224" t="s">
        <v>79</v>
      </c>
      <c r="AY145" s="18" t="s">
        <v>151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77</v>
      </c>
      <c r="BK145" s="225">
        <f>ROUND(I145*H145,2)</f>
        <v>0</v>
      </c>
      <c r="BL145" s="18" t="s">
        <v>158</v>
      </c>
      <c r="BM145" s="224" t="s">
        <v>1001</v>
      </c>
    </row>
    <row r="146" s="2" customFormat="1">
      <c r="A146" s="39"/>
      <c r="B146" s="40"/>
      <c r="C146" s="41"/>
      <c r="D146" s="226" t="s">
        <v>160</v>
      </c>
      <c r="E146" s="41"/>
      <c r="F146" s="227" t="s">
        <v>1002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160</v>
      </c>
      <c r="AU146" s="18" t="s">
        <v>79</v>
      </c>
    </row>
    <row r="147" s="13" customFormat="1">
      <c r="A147" s="13"/>
      <c r="B147" s="231"/>
      <c r="C147" s="232"/>
      <c r="D147" s="233" t="s">
        <v>162</v>
      </c>
      <c r="E147" s="234" t="s">
        <v>19</v>
      </c>
      <c r="F147" s="235" t="s">
        <v>1003</v>
      </c>
      <c r="G147" s="232"/>
      <c r="H147" s="236">
        <v>42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162</v>
      </c>
      <c r="AU147" s="242" t="s">
        <v>79</v>
      </c>
      <c r="AV147" s="13" t="s">
        <v>79</v>
      </c>
      <c r="AW147" s="13" t="s">
        <v>31</v>
      </c>
      <c r="AX147" s="13" t="s">
        <v>77</v>
      </c>
      <c r="AY147" s="242" t="s">
        <v>151</v>
      </c>
    </row>
    <row r="148" s="2" customFormat="1" ht="16.5" customHeight="1">
      <c r="A148" s="39"/>
      <c r="B148" s="40"/>
      <c r="C148" s="213" t="s">
        <v>287</v>
      </c>
      <c r="D148" s="213" t="s">
        <v>153</v>
      </c>
      <c r="E148" s="214" t="s">
        <v>1004</v>
      </c>
      <c r="F148" s="215" t="s">
        <v>1005</v>
      </c>
      <c r="G148" s="216" t="s">
        <v>433</v>
      </c>
      <c r="H148" s="217">
        <v>8</v>
      </c>
      <c r="I148" s="218"/>
      <c r="J148" s="219">
        <f>ROUND(I148*H148,2)</f>
        <v>0</v>
      </c>
      <c r="K148" s="215" t="s">
        <v>157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0.04555</v>
      </c>
      <c r="R148" s="222">
        <f>Q148*H148</f>
        <v>0.3644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158</v>
      </c>
      <c r="AT148" s="224" t="s">
        <v>153</v>
      </c>
      <c r="AU148" s="224" t="s">
        <v>79</v>
      </c>
      <c r="AY148" s="18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77</v>
      </c>
      <c r="BK148" s="225">
        <f>ROUND(I148*H148,2)</f>
        <v>0</v>
      </c>
      <c r="BL148" s="18" t="s">
        <v>158</v>
      </c>
      <c r="BM148" s="224" t="s">
        <v>1006</v>
      </c>
    </row>
    <row r="149" s="2" customFormat="1">
      <c r="A149" s="39"/>
      <c r="B149" s="40"/>
      <c r="C149" s="41"/>
      <c r="D149" s="226" t="s">
        <v>160</v>
      </c>
      <c r="E149" s="41"/>
      <c r="F149" s="227" t="s">
        <v>1007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79</v>
      </c>
    </row>
    <row r="150" s="2" customFormat="1" ht="16.5" customHeight="1">
      <c r="A150" s="39"/>
      <c r="B150" s="40"/>
      <c r="C150" s="213" t="s">
        <v>305</v>
      </c>
      <c r="D150" s="213" t="s">
        <v>153</v>
      </c>
      <c r="E150" s="214" t="s">
        <v>1008</v>
      </c>
      <c r="F150" s="215" t="s">
        <v>1009</v>
      </c>
      <c r="G150" s="216" t="s">
        <v>433</v>
      </c>
      <c r="H150" s="217">
        <v>4</v>
      </c>
      <c r="I150" s="218"/>
      <c r="J150" s="219">
        <f>ROUND(I150*H150,2)</f>
        <v>0</v>
      </c>
      <c r="K150" s="215" t="s">
        <v>157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0.091050000000000006</v>
      </c>
      <c r="R150" s="222">
        <f>Q150*H150</f>
        <v>0.36420000000000002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158</v>
      </c>
      <c r="AT150" s="224" t="s">
        <v>153</v>
      </c>
      <c r="AU150" s="224" t="s">
        <v>79</v>
      </c>
      <c r="AY150" s="18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77</v>
      </c>
      <c r="BK150" s="225">
        <f>ROUND(I150*H150,2)</f>
        <v>0</v>
      </c>
      <c r="BL150" s="18" t="s">
        <v>158</v>
      </c>
      <c r="BM150" s="224" t="s">
        <v>1010</v>
      </c>
    </row>
    <row r="151" s="2" customFormat="1">
      <c r="A151" s="39"/>
      <c r="B151" s="40"/>
      <c r="C151" s="41"/>
      <c r="D151" s="226" t="s">
        <v>160</v>
      </c>
      <c r="E151" s="41"/>
      <c r="F151" s="227" t="s">
        <v>1011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160</v>
      </c>
      <c r="AU151" s="18" t="s">
        <v>79</v>
      </c>
    </row>
    <row r="152" s="12" customFormat="1" ht="22.8" customHeight="1">
      <c r="A152" s="12"/>
      <c r="B152" s="197"/>
      <c r="C152" s="198"/>
      <c r="D152" s="199" t="s">
        <v>68</v>
      </c>
      <c r="E152" s="211" t="s">
        <v>158</v>
      </c>
      <c r="F152" s="211" t="s">
        <v>449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SUM(P153:P175)</f>
        <v>0</v>
      </c>
      <c r="Q152" s="205"/>
      <c r="R152" s="206">
        <f>SUM(R153:R175)</f>
        <v>9.163088280000002</v>
      </c>
      <c r="S152" s="205"/>
      <c r="T152" s="207">
        <f>SUM(T153:T175)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77</v>
      </c>
      <c r="AT152" s="209" t="s">
        <v>68</v>
      </c>
      <c r="AU152" s="209" t="s">
        <v>77</v>
      </c>
      <c r="AY152" s="208" t="s">
        <v>151</v>
      </c>
      <c r="BK152" s="210">
        <f>SUM(BK153:BK175)</f>
        <v>0</v>
      </c>
    </row>
    <row r="153" s="2" customFormat="1" ht="21.75" customHeight="1">
      <c r="A153" s="39"/>
      <c r="B153" s="40"/>
      <c r="C153" s="213" t="s">
        <v>312</v>
      </c>
      <c r="D153" s="213" t="s">
        <v>153</v>
      </c>
      <c r="E153" s="214" t="s">
        <v>1012</v>
      </c>
      <c r="F153" s="215" t="s">
        <v>1013</v>
      </c>
      <c r="G153" s="216" t="s">
        <v>290</v>
      </c>
      <c r="H153" s="217">
        <v>15.938000000000001</v>
      </c>
      <c r="I153" s="218"/>
      <c r="J153" s="219">
        <f>ROUND(I153*H153,2)</f>
        <v>0</v>
      </c>
      <c r="K153" s="215" t="s">
        <v>157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0.33146999999999999</v>
      </c>
      <c r="R153" s="222">
        <f>Q153*H153</f>
        <v>5.2829688600000004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158</v>
      </c>
      <c r="AT153" s="224" t="s">
        <v>153</v>
      </c>
      <c r="AU153" s="224" t="s">
        <v>79</v>
      </c>
      <c r="AY153" s="18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77</v>
      </c>
      <c r="BK153" s="225">
        <f>ROUND(I153*H153,2)</f>
        <v>0</v>
      </c>
      <c r="BL153" s="18" t="s">
        <v>158</v>
      </c>
      <c r="BM153" s="224" t="s">
        <v>1014</v>
      </c>
    </row>
    <row r="154" s="2" customFormat="1">
      <c r="A154" s="39"/>
      <c r="B154" s="40"/>
      <c r="C154" s="41"/>
      <c r="D154" s="226" t="s">
        <v>160</v>
      </c>
      <c r="E154" s="41"/>
      <c r="F154" s="227" t="s">
        <v>1015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79</v>
      </c>
    </row>
    <row r="155" s="13" customFormat="1">
      <c r="A155" s="13"/>
      <c r="B155" s="231"/>
      <c r="C155" s="232"/>
      <c r="D155" s="233" t="s">
        <v>162</v>
      </c>
      <c r="E155" s="234" t="s">
        <v>19</v>
      </c>
      <c r="F155" s="235" t="s">
        <v>1016</v>
      </c>
      <c r="G155" s="232"/>
      <c r="H155" s="236">
        <v>15.938000000000001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162</v>
      </c>
      <c r="AU155" s="242" t="s">
        <v>79</v>
      </c>
      <c r="AV155" s="13" t="s">
        <v>79</v>
      </c>
      <c r="AW155" s="13" t="s">
        <v>31</v>
      </c>
      <c r="AX155" s="13" t="s">
        <v>77</v>
      </c>
      <c r="AY155" s="242" t="s">
        <v>151</v>
      </c>
    </row>
    <row r="156" s="2" customFormat="1" ht="16.5" customHeight="1">
      <c r="A156" s="39"/>
      <c r="B156" s="40"/>
      <c r="C156" s="213" t="s">
        <v>320</v>
      </c>
      <c r="D156" s="213" t="s">
        <v>153</v>
      </c>
      <c r="E156" s="214" t="s">
        <v>1017</v>
      </c>
      <c r="F156" s="215" t="s">
        <v>1018</v>
      </c>
      <c r="G156" s="216" t="s">
        <v>245</v>
      </c>
      <c r="H156" s="217">
        <v>0.060999999999999999</v>
      </c>
      <c r="I156" s="218"/>
      <c r="J156" s="219">
        <f>ROUND(I156*H156,2)</f>
        <v>0</v>
      </c>
      <c r="K156" s="215" t="s">
        <v>157</v>
      </c>
      <c r="L156" s="45"/>
      <c r="M156" s="220" t="s">
        <v>19</v>
      </c>
      <c r="N156" s="221" t="s">
        <v>40</v>
      </c>
      <c r="O156" s="85"/>
      <c r="P156" s="222">
        <f>O156*H156</f>
        <v>0</v>
      </c>
      <c r="Q156" s="222">
        <v>1.06277</v>
      </c>
      <c r="R156" s="222">
        <f>Q156*H156</f>
        <v>0.06482897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158</v>
      </c>
      <c r="AT156" s="224" t="s">
        <v>153</v>
      </c>
      <c r="AU156" s="224" t="s">
        <v>79</v>
      </c>
      <c r="AY156" s="18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77</v>
      </c>
      <c r="BK156" s="225">
        <f>ROUND(I156*H156,2)</f>
        <v>0</v>
      </c>
      <c r="BL156" s="18" t="s">
        <v>158</v>
      </c>
      <c r="BM156" s="224" t="s">
        <v>1019</v>
      </c>
    </row>
    <row r="157" s="2" customFormat="1">
      <c r="A157" s="39"/>
      <c r="B157" s="40"/>
      <c r="C157" s="41"/>
      <c r="D157" s="226" t="s">
        <v>160</v>
      </c>
      <c r="E157" s="41"/>
      <c r="F157" s="227" t="s">
        <v>1020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160</v>
      </c>
      <c r="AU157" s="18" t="s">
        <v>79</v>
      </c>
    </row>
    <row r="158" s="13" customFormat="1">
      <c r="A158" s="13"/>
      <c r="B158" s="231"/>
      <c r="C158" s="232"/>
      <c r="D158" s="233" t="s">
        <v>162</v>
      </c>
      <c r="E158" s="234" t="s">
        <v>19</v>
      </c>
      <c r="F158" s="235" t="s">
        <v>1021</v>
      </c>
      <c r="G158" s="232"/>
      <c r="H158" s="236">
        <v>0.060999999999999999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162</v>
      </c>
      <c r="AU158" s="242" t="s">
        <v>79</v>
      </c>
      <c r="AV158" s="13" t="s">
        <v>79</v>
      </c>
      <c r="AW158" s="13" t="s">
        <v>31</v>
      </c>
      <c r="AX158" s="13" t="s">
        <v>77</v>
      </c>
      <c r="AY158" s="242" t="s">
        <v>151</v>
      </c>
    </row>
    <row r="159" s="2" customFormat="1" ht="21.75" customHeight="1">
      <c r="A159" s="39"/>
      <c r="B159" s="40"/>
      <c r="C159" s="213" t="s">
        <v>326</v>
      </c>
      <c r="D159" s="213" t="s">
        <v>153</v>
      </c>
      <c r="E159" s="214" t="s">
        <v>1022</v>
      </c>
      <c r="F159" s="215" t="s">
        <v>1023</v>
      </c>
      <c r="G159" s="216" t="s">
        <v>329</v>
      </c>
      <c r="H159" s="217">
        <v>18.399999999999999</v>
      </c>
      <c r="I159" s="218"/>
      <c r="J159" s="219">
        <f>ROUND(I159*H159,2)</f>
        <v>0</v>
      </c>
      <c r="K159" s="215" t="s">
        <v>157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0.017260000000000001</v>
      </c>
      <c r="R159" s="222">
        <f>Q159*H159</f>
        <v>0.31758399999999998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158</v>
      </c>
      <c r="AT159" s="224" t="s">
        <v>153</v>
      </c>
      <c r="AU159" s="224" t="s">
        <v>79</v>
      </c>
      <c r="AY159" s="18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77</v>
      </c>
      <c r="BK159" s="225">
        <f>ROUND(I159*H159,2)</f>
        <v>0</v>
      </c>
      <c r="BL159" s="18" t="s">
        <v>158</v>
      </c>
      <c r="BM159" s="224" t="s">
        <v>1024</v>
      </c>
    </row>
    <row r="160" s="2" customFormat="1">
      <c r="A160" s="39"/>
      <c r="B160" s="40"/>
      <c r="C160" s="41"/>
      <c r="D160" s="226" t="s">
        <v>160</v>
      </c>
      <c r="E160" s="41"/>
      <c r="F160" s="227" t="s">
        <v>1025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79</v>
      </c>
    </row>
    <row r="161" s="13" customFormat="1">
      <c r="A161" s="13"/>
      <c r="B161" s="231"/>
      <c r="C161" s="232"/>
      <c r="D161" s="233" t="s">
        <v>162</v>
      </c>
      <c r="E161" s="234" t="s">
        <v>19</v>
      </c>
      <c r="F161" s="235" t="s">
        <v>1026</v>
      </c>
      <c r="G161" s="232"/>
      <c r="H161" s="236">
        <v>18.399999999999999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79</v>
      </c>
      <c r="AV161" s="13" t="s">
        <v>79</v>
      </c>
      <c r="AW161" s="13" t="s">
        <v>31</v>
      </c>
      <c r="AX161" s="13" t="s">
        <v>77</v>
      </c>
      <c r="AY161" s="242" t="s">
        <v>151</v>
      </c>
    </row>
    <row r="162" s="2" customFormat="1" ht="16.5" customHeight="1">
      <c r="A162" s="39"/>
      <c r="B162" s="40"/>
      <c r="C162" s="213" t="s">
        <v>7</v>
      </c>
      <c r="D162" s="213" t="s">
        <v>153</v>
      </c>
      <c r="E162" s="214" t="s">
        <v>1027</v>
      </c>
      <c r="F162" s="215" t="s">
        <v>1028</v>
      </c>
      <c r="G162" s="216" t="s">
        <v>156</v>
      </c>
      <c r="H162" s="217">
        <v>1.3580000000000001</v>
      </c>
      <c r="I162" s="218"/>
      <c r="J162" s="219">
        <f>ROUND(I162*H162,2)</f>
        <v>0</v>
      </c>
      <c r="K162" s="215" t="s">
        <v>157</v>
      </c>
      <c r="L162" s="45"/>
      <c r="M162" s="220" t="s">
        <v>19</v>
      </c>
      <c r="N162" s="221" t="s">
        <v>40</v>
      </c>
      <c r="O162" s="85"/>
      <c r="P162" s="222">
        <f>O162*H162</f>
        <v>0</v>
      </c>
      <c r="Q162" s="222">
        <v>2.4533999999999998</v>
      </c>
      <c r="R162" s="222">
        <f>Q162*H162</f>
        <v>3.3317171999999999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158</v>
      </c>
      <c r="AT162" s="224" t="s">
        <v>153</v>
      </c>
      <c r="AU162" s="224" t="s">
        <v>79</v>
      </c>
      <c r="AY162" s="18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77</v>
      </c>
      <c r="BK162" s="225">
        <f>ROUND(I162*H162,2)</f>
        <v>0</v>
      </c>
      <c r="BL162" s="18" t="s">
        <v>158</v>
      </c>
      <c r="BM162" s="224" t="s">
        <v>1029</v>
      </c>
    </row>
    <row r="163" s="2" customFormat="1">
      <c r="A163" s="39"/>
      <c r="B163" s="40"/>
      <c r="C163" s="41"/>
      <c r="D163" s="226" t="s">
        <v>160</v>
      </c>
      <c r="E163" s="41"/>
      <c r="F163" s="227" t="s">
        <v>1030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79</v>
      </c>
    </row>
    <row r="164" s="13" customFormat="1">
      <c r="A164" s="13"/>
      <c r="B164" s="231"/>
      <c r="C164" s="232"/>
      <c r="D164" s="233" t="s">
        <v>162</v>
      </c>
      <c r="E164" s="234" t="s">
        <v>19</v>
      </c>
      <c r="F164" s="235" t="s">
        <v>1031</v>
      </c>
      <c r="G164" s="232"/>
      <c r="H164" s="236">
        <v>1.3580000000000001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162</v>
      </c>
      <c r="AU164" s="242" t="s">
        <v>79</v>
      </c>
      <c r="AV164" s="13" t="s">
        <v>79</v>
      </c>
      <c r="AW164" s="13" t="s">
        <v>31</v>
      </c>
      <c r="AX164" s="13" t="s">
        <v>77</v>
      </c>
      <c r="AY164" s="242" t="s">
        <v>151</v>
      </c>
    </row>
    <row r="165" s="2" customFormat="1" ht="16.5" customHeight="1">
      <c r="A165" s="39"/>
      <c r="B165" s="40"/>
      <c r="C165" s="213" t="s">
        <v>340</v>
      </c>
      <c r="D165" s="213" t="s">
        <v>153</v>
      </c>
      <c r="E165" s="214" t="s">
        <v>1032</v>
      </c>
      <c r="F165" s="215" t="s">
        <v>1033</v>
      </c>
      <c r="G165" s="216" t="s">
        <v>290</v>
      </c>
      <c r="H165" s="217">
        <v>4.1399999999999997</v>
      </c>
      <c r="I165" s="218"/>
      <c r="J165" s="219">
        <f>ROUND(I165*H165,2)</f>
        <v>0</v>
      </c>
      <c r="K165" s="215" t="s">
        <v>157</v>
      </c>
      <c r="L165" s="45"/>
      <c r="M165" s="220" t="s">
        <v>19</v>
      </c>
      <c r="N165" s="221" t="s">
        <v>40</v>
      </c>
      <c r="O165" s="85"/>
      <c r="P165" s="222">
        <f>O165*H165</f>
        <v>0</v>
      </c>
      <c r="Q165" s="222">
        <v>0.0057600000000000004</v>
      </c>
      <c r="R165" s="222">
        <f>Q165*H165</f>
        <v>0.0238464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158</v>
      </c>
      <c r="AT165" s="224" t="s">
        <v>153</v>
      </c>
      <c r="AU165" s="224" t="s">
        <v>79</v>
      </c>
      <c r="AY165" s="18" t="s">
        <v>151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77</v>
      </c>
      <c r="BK165" s="225">
        <f>ROUND(I165*H165,2)</f>
        <v>0</v>
      </c>
      <c r="BL165" s="18" t="s">
        <v>158</v>
      </c>
      <c r="BM165" s="224" t="s">
        <v>1034</v>
      </c>
    </row>
    <row r="166" s="2" customFormat="1">
      <c r="A166" s="39"/>
      <c r="B166" s="40"/>
      <c r="C166" s="41"/>
      <c r="D166" s="226" t="s">
        <v>160</v>
      </c>
      <c r="E166" s="41"/>
      <c r="F166" s="227" t="s">
        <v>1035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160</v>
      </c>
      <c r="AU166" s="18" t="s">
        <v>79</v>
      </c>
    </row>
    <row r="167" s="13" customFormat="1">
      <c r="A167" s="13"/>
      <c r="B167" s="231"/>
      <c r="C167" s="232"/>
      <c r="D167" s="233" t="s">
        <v>162</v>
      </c>
      <c r="E167" s="234" t="s">
        <v>19</v>
      </c>
      <c r="F167" s="235" t="s">
        <v>1036</v>
      </c>
      <c r="G167" s="232"/>
      <c r="H167" s="236">
        <v>4.1399999999999997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79</v>
      </c>
      <c r="AV167" s="13" t="s">
        <v>79</v>
      </c>
      <c r="AW167" s="13" t="s">
        <v>31</v>
      </c>
      <c r="AX167" s="13" t="s">
        <v>77</v>
      </c>
      <c r="AY167" s="242" t="s">
        <v>151</v>
      </c>
    </row>
    <row r="168" s="2" customFormat="1" ht="16.5" customHeight="1">
      <c r="A168" s="39"/>
      <c r="B168" s="40"/>
      <c r="C168" s="213" t="s">
        <v>347</v>
      </c>
      <c r="D168" s="213" t="s">
        <v>153</v>
      </c>
      <c r="E168" s="214" t="s">
        <v>1037</v>
      </c>
      <c r="F168" s="215" t="s">
        <v>1038</v>
      </c>
      <c r="G168" s="216" t="s">
        <v>290</v>
      </c>
      <c r="H168" s="217">
        <v>4.1399999999999997</v>
      </c>
      <c r="I168" s="218"/>
      <c r="J168" s="219">
        <f>ROUND(I168*H168,2)</f>
        <v>0</v>
      </c>
      <c r="K168" s="215" t="s">
        <v>157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158</v>
      </c>
      <c r="AT168" s="224" t="s">
        <v>153</v>
      </c>
      <c r="AU168" s="224" t="s">
        <v>79</v>
      </c>
      <c r="AY168" s="18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77</v>
      </c>
      <c r="BK168" s="225">
        <f>ROUND(I168*H168,2)</f>
        <v>0</v>
      </c>
      <c r="BL168" s="18" t="s">
        <v>158</v>
      </c>
      <c r="BM168" s="224" t="s">
        <v>1039</v>
      </c>
    </row>
    <row r="169" s="2" customFormat="1">
      <c r="A169" s="39"/>
      <c r="B169" s="40"/>
      <c r="C169" s="41"/>
      <c r="D169" s="226" t="s">
        <v>160</v>
      </c>
      <c r="E169" s="41"/>
      <c r="F169" s="227" t="s">
        <v>1040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79</v>
      </c>
    </row>
    <row r="170" s="2" customFormat="1" ht="16.5" customHeight="1">
      <c r="A170" s="39"/>
      <c r="B170" s="40"/>
      <c r="C170" s="213" t="s">
        <v>353</v>
      </c>
      <c r="D170" s="213" t="s">
        <v>153</v>
      </c>
      <c r="E170" s="214" t="s">
        <v>1041</v>
      </c>
      <c r="F170" s="215" t="s">
        <v>1042</v>
      </c>
      <c r="G170" s="216" t="s">
        <v>245</v>
      </c>
      <c r="H170" s="217">
        <v>0.13500000000000001</v>
      </c>
      <c r="I170" s="218"/>
      <c r="J170" s="219">
        <f>ROUND(I170*H170,2)</f>
        <v>0</v>
      </c>
      <c r="K170" s="215" t="s">
        <v>157</v>
      </c>
      <c r="L170" s="45"/>
      <c r="M170" s="220" t="s">
        <v>19</v>
      </c>
      <c r="N170" s="221" t="s">
        <v>40</v>
      </c>
      <c r="O170" s="85"/>
      <c r="P170" s="222">
        <f>O170*H170</f>
        <v>0</v>
      </c>
      <c r="Q170" s="222">
        <v>1.05291</v>
      </c>
      <c r="R170" s="222">
        <f>Q170*H170</f>
        <v>0.14214285000000002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158</v>
      </c>
      <c r="AT170" s="224" t="s">
        <v>153</v>
      </c>
      <c r="AU170" s="224" t="s">
        <v>79</v>
      </c>
      <c r="AY170" s="18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77</v>
      </c>
      <c r="BK170" s="225">
        <f>ROUND(I170*H170,2)</f>
        <v>0</v>
      </c>
      <c r="BL170" s="18" t="s">
        <v>158</v>
      </c>
      <c r="BM170" s="224" t="s">
        <v>1043</v>
      </c>
    </row>
    <row r="171" s="2" customFormat="1">
      <c r="A171" s="39"/>
      <c r="B171" s="40"/>
      <c r="C171" s="41"/>
      <c r="D171" s="226" t="s">
        <v>160</v>
      </c>
      <c r="E171" s="41"/>
      <c r="F171" s="227" t="s">
        <v>1044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79</v>
      </c>
    </row>
    <row r="172" s="13" customFormat="1">
      <c r="A172" s="13"/>
      <c r="B172" s="231"/>
      <c r="C172" s="232"/>
      <c r="D172" s="233" t="s">
        <v>162</v>
      </c>
      <c r="E172" s="234" t="s">
        <v>19</v>
      </c>
      <c r="F172" s="235" t="s">
        <v>1045</v>
      </c>
      <c r="G172" s="232"/>
      <c r="H172" s="236">
        <v>0.023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79</v>
      </c>
      <c r="AV172" s="13" t="s">
        <v>79</v>
      </c>
      <c r="AW172" s="13" t="s">
        <v>31</v>
      </c>
      <c r="AX172" s="13" t="s">
        <v>69</v>
      </c>
      <c r="AY172" s="242" t="s">
        <v>151</v>
      </c>
    </row>
    <row r="173" s="13" customFormat="1">
      <c r="A173" s="13"/>
      <c r="B173" s="231"/>
      <c r="C173" s="232"/>
      <c r="D173" s="233" t="s">
        <v>162</v>
      </c>
      <c r="E173" s="234" t="s">
        <v>19</v>
      </c>
      <c r="F173" s="235" t="s">
        <v>1046</v>
      </c>
      <c r="G173" s="232"/>
      <c r="H173" s="236">
        <v>0.086999999999999994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162</v>
      </c>
      <c r="AU173" s="242" t="s">
        <v>79</v>
      </c>
      <c r="AV173" s="13" t="s">
        <v>79</v>
      </c>
      <c r="AW173" s="13" t="s">
        <v>31</v>
      </c>
      <c r="AX173" s="13" t="s">
        <v>69</v>
      </c>
      <c r="AY173" s="242" t="s">
        <v>151</v>
      </c>
    </row>
    <row r="174" s="13" customFormat="1">
      <c r="A174" s="13"/>
      <c r="B174" s="231"/>
      <c r="C174" s="232"/>
      <c r="D174" s="233" t="s">
        <v>162</v>
      </c>
      <c r="E174" s="234" t="s">
        <v>19</v>
      </c>
      <c r="F174" s="235" t="s">
        <v>1047</v>
      </c>
      <c r="G174" s="232"/>
      <c r="H174" s="236">
        <v>0.025000000000000001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162</v>
      </c>
      <c r="AU174" s="242" t="s">
        <v>79</v>
      </c>
      <c r="AV174" s="13" t="s">
        <v>79</v>
      </c>
      <c r="AW174" s="13" t="s">
        <v>31</v>
      </c>
      <c r="AX174" s="13" t="s">
        <v>69</v>
      </c>
      <c r="AY174" s="242" t="s">
        <v>151</v>
      </c>
    </row>
    <row r="175" s="15" customFormat="1">
      <c r="A175" s="15"/>
      <c r="B175" s="254"/>
      <c r="C175" s="255"/>
      <c r="D175" s="233" t="s">
        <v>162</v>
      </c>
      <c r="E175" s="256" t="s">
        <v>19</v>
      </c>
      <c r="F175" s="257" t="s">
        <v>174</v>
      </c>
      <c r="G175" s="255"/>
      <c r="H175" s="258">
        <v>0.13500000000000001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162</v>
      </c>
      <c r="AU175" s="264" t="s">
        <v>79</v>
      </c>
      <c r="AV175" s="15" t="s">
        <v>158</v>
      </c>
      <c r="AW175" s="15" t="s">
        <v>31</v>
      </c>
      <c r="AX175" s="15" t="s">
        <v>77</v>
      </c>
      <c r="AY175" s="264" t="s">
        <v>151</v>
      </c>
    </row>
    <row r="176" s="12" customFormat="1" ht="22.8" customHeight="1">
      <c r="A176" s="12"/>
      <c r="B176" s="197"/>
      <c r="C176" s="198"/>
      <c r="D176" s="199" t="s">
        <v>68</v>
      </c>
      <c r="E176" s="211" t="s">
        <v>218</v>
      </c>
      <c r="F176" s="211" t="s">
        <v>548</v>
      </c>
      <c r="G176" s="198"/>
      <c r="H176" s="198"/>
      <c r="I176" s="201"/>
      <c r="J176" s="212">
        <f>BK176</f>
        <v>0</v>
      </c>
      <c r="K176" s="198"/>
      <c r="L176" s="203"/>
      <c r="M176" s="204"/>
      <c r="N176" s="205"/>
      <c r="O176" s="205"/>
      <c r="P176" s="206">
        <f>SUM(P177:P223)</f>
        <v>0</v>
      </c>
      <c r="Q176" s="205"/>
      <c r="R176" s="206">
        <f>SUM(R177:R223)</f>
        <v>13.918419759999997</v>
      </c>
      <c r="S176" s="205"/>
      <c r="T176" s="207">
        <f>SUM(T177:T223)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77</v>
      </c>
      <c r="AT176" s="209" t="s">
        <v>68</v>
      </c>
      <c r="AU176" s="209" t="s">
        <v>77</v>
      </c>
      <c r="AY176" s="208" t="s">
        <v>151</v>
      </c>
      <c r="BK176" s="210">
        <f>SUM(BK177:BK223)</f>
        <v>0</v>
      </c>
    </row>
    <row r="177" s="2" customFormat="1" ht="16.5" customHeight="1">
      <c r="A177" s="39"/>
      <c r="B177" s="40"/>
      <c r="C177" s="213" t="s">
        <v>359</v>
      </c>
      <c r="D177" s="213" t="s">
        <v>153</v>
      </c>
      <c r="E177" s="214" t="s">
        <v>1048</v>
      </c>
      <c r="F177" s="215" t="s">
        <v>1049</v>
      </c>
      <c r="G177" s="216" t="s">
        <v>290</v>
      </c>
      <c r="H177" s="217">
        <v>15.938000000000001</v>
      </c>
      <c r="I177" s="218"/>
      <c r="J177" s="219">
        <f>ROUND(I177*H177,2)</f>
        <v>0</v>
      </c>
      <c r="K177" s="215" t="s">
        <v>157</v>
      </c>
      <c r="L177" s="45"/>
      <c r="M177" s="220" t="s">
        <v>19</v>
      </c>
      <c r="N177" s="221" t="s">
        <v>40</v>
      </c>
      <c r="O177" s="85"/>
      <c r="P177" s="222">
        <f>O177*H177</f>
        <v>0</v>
      </c>
      <c r="Q177" s="222">
        <v>0.018380000000000001</v>
      </c>
      <c r="R177" s="222">
        <f>Q177*H177</f>
        <v>0.29294044000000002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158</v>
      </c>
      <c r="AT177" s="224" t="s">
        <v>153</v>
      </c>
      <c r="AU177" s="224" t="s">
        <v>79</v>
      </c>
      <c r="AY177" s="18" t="s">
        <v>151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77</v>
      </c>
      <c r="BK177" s="225">
        <f>ROUND(I177*H177,2)</f>
        <v>0</v>
      </c>
      <c r="BL177" s="18" t="s">
        <v>158</v>
      </c>
      <c r="BM177" s="224" t="s">
        <v>1050</v>
      </c>
    </row>
    <row r="178" s="2" customFormat="1">
      <c r="A178" s="39"/>
      <c r="B178" s="40"/>
      <c r="C178" s="41"/>
      <c r="D178" s="226" t="s">
        <v>160</v>
      </c>
      <c r="E178" s="41"/>
      <c r="F178" s="227" t="s">
        <v>1051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160</v>
      </c>
      <c r="AU178" s="18" t="s">
        <v>79</v>
      </c>
    </row>
    <row r="179" s="13" customFormat="1">
      <c r="A179" s="13"/>
      <c r="B179" s="231"/>
      <c r="C179" s="232"/>
      <c r="D179" s="233" t="s">
        <v>162</v>
      </c>
      <c r="E179" s="234" t="s">
        <v>19</v>
      </c>
      <c r="F179" s="235" t="s">
        <v>1016</v>
      </c>
      <c r="G179" s="232"/>
      <c r="H179" s="236">
        <v>15.938000000000001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162</v>
      </c>
      <c r="AU179" s="242" t="s">
        <v>79</v>
      </c>
      <c r="AV179" s="13" t="s">
        <v>79</v>
      </c>
      <c r="AW179" s="13" t="s">
        <v>31</v>
      </c>
      <c r="AX179" s="13" t="s">
        <v>77</v>
      </c>
      <c r="AY179" s="242" t="s">
        <v>151</v>
      </c>
    </row>
    <row r="180" s="2" customFormat="1" ht="16.5" customHeight="1">
      <c r="A180" s="39"/>
      <c r="B180" s="40"/>
      <c r="C180" s="213" t="s">
        <v>365</v>
      </c>
      <c r="D180" s="213" t="s">
        <v>153</v>
      </c>
      <c r="E180" s="214" t="s">
        <v>1052</v>
      </c>
      <c r="F180" s="215" t="s">
        <v>1053</v>
      </c>
      <c r="G180" s="216" t="s">
        <v>290</v>
      </c>
      <c r="H180" s="217">
        <v>15.938000000000001</v>
      </c>
      <c r="I180" s="218"/>
      <c r="J180" s="219">
        <f>ROUND(I180*H180,2)</f>
        <v>0</v>
      </c>
      <c r="K180" s="215" t="s">
        <v>157</v>
      </c>
      <c r="L180" s="45"/>
      <c r="M180" s="220" t="s">
        <v>19</v>
      </c>
      <c r="N180" s="221" t="s">
        <v>40</v>
      </c>
      <c r="O180" s="85"/>
      <c r="P180" s="222">
        <f>O180*H180</f>
        <v>0</v>
      </c>
      <c r="Q180" s="222">
        <v>0.0079000000000000008</v>
      </c>
      <c r="R180" s="222">
        <f>Q180*H180</f>
        <v>0.12591020000000003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158</v>
      </c>
      <c r="AT180" s="224" t="s">
        <v>153</v>
      </c>
      <c r="AU180" s="224" t="s">
        <v>79</v>
      </c>
      <c r="AY180" s="18" t="s">
        <v>151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77</v>
      </c>
      <c r="BK180" s="225">
        <f>ROUND(I180*H180,2)</f>
        <v>0</v>
      </c>
      <c r="BL180" s="18" t="s">
        <v>158</v>
      </c>
      <c r="BM180" s="224" t="s">
        <v>1054</v>
      </c>
    </row>
    <row r="181" s="2" customFormat="1">
      <c r="A181" s="39"/>
      <c r="B181" s="40"/>
      <c r="C181" s="41"/>
      <c r="D181" s="226" t="s">
        <v>160</v>
      </c>
      <c r="E181" s="41"/>
      <c r="F181" s="227" t="s">
        <v>1055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160</v>
      </c>
      <c r="AU181" s="18" t="s">
        <v>79</v>
      </c>
    </row>
    <row r="182" s="2" customFormat="1" ht="16.5" customHeight="1">
      <c r="A182" s="39"/>
      <c r="B182" s="40"/>
      <c r="C182" s="213" t="s">
        <v>381</v>
      </c>
      <c r="D182" s="213" t="s">
        <v>153</v>
      </c>
      <c r="E182" s="214" t="s">
        <v>1056</v>
      </c>
      <c r="F182" s="215" t="s">
        <v>1057</v>
      </c>
      <c r="G182" s="216" t="s">
        <v>290</v>
      </c>
      <c r="H182" s="217">
        <v>38.710000000000001</v>
      </c>
      <c r="I182" s="218"/>
      <c r="J182" s="219">
        <f>ROUND(I182*H182,2)</f>
        <v>0</v>
      </c>
      <c r="K182" s="215" t="s">
        <v>157</v>
      </c>
      <c r="L182" s="45"/>
      <c r="M182" s="220" t="s">
        <v>19</v>
      </c>
      <c r="N182" s="221" t="s">
        <v>40</v>
      </c>
      <c r="O182" s="85"/>
      <c r="P182" s="222">
        <f>O182*H182</f>
        <v>0</v>
      </c>
      <c r="Q182" s="222">
        <v>0.018380000000000001</v>
      </c>
      <c r="R182" s="222">
        <f>Q182*H182</f>
        <v>0.71148980000000006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158</v>
      </c>
      <c r="AT182" s="224" t="s">
        <v>153</v>
      </c>
      <c r="AU182" s="224" t="s">
        <v>79</v>
      </c>
      <c r="AY182" s="18" t="s">
        <v>151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77</v>
      </c>
      <c r="BK182" s="225">
        <f>ROUND(I182*H182,2)</f>
        <v>0</v>
      </c>
      <c r="BL182" s="18" t="s">
        <v>158</v>
      </c>
      <c r="BM182" s="224" t="s">
        <v>1058</v>
      </c>
    </row>
    <row r="183" s="2" customFormat="1">
      <c r="A183" s="39"/>
      <c r="B183" s="40"/>
      <c r="C183" s="41"/>
      <c r="D183" s="226" t="s">
        <v>160</v>
      </c>
      <c r="E183" s="41"/>
      <c r="F183" s="227" t="s">
        <v>1059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160</v>
      </c>
      <c r="AU183" s="18" t="s">
        <v>79</v>
      </c>
    </row>
    <row r="184" s="13" customFormat="1">
      <c r="A184" s="13"/>
      <c r="B184" s="231"/>
      <c r="C184" s="232"/>
      <c r="D184" s="233" t="s">
        <v>162</v>
      </c>
      <c r="E184" s="234" t="s">
        <v>19</v>
      </c>
      <c r="F184" s="235" t="s">
        <v>1060</v>
      </c>
      <c r="G184" s="232"/>
      <c r="H184" s="236">
        <v>38.710000000000001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162</v>
      </c>
      <c r="AU184" s="242" t="s">
        <v>79</v>
      </c>
      <c r="AV184" s="13" t="s">
        <v>79</v>
      </c>
      <c r="AW184" s="13" t="s">
        <v>31</v>
      </c>
      <c r="AX184" s="13" t="s">
        <v>77</v>
      </c>
      <c r="AY184" s="242" t="s">
        <v>151</v>
      </c>
    </row>
    <row r="185" s="2" customFormat="1" ht="16.5" customHeight="1">
      <c r="A185" s="39"/>
      <c r="B185" s="40"/>
      <c r="C185" s="213" t="s">
        <v>392</v>
      </c>
      <c r="D185" s="213" t="s">
        <v>153</v>
      </c>
      <c r="E185" s="214" t="s">
        <v>1061</v>
      </c>
      <c r="F185" s="215" t="s">
        <v>1062</v>
      </c>
      <c r="G185" s="216" t="s">
        <v>290</v>
      </c>
      <c r="H185" s="217">
        <v>38.710000000000001</v>
      </c>
      <c r="I185" s="218"/>
      <c r="J185" s="219">
        <f>ROUND(I185*H185,2)</f>
        <v>0</v>
      </c>
      <c r="K185" s="215" t="s">
        <v>157</v>
      </c>
      <c r="L185" s="45"/>
      <c r="M185" s="220" t="s">
        <v>19</v>
      </c>
      <c r="N185" s="221" t="s">
        <v>40</v>
      </c>
      <c r="O185" s="85"/>
      <c r="P185" s="222">
        <f>O185*H185</f>
        <v>0</v>
      </c>
      <c r="Q185" s="222">
        <v>0.0079000000000000008</v>
      </c>
      <c r="R185" s="222">
        <f>Q185*H185</f>
        <v>0.30580900000000005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158</v>
      </c>
      <c r="AT185" s="224" t="s">
        <v>153</v>
      </c>
      <c r="AU185" s="224" t="s">
        <v>79</v>
      </c>
      <c r="AY185" s="18" t="s">
        <v>151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77</v>
      </c>
      <c r="BK185" s="225">
        <f>ROUND(I185*H185,2)</f>
        <v>0</v>
      </c>
      <c r="BL185" s="18" t="s">
        <v>158</v>
      </c>
      <c r="BM185" s="224" t="s">
        <v>1063</v>
      </c>
    </row>
    <row r="186" s="2" customFormat="1">
      <c r="A186" s="39"/>
      <c r="B186" s="40"/>
      <c r="C186" s="41"/>
      <c r="D186" s="226" t="s">
        <v>160</v>
      </c>
      <c r="E186" s="41"/>
      <c r="F186" s="227" t="s">
        <v>1064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160</v>
      </c>
      <c r="AU186" s="18" t="s">
        <v>79</v>
      </c>
    </row>
    <row r="187" s="2" customFormat="1" ht="16.5" customHeight="1">
      <c r="A187" s="39"/>
      <c r="B187" s="40"/>
      <c r="C187" s="213" t="s">
        <v>405</v>
      </c>
      <c r="D187" s="213" t="s">
        <v>153</v>
      </c>
      <c r="E187" s="214" t="s">
        <v>1065</v>
      </c>
      <c r="F187" s="215" t="s">
        <v>1066</v>
      </c>
      <c r="G187" s="216" t="s">
        <v>290</v>
      </c>
      <c r="H187" s="217">
        <v>55.692</v>
      </c>
      <c r="I187" s="218"/>
      <c r="J187" s="219">
        <f>ROUND(I187*H187,2)</f>
        <v>0</v>
      </c>
      <c r="K187" s="215" t="s">
        <v>157</v>
      </c>
      <c r="L187" s="45"/>
      <c r="M187" s="220" t="s">
        <v>19</v>
      </c>
      <c r="N187" s="221" t="s">
        <v>40</v>
      </c>
      <c r="O187" s="85"/>
      <c r="P187" s="222">
        <f>O187*H187</f>
        <v>0</v>
      </c>
      <c r="Q187" s="222">
        <v>0.026360000000000001</v>
      </c>
      <c r="R187" s="222">
        <f>Q187*H187</f>
        <v>1.4680411200000001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158</v>
      </c>
      <c r="AT187" s="224" t="s">
        <v>153</v>
      </c>
      <c r="AU187" s="224" t="s">
        <v>79</v>
      </c>
      <c r="AY187" s="18" t="s">
        <v>151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77</v>
      </c>
      <c r="BK187" s="225">
        <f>ROUND(I187*H187,2)</f>
        <v>0</v>
      </c>
      <c r="BL187" s="18" t="s">
        <v>158</v>
      </c>
      <c r="BM187" s="224" t="s">
        <v>1067</v>
      </c>
    </row>
    <row r="188" s="2" customFormat="1">
      <c r="A188" s="39"/>
      <c r="B188" s="40"/>
      <c r="C188" s="41"/>
      <c r="D188" s="226" t="s">
        <v>160</v>
      </c>
      <c r="E188" s="41"/>
      <c r="F188" s="227" t="s">
        <v>1068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160</v>
      </c>
      <c r="AU188" s="18" t="s">
        <v>79</v>
      </c>
    </row>
    <row r="189" s="13" customFormat="1">
      <c r="A189" s="13"/>
      <c r="B189" s="231"/>
      <c r="C189" s="232"/>
      <c r="D189" s="233" t="s">
        <v>162</v>
      </c>
      <c r="E189" s="234" t="s">
        <v>19</v>
      </c>
      <c r="F189" s="235" t="s">
        <v>1069</v>
      </c>
      <c r="G189" s="232"/>
      <c r="H189" s="236">
        <v>55.692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162</v>
      </c>
      <c r="AU189" s="242" t="s">
        <v>79</v>
      </c>
      <c r="AV189" s="13" t="s">
        <v>79</v>
      </c>
      <c r="AW189" s="13" t="s">
        <v>31</v>
      </c>
      <c r="AX189" s="13" t="s">
        <v>77</v>
      </c>
      <c r="AY189" s="242" t="s">
        <v>151</v>
      </c>
    </row>
    <row r="190" s="2" customFormat="1" ht="16.5" customHeight="1">
      <c r="A190" s="39"/>
      <c r="B190" s="40"/>
      <c r="C190" s="213" t="s">
        <v>413</v>
      </c>
      <c r="D190" s="213" t="s">
        <v>153</v>
      </c>
      <c r="E190" s="214" t="s">
        <v>1070</v>
      </c>
      <c r="F190" s="215" t="s">
        <v>1071</v>
      </c>
      <c r="G190" s="216" t="s">
        <v>290</v>
      </c>
      <c r="H190" s="217">
        <v>55.692</v>
      </c>
      <c r="I190" s="218"/>
      <c r="J190" s="219">
        <f>ROUND(I190*H190,2)</f>
        <v>0</v>
      </c>
      <c r="K190" s="215" t="s">
        <v>157</v>
      </c>
      <c r="L190" s="45"/>
      <c r="M190" s="220" t="s">
        <v>19</v>
      </c>
      <c r="N190" s="221" t="s">
        <v>40</v>
      </c>
      <c r="O190" s="85"/>
      <c r="P190" s="222">
        <f>O190*H190</f>
        <v>0</v>
      </c>
      <c r="Q190" s="222">
        <v>0.0079000000000000008</v>
      </c>
      <c r="R190" s="222">
        <f>Q190*H190</f>
        <v>0.43996680000000005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158</v>
      </c>
      <c r="AT190" s="224" t="s">
        <v>153</v>
      </c>
      <c r="AU190" s="224" t="s">
        <v>79</v>
      </c>
      <c r="AY190" s="18" t="s">
        <v>151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77</v>
      </c>
      <c r="BK190" s="225">
        <f>ROUND(I190*H190,2)</f>
        <v>0</v>
      </c>
      <c r="BL190" s="18" t="s">
        <v>158</v>
      </c>
      <c r="BM190" s="224" t="s">
        <v>1072</v>
      </c>
    </row>
    <row r="191" s="2" customFormat="1">
      <c r="A191" s="39"/>
      <c r="B191" s="40"/>
      <c r="C191" s="41"/>
      <c r="D191" s="226" t="s">
        <v>160</v>
      </c>
      <c r="E191" s="41"/>
      <c r="F191" s="227" t="s">
        <v>1073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79</v>
      </c>
    </row>
    <row r="192" s="2" customFormat="1" ht="21.75" customHeight="1">
      <c r="A192" s="39"/>
      <c r="B192" s="40"/>
      <c r="C192" s="213" t="s">
        <v>418</v>
      </c>
      <c r="D192" s="213" t="s">
        <v>153</v>
      </c>
      <c r="E192" s="214" t="s">
        <v>1074</v>
      </c>
      <c r="F192" s="215" t="s">
        <v>1075</v>
      </c>
      <c r="G192" s="216" t="s">
        <v>156</v>
      </c>
      <c r="H192" s="217">
        <v>2.1099999999999999</v>
      </c>
      <c r="I192" s="218"/>
      <c r="J192" s="219">
        <f>ROUND(I192*H192,2)</f>
        <v>0</v>
      </c>
      <c r="K192" s="215" t="s">
        <v>157</v>
      </c>
      <c r="L192" s="45"/>
      <c r="M192" s="220" t="s">
        <v>19</v>
      </c>
      <c r="N192" s="221" t="s">
        <v>40</v>
      </c>
      <c r="O192" s="85"/>
      <c r="P192" s="222">
        <f>O192*H192</f>
        <v>0</v>
      </c>
      <c r="Q192" s="222">
        <v>2.45329</v>
      </c>
      <c r="R192" s="222">
        <f>Q192*H192</f>
        <v>5.1764418999999995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158</v>
      </c>
      <c r="AT192" s="224" t="s">
        <v>153</v>
      </c>
      <c r="AU192" s="224" t="s">
        <v>79</v>
      </c>
      <c r="AY192" s="18" t="s">
        <v>151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77</v>
      </c>
      <c r="BK192" s="225">
        <f>ROUND(I192*H192,2)</f>
        <v>0</v>
      </c>
      <c r="BL192" s="18" t="s">
        <v>158</v>
      </c>
      <c r="BM192" s="224" t="s">
        <v>1076</v>
      </c>
    </row>
    <row r="193" s="2" customFormat="1">
      <c r="A193" s="39"/>
      <c r="B193" s="40"/>
      <c r="C193" s="41"/>
      <c r="D193" s="226" t="s">
        <v>160</v>
      </c>
      <c r="E193" s="41"/>
      <c r="F193" s="227" t="s">
        <v>1077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160</v>
      </c>
      <c r="AU193" s="18" t="s">
        <v>79</v>
      </c>
    </row>
    <row r="194" s="13" customFormat="1">
      <c r="A194" s="13"/>
      <c r="B194" s="231"/>
      <c r="C194" s="232"/>
      <c r="D194" s="233" t="s">
        <v>162</v>
      </c>
      <c r="E194" s="234" t="s">
        <v>19</v>
      </c>
      <c r="F194" s="235" t="s">
        <v>1078</v>
      </c>
      <c r="G194" s="232"/>
      <c r="H194" s="236">
        <v>2.1099999999999999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162</v>
      </c>
      <c r="AU194" s="242" t="s">
        <v>79</v>
      </c>
      <c r="AV194" s="13" t="s">
        <v>79</v>
      </c>
      <c r="AW194" s="13" t="s">
        <v>31</v>
      </c>
      <c r="AX194" s="13" t="s">
        <v>77</v>
      </c>
      <c r="AY194" s="242" t="s">
        <v>151</v>
      </c>
    </row>
    <row r="195" s="2" customFormat="1" ht="16.5" customHeight="1">
      <c r="A195" s="39"/>
      <c r="B195" s="40"/>
      <c r="C195" s="213" t="s">
        <v>424</v>
      </c>
      <c r="D195" s="213" t="s">
        <v>153</v>
      </c>
      <c r="E195" s="214" t="s">
        <v>1079</v>
      </c>
      <c r="F195" s="215" t="s">
        <v>1080</v>
      </c>
      <c r="G195" s="216" t="s">
        <v>156</v>
      </c>
      <c r="H195" s="217">
        <v>2.1099999999999999</v>
      </c>
      <c r="I195" s="218"/>
      <c r="J195" s="219">
        <f>ROUND(I195*H195,2)</f>
        <v>0</v>
      </c>
      <c r="K195" s="215" t="s">
        <v>157</v>
      </c>
      <c r="L195" s="45"/>
      <c r="M195" s="220" t="s">
        <v>19</v>
      </c>
      <c r="N195" s="221" t="s">
        <v>40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158</v>
      </c>
      <c r="AT195" s="224" t="s">
        <v>153</v>
      </c>
      <c r="AU195" s="224" t="s">
        <v>79</v>
      </c>
      <c r="AY195" s="18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77</v>
      </c>
      <c r="BK195" s="225">
        <f>ROUND(I195*H195,2)</f>
        <v>0</v>
      </c>
      <c r="BL195" s="18" t="s">
        <v>158</v>
      </c>
      <c r="BM195" s="224" t="s">
        <v>1081</v>
      </c>
    </row>
    <row r="196" s="2" customFormat="1">
      <c r="A196" s="39"/>
      <c r="B196" s="40"/>
      <c r="C196" s="41"/>
      <c r="D196" s="226" t="s">
        <v>160</v>
      </c>
      <c r="E196" s="41"/>
      <c r="F196" s="227" t="s">
        <v>1082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160</v>
      </c>
      <c r="AU196" s="18" t="s">
        <v>79</v>
      </c>
    </row>
    <row r="197" s="2" customFormat="1" ht="21.75" customHeight="1">
      <c r="A197" s="39"/>
      <c r="B197" s="40"/>
      <c r="C197" s="213" t="s">
        <v>430</v>
      </c>
      <c r="D197" s="213" t="s">
        <v>153</v>
      </c>
      <c r="E197" s="214" t="s">
        <v>1083</v>
      </c>
      <c r="F197" s="215" t="s">
        <v>1084</v>
      </c>
      <c r="G197" s="216" t="s">
        <v>156</v>
      </c>
      <c r="H197" s="217">
        <v>2.1099999999999999</v>
      </c>
      <c r="I197" s="218"/>
      <c r="J197" s="219">
        <f>ROUND(I197*H197,2)</f>
        <v>0</v>
      </c>
      <c r="K197" s="215" t="s">
        <v>157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158</v>
      </c>
      <c r="AT197" s="224" t="s">
        <v>153</v>
      </c>
      <c r="AU197" s="224" t="s">
        <v>79</v>
      </c>
      <c r="AY197" s="18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77</v>
      </c>
      <c r="BK197" s="225">
        <f>ROUND(I197*H197,2)</f>
        <v>0</v>
      </c>
      <c r="BL197" s="18" t="s">
        <v>158</v>
      </c>
      <c r="BM197" s="224" t="s">
        <v>1085</v>
      </c>
    </row>
    <row r="198" s="2" customFormat="1">
      <c r="A198" s="39"/>
      <c r="B198" s="40"/>
      <c r="C198" s="41"/>
      <c r="D198" s="226" t="s">
        <v>160</v>
      </c>
      <c r="E198" s="41"/>
      <c r="F198" s="227" t="s">
        <v>1086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160</v>
      </c>
      <c r="AU198" s="18" t="s">
        <v>79</v>
      </c>
    </row>
    <row r="199" s="2" customFormat="1" ht="16.5" customHeight="1">
      <c r="A199" s="39"/>
      <c r="B199" s="40"/>
      <c r="C199" s="213" t="s">
        <v>436</v>
      </c>
      <c r="D199" s="213" t="s">
        <v>153</v>
      </c>
      <c r="E199" s="214" t="s">
        <v>591</v>
      </c>
      <c r="F199" s="215" t="s">
        <v>592</v>
      </c>
      <c r="G199" s="216" t="s">
        <v>290</v>
      </c>
      <c r="H199" s="217">
        <v>1.8400000000000001</v>
      </c>
      <c r="I199" s="218"/>
      <c r="J199" s="219">
        <f>ROUND(I199*H199,2)</f>
        <v>0</v>
      </c>
      <c r="K199" s="215" t="s">
        <v>157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0.013520000000000001</v>
      </c>
      <c r="R199" s="222">
        <f>Q199*H199</f>
        <v>0.024876800000000001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158</v>
      </c>
      <c r="AT199" s="224" t="s">
        <v>153</v>
      </c>
      <c r="AU199" s="224" t="s">
        <v>79</v>
      </c>
      <c r="AY199" s="18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77</v>
      </c>
      <c r="BK199" s="225">
        <f>ROUND(I199*H199,2)</f>
        <v>0</v>
      </c>
      <c r="BL199" s="18" t="s">
        <v>158</v>
      </c>
      <c r="BM199" s="224" t="s">
        <v>1087</v>
      </c>
    </row>
    <row r="200" s="2" customFormat="1">
      <c r="A200" s="39"/>
      <c r="B200" s="40"/>
      <c r="C200" s="41"/>
      <c r="D200" s="226" t="s">
        <v>160</v>
      </c>
      <c r="E200" s="41"/>
      <c r="F200" s="227" t="s">
        <v>594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79</v>
      </c>
    </row>
    <row r="201" s="13" customFormat="1">
      <c r="A201" s="13"/>
      <c r="B201" s="231"/>
      <c r="C201" s="232"/>
      <c r="D201" s="233" t="s">
        <v>162</v>
      </c>
      <c r="E201" s="234" t="s">
        <v>19</v>
      </c>
      <c r="F201" s="235" t="s">
        <v>1088</v>
      </c>
      <c r="G201" s="232"/>
      <c r="H201" s="236">
        <v>1.8400000000000001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79</v>
      </c>
      <c r="AV201" s="13" t="s">
        <v>79</v>
      </c>
      <c r="AW201" s="13" t="s">
        <v>31</v>
      </c>
      <c r="AX201" s="13" t="s">
        <v>77</v>
      </c>
      <c r="AY201" s="242" t="s">
        <v>151</v>
      </c>
    </row>
    <row r="202" s="2" customFormat="1" ht="16.5" customHeight="1">
      <c r="A202" s="39"/>
      <c r="B202" s="40"/>
      <c r="C202" s="213" t="s">
        <v>440</v>
      </c>
      <c r="D202" s="213" t="s">
        <v>153</v>
      </c>
      <c r="E202" s="214" t="s">
        <v>597</v>
      </c>
      <c r="F202" s="215" t="s">
        <v>598</v>
      </c>
      <c r="G202" s="216" t="s">
        <v>290</v>
      </c>
      <c r="H202" s="217">
        <v>1.8400000000000001</v>
      </c>
      <c r="I202" s="218"/>
      <c r="J202" s="219">
        <f>ROUND(I202*H202,2)</f>
        <v>0</v>
      </c>
      <c r="K202" s="215" t="s">
        <v>157</v>
      </c>
      <c r="L202" s="45"/>
      <c r="M202" s="220" t="s">
        <v>19</v>
      </c>
      <c r="N202" s="221" t="s">
        <v>40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158</v>
      </c>
      <c r="AT202" s="224" t="s">
        <v>153</v>
      </c>
      <c r="AU202" s="224" t="s">
        <v>79</v>
      </c>
      <c r="AY202" s="18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77</v>
      </c>
      <c r="BK202" s="225">
        <f>ROUND(I202*H202,2)</f>
        <v>0</v>
      </c>
      <c r="BL202" s="18" t="s">
        <v>158</v>
      </c>
      <c r="BM202" s="224" t="s">
        <v>1089</v>
      </c>
    </row>
    <row r="203" s="2" customFormat="1">
      <c r="A203" s="39"/>
      <c r="B203" s="40"/>
      <c r="C203" s="41"/>
      <c r="D203" s="226" t="s">
        <v>160</v>
      </c>
      <c r="E203" s="41"/>
      <c r="F203" s="227" t="s">
        <v>600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160</v>
      </c>
      <c r="AU203" s="18" t="s">
        <v>79</v>
      </c>
    </row>
    <row r="204" s="2" customFormat="1" ht="16.5" customHeight="1">
      <c r="A204" s="39"/>
      <c r="B204" s="40"/>
      <c r="C204" s="213" t="s">
        <v>445</v>
      </c>
      <c r="D204" s="213" t="s">
        <v>153</v>
      </c>
      <c r="E204" s="214" t="s">
        <v>602</v>
      </c>
      <c r="F204" s="215" t="s">
        <v>603</v>
      </c>
      <c r="G204" s="216" t="s">
        <v>245</v>
      </c>
      <c r="H204" s="217">
        <v>0.105</v>
      </c>
      <c r="I204" s="218"/>
      <c r="J204" s="219">
        <f>ROUND(I204*H204,2)</f>
        <v>0</v>
      </c>
      <c r="K204" s="215" t="s">
        <v>157</v>
      </c>
      <c r="L204" s="45"/>
      <c r="M204" s="220" t="s">
        <v>19</v>
      </c>
      <c r="N204" s="221" t="s">
        <v>40</v>
      </c>
      <c r="O204" s="85"/>
      <c r="P204" s="222">
        <f>O204*H204</f>
        <v>0</v>
      </c>
      <c r="Q204" s="222">
        <v>1.06277</v>
      </c>
      <c r="R204" s="222">
        <f>Q204*H204</f>
        <v>0.11159084999999999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158</v>
      </c>
      <c r="AT204" s="224" t="s">
        <v>153</v>
      </c>
      <c r="AU204" s="224" t="s">
        <v>79</v>
      </c>
      <c r="AY204" s="18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77</v>
      </c>
      <c r="BK204" s="225">
        <f>ROUND(I204*H204,2)</f>
        <v>0</v>
      </c>
      <c r="BL204" s="18" t="s">
        <v>158</v>
      </c>
      <c r="BM204" s="224" t="s">
        <v>1090</v>
      </c>
    </row>
    <row r="205" s="2" customFormat="1">
      <c r="A205" s="39"/>
      <c r="B205" s="40"/>
      <c r="C205" s="41"/>
      <c r="D205" s="226" t="s">
        <v>160</v>
      </c>
      <c r="E205" s="41"/>
      <c r="F205" s="227" t="s">
        <v>605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79</v>
      </c>
    </row>
    <row r="206" s="13" customFormat="1">
      <c r="A206" s="13"/>
      <c r="B206" s="231"/>
      <c r="C206" s="232"/>
      <c r="D206" s="233" t="s">
        <v>162</v>
      </c>
      <c r="E206" s="234" t="s">
        <v>19</v>
      </c>
      <c r="F206" s="235" t="s">
        <v>1091</v>
      </c>
      <c r="G206" s="232"/>
      <c r="H206" s="236">
        <v>0.105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79</v>
      </c>
      <c r="AV206" s="13" t="s">
        <v>79</v>
      </c>
      <c r="AW206" s="13" t="s">
        <v>31</v>
      </c>
      <c r="AX206" s="13" t="s">
        <v>77</v>
      </c>
      <c r="AY206" s="242" t="s">
        <v>151</v>
      </c>
    </row>
    <row r="207" s="2" customFormat="1" ht="16.5" customHeight="1">
      <c r="A207" s="39"/>
      <c r="B207" s="40"/>
      <c r="C207" s="213" t="s">
        <v>450</v>
      </c>
      <c r="D207" s="213" t="s">
        <v>153</v>
      </c>
      <c r="E207" s="214" t="s">
        <v>1092</v>
      </c>
      <c r="F207" s="215" t="s">
        <v>1093</v>
      </c>
      <c r="G207" s="216" t="s">
        <v>290</v>
      </c>
      <c r="H207" s="217">
        <v>0.59999999999999998</v>
      </c>
      <c r="I207" s="218"/>
      <c r="J207" s="219">
        <f>ROUND(I207*H207,2)</f>
        <v>0</v>
      </c>
      <c r="K207" s="215" t="s">
        <v>157</v>
      </c>
      <c r="L207" s="45"/>
      <c r="M207" s="220" t="s">
        <v>19</v>
      </c>
      <c r="N207" s="221" t="s">
        <v>40</v>
      </c>
      <c r="O207" s="85"/>
      <c r="P207" s="222">
        <f>O207*H207</f>
        <v>0</v>
      </c>
      <c r="Q207" s="222">
        <v>0.063</v>
      </c>
      <c r="R207" s="222">
        <f>Q207*H207</f>
        <v>0.0378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158</v>
      </c>
      <c r="AT207" s="224" t="s">
        <v>153</v>
      </c>
      <c r="AU207" s="224" t="s">
        <v>79</v>
      </c>
      <c r="AY207" s="18" t="s">
        <v>151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77</v>
      </c>
      <c r="BK207" s="225">
        <f>ROUND(I207*H207,2)</f>
        <v>0</v>
      </c>
      <c r="BL207" s="18" t="s">
        <v>158</v>
      </c>
      <c r="BM207" s="224" t="s">
        <v>1094</v>
      </c>
    </row>
    <row r="208" s="2" customFormat="1">
      <c r="A208" s="39"/>
      <c r="B208" s="40"/>
      <c r="C208" s="41"/>
      <c r="D208" s="226" t="s">
        <v>160</v>
      </c>
      <c r="E208" s="41"/>
      <c r="F208" s="227" t="s">
        <v>1095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160</v>
      </c>
      <c r="AU208" s="18" t="s">
        <v>79</v>
      </c>
    </row>
    <row r="209" s="13" customFormat="1">
      <c r="A209" s="13"/>
      <c r="B209" s="231"/>
      <c r="C209" s="232"/>
      <c r="D209" s="233" t="s">
        <v>162</v>
      </c>
      <c r="E209" s="234" t="s">
        <v>19</v>
      </c>
      <c r="F209" s="235" t="s">
        <v>1096</v>
      </c>
      <c r="G209" s="232"/>
      <c r="H209" s="236">
        <v>0.59999999999999998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162</v>
      </c>
      <c r="AU209" s="242" t="s">
        <v>79</v>
      </c>
      <c r="AV209" s="13" t="s">
        <v>79</v>
      </c>
      <c r="AW209" s="13" t="s">
        <v>31</v>
      </c>
      <c r="AX209" s="13" t="s">
        <v>77</v>
      </c>
      <c r="AY209" s="242" t="s">
        <v>151</v>
      </c>
    </row>
    <row r="210" s="2" customFormat="1" ht="16.5" customHeight="1">
      <c r="A210" s="39"/>
      <c r="B210" s="40"/>
      <c r="C210" s="213" t="s">
        <v>457</v>
      </c>
      <c r="D210" s="213" t="s">
        <v>153</v>
      </c>
      <c r="E210" s="214" t="s">
        <v>1097</v>
      </c>
      <c r="F210" s="215" t="s">
        <v>1098</v>
      </c>
      <c r="G210" s="216" t="s">
        <v>290</v>
      </c>
      <c r="H210" s="217">
        <v>16.538</v>
      </c>
      <c r="I210" s="218"/>
      <c r="J210" s="219">
        <f>ROUND(I210*H210,2)</f>
        <v>0</v>
      </c>
      <c r="K210" s="215" t="s">
        <v>157</v>
      </c>
      <c r="L210" s="45"/>
      <c r="M210" s="220" t="s">
        <v>19</v>
      </c>
      <c r="N210" s="221" t="s">
        <v>40</v>
      </c>
      <c r="O210" s="85"/>
      <c r="P210" s="222">
        <f>O210*H210</f>
        <v>0</v>
      </c>
      <c r="Q210" s="222">
        <v>0.11</v>
      </c>
      <c r="R210" s="222">
        <f>Q210*H210</f>
        <v>1.81918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158</v>
      </c>
      <c r="AT210" s="224" t="s">
        <v>153</v>
      </c>
      <c r="AU210" s="224" t="s">
        <v>79</v>
      </c>
      <c r="AY210" s="18" t="s">
        <v>151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77</v>
      </c>
      <c r="BK210" s="225">
        <f>ROUND(I210*H210,2)</f>
        <v>0</v>
      </c>
      <c r="BL210" s="18" t="s">
        <v>158</v>
      </c>
      <c r="BM210" s="224" t="s">
        <v>1099</v>
      </c>
    </row>
    <row r="211" s="2" customFormat="1">
      <c r="A211" s="39"/>
      <c r="B211" s="40"/>
      <c r="C211" s="41"/>
      <c r="D211" s="226" t="s">
        <v>160</v>
      </c>
      <c r="E211" s="41"/>
      <c r="F211" s="227" t="s">
        <v>1100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79</v>
      </c>
    </row>
    <row r="212" s="13" customFormat="1">
      <c r="A212" s="13"/>
      <c r="B212" s="231"/>
      <c r="C212" s="232"/>
      <c r="D212" s="233" t="s">
        <v>162</v>
      </c>
      <c r="E212" s="234" t="s">
        <v>19</v>
      </c>
      <c r="F212" s="235" t="s">
        <v>1101</v>
      </c>
      <c r="G212" s="232"/>
      <c r="H212" s="236">
        <v>16.538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162</v>
      </c>
      <c r="AU212" s="242" t="s">
        <v>79</v>
      </c>
      <c r="AV212" s="13" t="s">
        <v>79</v>
      </c>
      <c r="AW212" s="13" t="s">
        <v>31</v>
      </c>
      <c r="AX212" s="13" t="s">
        <v>77</v>
      </c>
      <c r="AY212" s="242" t="s">
        <v>151</v>
      </c>
    </row>
    <row r="213" s="2" customFormat="1" ht="24.15" customHeight="1">
      <c r="A213" s="39"/>
      <c r="B213" s="40"/>
      <c r="C213" s="213" t="s">
        <v>466</v>
      </c>
      <c r="D213" s="213" t="s">
        <v>153</v>
      </c>
      <c r="E213" s="214" t="s">
        <v>1102</v>
      </c>
      <c r="F213" s="215" t="s">
        <v>1103</v>
      </c>
      <c r="G213" s="216" t="s">
        <v>290</v>
      </c>
      <c r="H213" s="217">
        <v>33.076000000000001</v>
      </c>
      <c r="I213" s="218"/>
      <c r="J213" s="219">
        <f>ROUND(I213*H213,2)</f>
        <v>0</v>
      </c>
      <c r="K213" s="215" t="s">
        <v>19</v>
      </c>
      <c r="L213" s="45"/>
      <c r="M213" s="220" t="s">
        <v>19</v>
      </c>
      <c r="N213" s="221" t="s">
        <v>40</v>
      </c>
      <c r="O213" s="85"/>
      <c r="P213" s="222">
        <f>O213*H213</f>
        <v>0</v>
      </c>
      <c r="Q213" s="222">
        <v>0.010999999999999999</v>
      </c>
      <c r="R213" s="222">
        <f>Q213*H213</f>
        <v>0.36383599999999999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158</v>
      </c>
      <c r="AT213" s="224" t="s">
        <v>153</v>
      </c>
      <c r="AU213" s="224" t="s">
        <v>79</v>
      </c>
      <c r="AY213" s="18" t="s">
        <v>151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77</v>
      </c>
      <c r="BK213" s="225">
        <f>ROUND(I213*H213,2)</f>
        <v>0</v>
      </c>
      <c r="BL213" s="18" t="s">
        <v>158</v>
      </c>
      <c r="BM213" s="224" t="s">
        <v>1104</v>
      </c>
    </row>
    <row r="214" s="13" customFormat="1">
      <c r="A214" s="13"/>
      <c r="B214" s="231"/>
      <c r="C214" s="232"/>
      <c r="D214" s="233" t="s">
        <v>162</v>
      </c>
      <c r="E214" s="232"/>
      <c r="F214" s="235" t="s">
        <v>1105</v>
      </c>
      <c r="G214" s="232"/>
      <c r="H214" s="236">
        <v>33.076000000000001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162</v>
      </c>
      <c r="AU214" s="242" t="s">
        <v>79</v>
      </c>
      <c r="AV214" s="13" t="s">
        <v>79</v>
      </c>
      <c r="AW214" s="13" t="s">
        <v>4</v>
      </c>
      <c r="AX214" s="13" t="s">
        <v>77</v>
      </c>
      <c r="AY214" s="242" t="s">
        <v>151</v>
      </c>
    </row>
    <row r="215" s="2" customFormat="1" ht="16.5" customHeight="1">
      <c r="A215" s="39"/>
      <c r="B215" s="40"/>
      <c r="C215" s="213" t="s">
        <v>472</v>
      </c>
      <c r="D215" s="213" t="s">
        <v>153</v>
      </c>
      <c r="E215" s="214" t="s">
        <v>1106</v>
      </c>
      <c r="F215" s="215" t="s">
        <v>1107</v>
      </c>
      <c r="G215" s="216" t="s">
        <v>329</v>
      </c>
      <c r="H215" s="217">
        <v>16</v>
      </c>
      <c r="I215" s="218"/>
      <c r="J215" s="219">
        <f>ROUND(I215*H215,2)</f>
        <v>0</v>
      </c>
      <c r="K215" s="215" t="s">
        <v>157</v>
      </c>
      <c r="L215" s="45"/>
      <c r="M215" s="220" t="s">
        <v>19</v>
      </c>
      <c r="N215" s="221" t="s">
        <v>40</v>
      </c>
      <c r="O215" s="85"/>
      <c r="P215" s="222">
        <f>O215*H215</f>
        <v>0</v>
      </c>
      <c r="Q215" s="222">
        <v>2.0000000000000002E-05</v>
      </c>
      <c r="R215" s="222">
        <f>Q215*H215</f>
        <v>0.00032000000000000003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158</v>
      </c>
      <c r="AT215" s="224" t="s">
        <v>153</v>
      </c>
      <c r="AU215" s="224" t="s">
        <v>79</v>
      </c>
      <c r="AY215" s="18" t="s">
        <v>151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77</v>
      </c>
      <c r="BK215" s="225">
        <f>ROUND(I215*H215,2)</f>
        <v>0</v>
      </c>
      <c r="BL215" s="18" t="s">
        <v>158</v>
      </c>
      <c r="BM215" s="224" t="s">
        <v>1108</v>
      </c>
    </row>
    <row r="216" s="2" customFormat="1">
      <c r="A216" s="39"/>
      <c r="B216" s="40"/>
      <c r="C216" s="41"/>
      <c r="D216" s="226" t="s">
        <v>160</v>
      </c>
      <c r="E216" s="41"/>
      <c r="F216" s="227" t="s">
        <v>1109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160</v>
      </c>
      <c r="AU216" s="18" t="s">
        <v>79</v>
      </c>
    </row>
    <row r="217" s="13" customFormat="1">
      <c r="A217" s="13"/>
      <c r="B217" s="231"/>
      <c r="C217" s="232"/>
      <c r="D217" s="233" t="s">
        <v>162</v>
      </c>
      <c r="E217" s="234" t="s">
        <v>19</v>
      </c>
      <c r="F217" s="235" t="s">
        <v>1110</v>
      </c>
      <c r="G217" s="232"/>
      <c r="H217" s="236">
        <v>16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162</v>
      </c>
      <c r="AU217" s="242" t="s">
        <v>79</v>
      </c>
      <c r="AV217" s="13" t="s">
        <v>79</v>
      </c>
      <c r="AW217" s="13" t="s">
        <v>31</v>
      </c>
      <c r="AX217" s="13" t="s">
        <v>77</v>
      </c>
      <c r="AY217" s="242" t="s">
        <v>151</v>
      </c>
    </row>
    <row r="218" s="2" customFormat="1" ht="16.5" customHeight="1">
      <c r="A218" s="39"/>
      <c r="B218" s="40"/>
      <c r="C218" s="213" t="s">
        <v>477</v>
      </c>
      <c r="D218" s="213" t="s">
        <v>153</v>
      </c>
      <c r="E218" s="214" t="s">
        <v>1111</v>
      </c>
      <c r="F218" s="215" t="s">
        <v>1112</v>
      </c>
      <c r="G218" s="216" t="s">
        <v>156</v>
      </c>
      <c r="H218" s="217">
        <v>0.73399999999999999</v>
      </c>
      <c r="I218" s="218"/>
      <c r="J218" s="219">
        <f>ROUND(I218*H218,2)</f>
        <v>0</v>
      </c>
      <c r="K218" s="215" t="s">
        <v>157</v>
      </c>
      <c r="L218" s="45"/>
      <c r="M218" s="220" t="s">
        <v>19</v>
      </c>
      <c r="N218" s="221" t="s">
        <v>40</v>
      </c>
      <c r="O218" s="85"/>
      <c r="P218" s="222">
        <f>O218*H218</f>
        <v>0</v>
      </c>
      <c r="Q218" s="222">
        <v>1.837</v>
      </c>
      <c r="R218" s="222">
        <f>Q218*H218</f>
        <v>1.348358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158</v>
      </c>
      <c r="AT218" s="224" t="s">
        <v>153</v>
      </c>
      <c r="AU218" s="224" t="s">
        <v>79</v>
      </c>
      <c r="AY218" s="18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77</v>
      </c>
      <c r="BK218" s="225">
        <f>ROUND(I218*H218,2)</f>
        <v>0</v>
      </c>
      <c r="BL218" s="18" t="s">
        <v>158</v>
      </c>
      <c r="BM218" s="224" t="s">
        <v>1113</v>
      </c>
    </row>
    <row r="219" s="2" customFormat="1">
      <c r="A219" s="39"/>
      <c r="B219" s="40"/>
      <c r="C219" s="41"/>
      <c r="D219" s="226" t="s">
        <v>160</v>
      </c>
      <c r="E219" s="41"/>
      <c r="F219" s="227" t="s">
        <v>1114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160</v>
      </c>
      <c r="AU219" s="18" t="s">
        <v>79</v>
      </c>
    </row>
    <row r="220" s="13" customFormat="1">
      <c r="A220" s="13"/>
      <c r="B220" s="231"/>
      <c r="C220" s="232"/>
      <c r="D220" s="233" t="s">
        <v>162</v>
      </c>
      <c r="E220" s="234" t="s">
        <v>19</v>
      </c>
      <c r="F220" s="235" t="s">
        <v>1115</v>
      </c>
      <c r="G220" s="232"/>
      <c r="H220" s="236">
        <v>0.73399999999999999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162</v>
      </c>
      <c r="AU220" s="242" t="s">
        <v>79</v>
      </c>
      <c r="AV220" s="13" t="s">
        <v>79</v>
      </c>
      <c r="AW220" s="13" t="s">
        <v>31</v>
      </c>
      <c r="AX220" s="13" t="s">
        <v>77</v>
      </c>
      <c r="AY220" s="242" t="s">
        <v>151</v>
      </c>
    </row>
    <row r="221" s="2" customFormat="1" ht="16.5" customHeight="1">
      <c r="A221" s="39"/>
      <c r="B221" s="40"/>
      <c r="C221" s="213" t="s">
        <v>483</v>
      </c>
      <c r="D221" s="213" t="s">
        <v>153</v>
      </c>
      <c r="E221" s="214" t="s">
        <v>1116</v>
      </c>
      <c r="F221" s="215" t="s">
        <v>1117</v>
      </c>
      <c r="G221" s="216" t="s">
        <v>290</v>
      </c>
      <c r="H221" s="217">
        <v>4.8949999999999996</v>
      </c>
      <c r="I221" s="218"/>
      <c r="J221" s="219">
        <f>ROUND(I221*H221,2)</f>
        <v>0</v>
      </c>
      <c r="K221" s="215" t="s">
        <v>157</v>
      </c>
      <c r="L221" s="45"/>
      <c r="M221" s="220" t="s">
        <v>19</v>
      </c>
      <c r="N221" s="221" t="s">
        <v>40</v>
      </c>
      <c r="O221" s="85"/>
      <c r="P221" s="222">
        <f>O221*H221</f>
        <v>0</v>
      </c>
      <c r="Q221" s="222">
        <v>0.34562999999999999</v>
      </c>
      <c r="R221" s="222">
        <f>Q221*H221</f>
        <v>1.6918588499999998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158</v>
      </c>
      <c r="AT221" s="224" t="s">
        <v>153</v>
      </c>
      <c r="AU221" s="224" t="s">
        <v>79</v>
      </c>
      <c r="AY221" s="18" t="s">
        <v>151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77</v>
      </c>
      <c r="BK221" s="225">
        <f>ROUND(I221*H221,2)</f>
        <v>0</v>
      </c>
      <c r="BL221" s="18" t="s">
        <v>158</v>
      </c>
      <c r="BM221" s="224" t="s">
        <v>1118</v>
      </c>
    </row>
    <row r="222" s="2" customFormat="1">
      <c r="A222" s="39"/>
      <c r="B222" s="40"/>
      <c r="C222" s="41"/>
      <c r="D222" s="226" t="s">
        <v>160</v>
      </c>
      <c r="E222" s="41"/>
      <c r="F222" s="227" t="s">
        <v>1119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79</v>
      </c>
    </row>
    <row r="223" s="13" customFormat="1">
      <c r="A223" s="13"/>
      <c r="B223" s="231"/>
      <c r="C223" s="232"/>
      <c r="D223" s="233" t="s">
        <v>162</v>
      </c>
      <c r="E223" s="234" t="s">
        <v>19</v>
      </c>
      <c r="F223" s="235" t="s">
        <v>1120</v>
      </c>
      <c r="G223" s="232"/>
      <c r="H223" s="236">
        <v>4.8949999999999996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162</v>
      </c>
      <c r="AU223" s="242" t="s">
        <v>79</v>
      </c>
      <c r="AV223" s="13" t="s">
        <v>79</v>
      </c>
      <c r="AW223" s="13" t="s">
        <v>31</v>
      </c>
      <c r="AX223" s="13" t="s">
        <v>77</v>
      </c>
      <c r="AY223" s="242" t="s">
        <v>151</v>
      </c>
    </row>
    <row r="224" s="12" customFormat="1" ht="22.8" customHeight="1">
      <c r="A224" s="12"/>
      <c r="B224" s="197"/>
      <c r="C224" s="198"/>
      <c r="D224" s="199" t="s">
        <v>68</v>
      </c>
      <c r="E224" s="211" t="s">
        <v>236</v>
      </c>
      <c r="F224" s="211" t="s">
        <v>618</v>
      </c>
      <c r="G224" s="198"/>
      <c r="H224" s="198"/>
      <c r="I224" s="201"/>
      <c r="J224" s="212">
        <f>BK224</f>
        <v>0</v>
      </c>
      <c r="K224" s="198"/>
      <c r="L224" s="203"/>
      <c r="M224" s="204"/>
      <c r="N224" s="205"/>
      <c r="O224" s="205"/>
      <c r="P224" s="206">
        <f>SUM(P225:P244)</f>
        <v>0</v>
      </c>
      <c r="Q224" s="205"/>
      <c r="R224" s="206">
        <f>SUM(R225:R244)</f>
        <v>0.013497520000000001</v>
      </c>
      <c r="S224" s="205"/>
      <c r="T224" s="207">
        <f>SUM(T225:T244)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8" t="s">
        <v>77</v>
      </c>
      <c r="AT224" s="209" t="s">
        <v>68</v>
      </c>
      <c r="AU224" s="209" t="s">
        <v>77</v>
      </c>
      <c r="AY224" s="208" t="s">
        <v>151</v>
      </c>
      <c r="BK224" s="210">
        <f>SUM(BK225:BK244)</f>
        <v>0</v>
      </c>
    </row>
    <row r="225" s="2" customFormat="1" ht="21.75" customHeight="1">
      <c r="A225" s="39"/>
      <c r="B225" s="40"/>
      <c r="C225" s="213" t="s">
        <v>488</v>
      </c>
      <c r="D225" s="213" t="s">
        <v>153</v>
      </c>
      <c r="E225" s="214" t="s">
        <v>1121</v>
      </c>
      <c r="F225" s="215" t="s">
        <v>1122</v>
      </c>
      <c r="G225" s="216" t="s">
        <v>290</v>
      </c>
      <c r="H225" s="217">
        <v>75</v>
      </c>
      <c r="I225" s="218"/>
      <c r="J225" s="219">
        <f>ROUND(I225*H225,2)</f>
        <v>0</v>
      </c>
      <c r="K225" s="215" t="s">
        <v>157</v>
      </c>
      <c r="L225" s="45"/>
      <c r="M225" s="220" t="s">
        <v>19</v>
      </c>
      <c r="N225" s="221" t="s">
        <v>40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158</v>
      </c>
      <c r="AT225" s="224" t="s">
        <v>153</v>
      </c>
      <c r="AU225" s="224" t="s">
        <v>79</v>
      </c>
      <c r="AY225" s="18" t="s">
        <v>151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77</v>
      </c>
      <c r="BK225" s="225">
        <f>ROUND(I225*H225,2)</f>
        <v>0</v>
      </c>
      <c r="BL225" s="18" t="s">
        <v>158</v>
      </c>
      <c r="BM225" s="224" t="s">
        <v>1123</v>
      </c>
    </row>
    <row r="226" s="2" customFormat="1">
      <c r="A226" s="39"/>
      <c r="B226" s="40"/>
      <c r="C226" s="41"/>
      <c r="D226" s="226" t="s">
        <v>160</v>
      </c>
      <c r="E226" s="41"/>
      <c r="F226" s="227" t="s">
        <v>1124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160</v>
      </c>
      <c r="AU226" s="18" t="s">
        <v>79</v>
      </c>
    </row>
    <row r="227" s="13" customFormat="1">
      <c r="A227" s="13"/>
      <c r="B227" s="231"/>
      <c r="C227" s="232"/>
      <c r="D227" s="233" t="s">
        <v>162</v>
      </c>
      <c r="E227" s="234" t="s">
        <v>19</v>
      </c>
      <c r="F227" s="235" t="s">
        <v>1125</v>
      </c>
      <c r="G227" s="232"/>
      <c r="H227" s="236">
        <v>75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162</v>
      </c>
      <c r="AU227" s="242" t="s">
        <v>79</v>
      </c>
      <c r="AV227" s="13" t="s">
        <v>79</v>
      </c>
      <c r="AW227" s="13" t="s">
        <v>31</v>
      </c>
      <c r="AX227" s="13" t="s">
        <v>77</v>
      </c>
      <c r="AY227" s="242" t="s">
        <v>151</v>
      </c>
    </row>
    <row r="228" s="2" customFormat="1" ht="21.75" customHeight="1">
      <c r="A228" s="39"/>
      <c r="B228" s="40"/>
      <c r="C228" s="213" t="s">
        <v>493</v>
      </c>
      <c r="D228" s="213" t="s">
        <v>153</v>
      </c>
      <c r="E228" s="214" t="s">
        <v>1126</v>
      </c>
      <c r="F228" s="215" t="s">
        <v>1127</v>
      </c>
      <c r="G228" s="216" t="s">
        <v>290</v>
      </c>
      <c r="H228" s="217">
        <v>2250</v>
      </c>
      <c r="I228" s="218"/>
      <c r="J228" s="219">
        <f>ROUND(I228*H228,2)</f>
        <v>0</v>
      </c>
      <c r="K228" s="215" t="s">
        <v>157</v>
      </c>
      <c r="L228" s="45"/>
      <c r="M228" s="220" t="s">
        <v>19</v>
      </c>
      <c r="N228" s="221" t="s">
        <v>40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158</v>
      </c>
      <c r="AT228" s="224" t="s">
        <v>153</v>
      </c>
      <c r="AU228" s="224" t="s">
        <v>79</v>
      </c>
      <c r="AY228" s="18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77</v>
      </c>
      <c r="BK228" s="225">
        <f>ROUND(I228*H228,2)</f>
        <v>0</v>
      </c>
      <c r="BL228" s="18" t="s">
        <v>158</v>
      </c>
      <c r="BM228" s="224" t="s">
        <v>1128</v>
      </c>
    </row>
    <row r="229" s="2" customFormat="1">
      <c r="A229" s="39"/>
      <c r="B229" s="40"/>
      <c r="C229" s="41"/>
      <c r="D229" s="226" t="s">
        <v>160</v>
      </c>
      <c r="E229" s="41"/>
      <c r="F229" s="227" t="s">
        <v>1129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160</v>
      </c>
      <c r="AU229" s="18" t="s">
        <v>79</v>
      </c>
    </row>
    <row r="230" s="13" customFormat="1">
      <c r="A230" s="13"/>
      <c r="B230" s="231"/>
      <c r="C230" s="232"/>
      <c r="D230" s="233" t="s">
        <v>162</v>
      </c>
      <c r="E230" s="232"/>
      <c r="F230" s="235" t="s">
        <v>1130</v>
      </c>
      <c r="G230" s="232"/>
      <c r="H230" s="236">
        <v>2250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162</v>
      </c>
      <c r="AU230" s="242" t="s">
        <v>79</v>
      </c>
      <c r="AV230" s="13" t="s">
        <v>79</v>
      </c>
      <c r="AW230" s="13" t="s">
        <v>4</v>
      </c>
      <c r="AX230" s="13" t="s">
        <v>77</v>
      </c>
      <c r="AY230" s="242" t="s">
        <v>151</v>
      </c>
    </row>
    <row r="231" s="2" customFormat="1" ht="24.15" customHeight="1">
      <c r="A231" s="39"/>
      <c r="B231" s="40"/>
      <c r="C231" s="213" t="s">
        <v>500</v>
      </c>
      <c r="D231" s="213" t="s">
        <v>153</v>
      </c>
      <c r="E231" s="214" t="s">
        <v>1131</v>
      </c>
      <c r="F231" s="215" t="s">
        <v>1132</v>
      </c>
      <c r="G231" s="216" t="s">
        <v>290</v>
      </c>
      <c r="H231" s="217">
        <v>75</v>
      </c>
      <c r="I231" s="218"/>
      <c r="J231" s="219">
        <f>ROUND(I231*H231,2)</f>
        <v>0</v>
      </c>
      <c r="K231" s="215" t="s">
        <v>157</v>
      </c>
      <c r="L231" s="45"/>
      <c r="M231" s="220" t="s">
        <v>19</v>
      </c>
      <c r="N231" s="221" t="s">
        <v>40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158</v>
      </c>
      <c r="AT231" s="224" t="s">
        <v>153</v>
      </c>
      <c r="AU231" s="224" t="s">
        <v>79</v>
      </c>
      <c r="AY231" s="18" t="s">
        <v>151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77</v>
      </c>
      <c r="BK231" s="225">
        <f>ROUND(I231*H231,2)</f>
        <v>0</v>
      </c>
      <c r="BL231" s="18" t="s">
        <v>158</v>
      </c>
      <c r="BM231" s="224" t="s">
        <v>1133</v>
      </c>
    </row>
    <row r="232" s="2" customFormat="1">
      <c r="A232" s="39"/>
      <c r="B232" s="40"/>
      <c r="C232" s="41"/>
      <c r="D232" s="226" t="s">
        <v>160</v>
      </c>
      <c r="E232" s="41"/>
      <c r="F232" s="227" t="s">
        <v>1134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160</v>
      </c>
      <c r="AU232" s="18" t="s">
        <v>79</v>
      </c>
    </row>
    <row r="233" s="2" customFormat="1" ht="16.5" customHeight="1">
      <c r="A233" s="39"/>
      <c r="B233" s="40"/>
      <c r="C233" s="213" t="s">
        <v>505</v>
      </c>
      <c r="D233" s="213" t="s">
        <v>153</v>
      </c>
      <c r="E233" s="214" t="s">
        <v>1135</v>
      </c>
      <c r="F233" s="215" t="s">
        <v>1136</v>
      </c>
      <c r="G233" s="216" t="s">
        <v>290</v>
      </c>
      <c r="H233" s="217">
        <v>15.938000000000001</v>
      </c>
      <c r="I233" s="218"/>
      <c r="J233" s="219">
        <f>ROUND(I233*H233,2)</f>
        <v>0</v>
      </c>
      <c r="K233" s="215" t="s">
        <v>157</v>
      </c>
      <c r="L233" s="45"/>
      <c r="M233" s="220" t="s">
        <v>19</v>
      </c>
      <c r="N233" s="221" t="s">
        <v>40</v>
      </c>
      <c r="O233" s="85"/>
      <c r="P233" s="222">
        <f>O233*H233</f>
        <v>0</v>
      </c>
      <c r="Q233" s="222">
        <v>4.0000000000000003E-05</v>
      </c>
      <c r="R233" s="222">
        <f>Q233*H233</f>
        <v>0.00063752000000000004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158</v>
      </c>
      <c r="AT233" s="224" t="s">
        <v>153</v>
      </c>
      <c r="AU233" s="224" t="s">
        <v>79</v>
      </c>
      <c r="AY233" s="18" t="s">
        <v>151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77</v>
      </c>
      <c r="BK233" s="225">
        <f>ROUND(I233*H233,2)</f>
        <v>0</v>
      </c>
      <c r="BL233" s="18" t="s">
        <v>158</v>
      </c>
      <c r="BM233" s="224" t="s">
        <v>1137</v>
      </c>
    </row>
    <row r="234" s="2" customFormat="1">
      <c r="A234" s="39"/>
      <c r="B234" s="40"/>
      <c r="C234" s="41"/>
      <c r="D234" s="226" t="s">
        <v>160</v>
      </c>
      <c r="E234" s="41"/>
      <c r="F234" s="227" t="s">
        <v>1138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160</v>
      </c>
      <c r="AU234" s="18" t="s">
        <v>79</v>
      </c>
    </row>
    <row r="235" s="13" customFormat="1">
      <c r="A235" s="13"/>
      <c r="B235" s="231"/>
      <c r="C235" s="232"/>
      <c r="D235" s="233" t="s">
        <v>162</v>
      </c>
      <c r="E235" s="234" t="s">
        <v>19</v>
      </c>
      <c r="F235" s="235" t="s">
        <v>1139</v>
      </c>
      <c r="G235" s="232"/>
      <c r="H235" s="236">
        <v>15.938000000000001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162</v>
      </c>
      <c r="AU235" s="242" t="s">
        <v>79</v>
      </c>
      <c r="AV235" s="13" t="s">
        <v>79</v>
      </c>
      <c r="AW235" s="13" t="s">
        <v>31</v>
      </c>
      <c r="AX235" s="13" t="s">
        <v>77</v>
      </c>
      <c r="AY235" s="242" t="s">
        <v>151</v>
      </c>
    </row>
    <row r="236" s="2" customFormat="1" ht="16.5" customHeight="1">
      <c r="A236" s="39"/>
      <c r="B236" s="40"/>
      <c r="C236" s="213" t="s">
        <v>510</v>
      </c>
      <c r="D236" s="213" t="s">
        <v>153</v>
      </c>
      <c r="E236" s="214" t="s">
        <v>1140</v>
      </c>
      <c r="F236" s="215" t="s">
        <v>1141</v>
      </c>
      <c r="G236" s="216" t="s">
        <v>433</v>
      </c>
      <c r="H236" s="217">
        <v>1</v>
      </c>
      <c r="I236" s="218"/>
      <c r="J236" s="219">
        <f>ROUND(I236*H236,2)</f>
        <v>0</v>
      </c>
      <c r="K236" s="215" t="s">
        <v>157</v>
      </c>
      <c r="L236" s="45"/>
      <c r="M236" s="220" t="s">
        <v>19</v>
      </c>
      <c r="N236" s="221" t="s">
        <v>40</v>
      </c>
      <c r="O236" s="85"/>
      <c r="P236" s="222">
        <f>O236*H236</f>
        <v>0</v>
      </c>
      <c r="Q236" s="222">
        <v>0.00018000000000000001</v>
      </c>
      <c r="R236" s="222">
        <f>Q236*H236</f>
        <v>0.00018000000000000001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158</v>
      </c>
      <c r="AT236" s="224" t="s">
        <v>153</v>
      </c>
      <c r="AU236" s="224" t="s">
        <v>79</v>
      </c>
      <c r="AY236" s="18" t="s">
        <v>151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77</v>
      </c>
      <c r="BK236" s="225">
        <f>ROUND(I236*H236,2)</f>
        <v>0</v>
      </c>
      <c r="BL236" s="18" t="s">
        <v>158</v>
      </c>
      <c r="BM236" s="224" t="s">
        <v>1142</v>
      </c>
    </row>
    <row r="237" s="2" customFormat="1">
      <c r="A237" s="39"/>
      <c r="B237" s="40"/>
      <c r="C237" s="41"/>
      <c r="D237" s="226" t="s">
        <v>160</v>
      </c>
      <c r="E237" s="41"/>
      <c r="F237" s="227" t="s">
        <v>1143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79</v>
      </c>
    </row>
    <row r="238" s="2" customFormat="1" ht="16.5" customHeight="1">
      <c r="A238" s="39"/>
      <c r="B238" s="40"/>
      <c r="C238" s="265" t="s">
        <v>525</v>
      </c>
      <c r="D238" s="265" t="s">
        <v>262</v>
      </c>
      <c r="E238" s="266" t="s">
        <v>1144</v>
      </c>
      <c r="F238" s="267" t="s">
        <v>1145</v>
      </c>
      <c r="G238" s="268" t="s">
        <v>433</v>
      </c>
      <c r="H238" s="269">
        <v>1</v>
      </c>
      <c r="I238" s="270"/>
      <c r="J238" s="271">
        <f>ROUND(I238*H238,2)</f>
        <v>0</v>
      </c>
      <c r="K238" s="267" t="s">
        <v>157</v>
      </c>
      <c r="L238" s="272"/>
      <c r="M238" s="273" t="s">
        <v>19</v>
      </c>
      <c r="N238" s="274" t="s">
        <v>40</v>
      </c>
      <c r="O238" s="85"/>
      <c r="P238" s="222">
        <f>O238*H238</f>
        <v>0</v>
      </c>
      <c r="Q238" s="222">
        <v>0.012</v>
      </c>
      <c r="R238" s="222">
        <f>Q238*H238</f>
        <v>0.012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230</v>
      </c>
      <c r="AT238" s="224" t="s">
        <v>262</v>
      </c>
      <c r="AU238" s="224" t="s">
        <v>79</v>
      </c>
      <c r="AY238" s="18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77</v>
      </c>
      <c r="BK238" s="225">
        <f>ROUND(I238*H238,2)</f>
        <v>0</v>
      </c>
      <c r="BL238" s="18" t="s">
        <v>158</v>
      </c>
      <c r="BM238" s="224" t="s">
        <v>1146</v>
      </c>
    </row>
    <row r="239" s="2" customFormat="1">
      <c r="A239" s="39"/>
      <c r="B239" s="40"/>
      <c r="C239" s="41"/>
      <c r="D239" s="226" t="s">
        <v>160</v>
      </c>
      <c r="E239" s="41"/>
      <c r="F239" s="227" t="s">
        <v>1147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79</v>
      </c>
    </row>
    <row r="240" s="2" customFormat="1">
      <c r="A240" s="39"/>
      <c r="B240" s="40"/>
      <c r="C240" s="41"/>
      <c r="D240" s="233" t="s">
        <v>681</v>
      </c>
      <c r="E240" s="41"/>
      <c r="F240" s="275" t="s">
        <v>1148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681</v>
      </c>
      <c r="AU240" s="18" t="s">
        <v>79</v>
      </c>
    </row>
    <row r="241" s="2" customFormat="1" ht="16.5" customHeight="1">
      <c r="A241" s="39"/>
      <c r="B241" s="40"/>
      <c r="C241" s="213" t="s">
        <v>532</v>
      </c>
      <c r="D241" s="213" t="s">
        <v>153</v>
      </c>
      <c r="E241" s="214" t="s">
        <v>729</v>
      </c>
      <c r="F241" s="215" t="s">
        <v>730</v>
      </c>
      <c r="G241" s="216" t="s">
        <v>433</v>
      </c>
      <c r="H241" s="217">
        <v>4</v>
      </c>
      <c r="I241" s="218"/>
      <c r="J241" s="219">
        <f>ROUND(I241*H241,2)</f>
        <v>0</v>
      </c>
      <c r="K241" s="215" t="s">
        <v>157</v>
      </c>
      <c r="L241" s="45"/>
      <c r="M241" s="220" t="s">
        <v>19</v>
      </c>
      <c r="N241" s="221" t="s">
        <v>40</v>
      </c>
      <c r="O241" s="85"/>
      <c r="P241" s="222">
        <f>O241*H241</f>
        <v>0</v>
      </c>
      <c r="Q241" s="222">
        <v>4.0000000000000003E-05</v>
      </c>
      <c r="R241" s="222">
        <f>Q241*H241</f>
        <v>0.00016000000000000001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158</v>
      </c>
      <c r="AT241" s="224" t="s">
        <v>153</v>
      </c>
      <c r="AU241" s="224" t="s">
        <v>79</v>
      </c>
      <c r="AY241" s="18" t="s">
        <v>151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77</v>
      </c>
      <c r="BK241" s="225">
        <f>ROUND(I241*H241,2)</f>
        <v>0</v>
      </c>
      <c r="BL241" s="18" t="s">
        <v>158</v>
      </c>
      <c r="BM241" s="224" t="s">
        <v>1149</v>
      </c>
    </row>
    <row r="242" s="2" customFormat="1">
      <c r="A242" s="39"/>
      <c r="B242" s="40"/>
      <c r="C242" s="41"/>
      <c r="D242" s="226" t="s">
        <v>160</v>
      </c>
      <c r="E242" s="41"/>
      <c r="F242" s="227" t="s">
        <v>732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160</v>
      </c>
      <c r="AU242" s="18" t="s">
        <v>79</v>
      </c>
    </row>
    <row r="243" s="2" customFormat="1" ht="16.5" customHeight="1">
      <c r="A243" s="39"/>
      <c r="B243" s="40"/>
      <c r="C243" s="213" t="s">
        <v>537</v>
      </c>
      <c r="D243" s="213" t="s">
        <v>153</v>
      </c>
      <c r="E243" s="214" t="s">
        <v>747</v>
      </c>
      <c r="F243" s="215" t="s">
        <v>748</v>
      </c>
      <c r="G243" s="216" t="s">
        <v>433</v>
      </c>
      <c r="H243" s="217">
        <v>4</v>
      </c>
      <c r="I243" s="218"/>
      <c r="J243" s="219">
        <f>ROUND(I243*H243,2)</f>
        <v>0</v>
      </c>
      <c r="K243" s="215" t="s">
        <v>157</v>
      </c>
      <c r="L243" s="45"/>
      <c r="M243" s="220" t="s">
        <v>19</v>
      </c>
      <c r="N243" s="221" t="s">
        <v>40</v>
      </c>
      <c r="O243" s="85"/>
      <c r="P243" s="222">
        <f>O243*H243</f>
        <v>0</v>
      </c>
      <c r="Q243" s="222">
        <v>0.00012999999999999999</v>
      </c>
      <c r="R243" s="222">
        <f>Q243*H243</f>
        <v>0.00051999999999999995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158</v>
      </c>
      <c r="AT243" s="224" t="s">
        <v>153</v>
      </c>
      <c r="AU243" s="224" t="s">
        <v>79</v>
      </c>
      <c r="AY243" s="18" t="s">
        <v>151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77</v>
      </c>
      <c r="BK243" s="225">
        <f>ROUND(I243*H243,2)</f>
        <v>0</v>
      </c>
      <c r="BL243" s="18" t="s">
        <v>158</v>
      </c>
      <c r="BM243" s="224" t="s">
        <v>1150</v>
      </c>
    </row>
    <row r="244" s="2" customFormat="1">
      <c r="A244" s="39"/>
      <c r="B244" s="40"/>
      <c r="C244" s="41"/>
      <c r="D244" s="226" t="s">
        <v>160</v>
      </c>
      <c r="E244" s="41"/>
      <c r="F244" s="227" t="s">
        <v>750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160</v>
      </c>
      <c r="AU244" s="18" t="s">
        <v>79</v>
      </c>
    </row>
    <row r="245" s="12" customFormat="1" ht="22.8" customHeight="1">
      <c r="A245" s="12"/>
      <c r="B245" s="197"/>
      <c r="C245" s="198"/>
      <c r="D245" s="199" t="s">
        <v>68</v>
      </c>
      <c r="E245" s="211" t="s">
        <v>847</v>
      </c>
      <c r="F245" s="211" t="s">
        <v>848</v>
      </c>
      <c r="G245" s="198"/>
      <c r="H245" s="198"/>
      <c r="I245" s="201"/>
      <c r="J245" s="212">
        <f>BK245</f>
        <v>0</v>
      </c>
      <c r="K245" s="198"/>
      <c r="L245" s="203"/>
      <c r="M245" s="204"/>
      <c r="N245" s="205"/>
      <c r="O245" s="205"/>
      <c r="P245" s="206">
        <f>SUM(P246:P247)</f>
        <v>0</v>
      </c>
      <c r="Q245" s="205"/>
      <c r="R245" s="206">
        <f>SUM(R246:R247)</f>
        <v>0</v>
      </c>
      <c r="S245" s="205"/>
      <c r="T245" s="207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8" t="s">
        <v>77</v>
      </c>
      <c r="AT245" s="209" t="s">
        <v>68</v>
      </c>
      <c r="AU245" s="209" t="s">
        <v>77</v>
      </c>
      <c r="AY245" s="208" t="s">
        <v>151</v>
      </c>
      <c r="BK245" s="210">
        <f>SUM(BK246:BK247)</f>
        <v>0</v>
      </c>
    </row>
    <row r="246" s="2" customFormat="1" ht="16.5" customHeight="1">
      <c r="A246" s="39"/>
      <c r="B246" s="40"/>
      <c r="C246" s="213" t="s">
        <v>542</v>
      </c>
      <c r="D246" s="213" t="s">
        <v>153</v>
      </c>
      <c r="E246" s="214" t="s">
        <v>1151</v>
      </c>
      <c r="F246" s="215" t="s">
        <v>1152</v>
      </c>
      <c r="G246" s="216" t="s">
        <v>245</v>
      </c>
      <c r="H246" s="217">
        <v>53.284999999999997</v>
      </c>
      <c r="I246" s="218"/>
      <c r="J246" s="219">
        <f>ROUND(I246*H246,2)</f>
        <v>0</v>
      </c>
      <c r="K246" s="215" t="s">
        <v>157</v>
      </c>
      <c r="L246" s="45"/>
      <c r="M246" s="220" t="s">
        <v>19</v>
      </c>
      <c r="N246" s="221" t="s">
        <v>40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158</v>
      </c>
      <c r="AT246" s="224" t="s">
        <v>153</v>
      </c>
      <c r="AU246" s="224" t="s">
        <v>79</v>
      </c>
      <c r="AY246" s="18" t="s">
        <v>151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77</v>
      </c>
      <c r="BK246" s="225">
        <f>ROUND(I246*H246,2)</f>
        <v>0</v>
      </c>
      <c r="BL246" s="18" t="s">
        <v>158</v>
      </c>
      <c r="BM246" s="224" t="s">
        <v>1153</v>
      </c>
    </row>
    <row r="247" s="2" customFormat="1">
      <c r="A247" s="39"/>
      <c r="B247" s="40"/>
      <c r="C247" s="41"/>
      <c r="D247" s="226" t="s">
        <v>160</v>
      </c>
      <c r="E247" s="41"/>
      <c r="F247" s="227" t="s">
        <v>1154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160</v>
      </c>
      <c r="AU247" s="18" t="s">
        <v>79</v>
      </c>
    </row>
    <row r="248" s="12" customFormat="1" ht="25.92" customHeight="1">
      <c r="A248" s="12"/>
      <c r="B248" s="197"/>
      <c r="C248" s="198"/>
      <c r="D248" s="199" t="s">
        <v>68</v>
      </c>
      <c r="E248" s="200" t="s">
        <v>854</v>
      </c>
      <c r="F248" s="200" t="s">
        <v>855</v>
      </c>
      <c r="G248" s="198"/>
      <c r="H248" s="198"/>
      <c r="I248" s="201"/>
      <c r="J248" s="202">
        <f>BK248</f>
        <v>0</v>
      </c>
      <c r="K248" s="198"/>
      <c r="L248" s="203"/>
      <c r="M248" s="204"/>
      <c r="N248" s="205"/>
      <c r="O248" s="205"/>
      <c r="P248" s="206">
        <f>P249+P272+P302+P310+P322+P341+P375+P386+P406+P420</f>
        <v>0</v>
      </c>
      <c r="Q248" s="205"/>
      <c r="R248" s="206">
        <f>R249+R272+R302+R310+R322+R341+R375+R386+R406+R420</f>
        <v>3.5733141300000004</v>
      </c>
      <c r="S248" s="205"/>
      <c r="T248" s="207">
        <f>T249+T272+T302+T310+T322+T341+T375+T386+T406+T420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79</v>
      </c>
      <c r="AT248" s="209" t="s">
        <v>68</v>
      </c>
      <c r="AU248" s="209" t="s">
        <v>69</v>
      </c>
      <c r="AY248" s="208" t="s">
        <v>151</v>
      </c>
      <c r="BK248" s="210">
        <f>BK249+BK272+BK302+BK310+BK322+BK341+BK375+BK386+BK406+BK420</f>
        <v>0</v>
      </c>
    </row>
    <row r="249" s="12" customFormat="1" ht="22.8" customHeight="1">
      <c r="A249" s="12"/>
      <c r="B249" s="197"/>
      <c r="C249" s="198"/>
      <c r="D249" s="199" t="s">
        <v>68</v>
      </c>
      <c r="E249" s="211" t="s">
        <v>856</v>
      </c>
      <c r="F249" s="211" t="s">
        <v>857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SUM(P250:P271)</f>
        <v>0</v>
      </c>
      <c r="Q249" s="205"/>
      <c r="R249" s="206">
        <f>SUM(R250:R271)</f>
        <v>0.19610320000000003</v>
      </c>
      <c r="S249" s="205"/>
      <c r="T249" s="207">
        <f>SUM(T250:T271)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79</v>
      </c>
      <c r="AT249" s="209" t="s">
        <v>68</v>
      </c>
      <c r="AU249" s="209" t="s">
        <v>77</v>
      </c>
      <c r="AY249" s="208" t="s">
        <v>151</v>
      </c>
      <c r="BK249" s="210">
        <f>SUM(BK250:BK271)</f>
        <v>0</v>
      </c>
    </row>
    <row r="250" s="2" customFormat="1" ht="16.5" customHeight="1">
      <c r="A250" s="39"/>
      <c r="B250" s="40"/>
      <c r="C250" s="213" t="s">
        <v>549</v>
      </c>
      <c r="D250" s="213" t="s">
        <v>153</v>
      </c>
      <c r="E250" s="214" t="s">
        <v>1155</v>
      </c>
      <c r="F250" s="215" t="s">
        <v>1156</v>
      </c>
      <c r="G250" s="216" t="s">
        <v>290</v>
      </c>
      <c r="H250" s="217">
        <v>21.097999999999999</v>
      </c>
      <c r="I250" s="218"/>
      <c r="J250" s="219">
        <f>ROUND(I250*H250,2)</f>
        <v>0</v>
      </c>
      <c r="K250" s="215" t="s">
        <v>157</v>
      </c>
      <c r="L250" s="45"/>
      <c r="M250" s="220" t="s">
        <v>19</v>
      </c>
      <c r="N250" s="221" t="s">
        <v>40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287</v>
      </c>
      <c r="AT250" s="224" t="s">
        <v>153</v>
      </c>
      <c r="AU250" s="224" t="s">
        <v>79</v>
      </c>
      <c r="AY250" s="18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77</v>
      </c>
      <c r="BK250" s="225">
        <f>ROUND(I250*H250,2)</f>
        <v>0</v>
      </c>
      <c r="BL250" s="18" t="s">
        <v>287</v>
      </c>
      <c r="BM250" s="224" t="s">
        <v>1157</v>
      </c>
    </row>
    <row r="251" s="2" customFormat="1">
      <c r="A251" s="39"/>
      <c r="B251" s="40"/>
      <c r="C251" s="41"/>
      <c r="D251" s="226" t="s">
        <v>160</v>
      </c>
      <c r="E251" s="41"/>
      <c r="F251" s="227" t="s">
        <v>1158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79</v>
      </c>
    </row>
    <row r="252" s="13" customFormat="1">
      <c r="A252" s="13"/>
      <c r="B252" s="231"/>
      <c r="C252" s="232"/>
      <c r="D252" s="233" t="s">
        <v>162</v>
      </c>
      <c r="E252" s="234" t="s">
        <v>19</v>
      </c>
      <c r="F252" s="235" t="s">
        <v>1159</v>
      </c>
      <c r="G252" s="232"/>
      <c r="H252" s="236">
        <v>21.097999999999999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162</v>
      </c>
      <c r="AU252" s="242" t="s">
        <v>79</v>
      </c>
      <c r="AV252" s="13" t="s">
        <v>79</v>
      </c>
      <c r="AW252" s="13" t="s">
        <v>31</v>
      </c>
      <c r="AX252" s="13" t="s">
        <v>77</v>
      </c>
      <c r="AY252" s="242" t="s">
        <v>151</v>
      </c>
    </row>
    <row r="253" s="2" customFormat="1" ht="16.5" customHeight="1">
      <c r="A253" s="39"/>
      <c r="B253" s="40"/>
      <c r="C253" s="265" t="s">
        <v>557</v>
      </c>
      <c r="D253" s="265" t="s">
        <v>262</v>
      </c>
      <c r="E253" s="266" t="s">
        <v>869</v>
      </c>
      <c r="F253" s="267" t="s">
        <v>870</v>
      </c>
      <c r="G253" s="268" t="s">
        <v>245</v>
      </c>
      <c r="H253" s="269">
        <v>0.0070000000000000001</v>
      </c>
      <c r="I253" s="270"/>
      <c r="J253" s="271">
        <f>ROUND(I253*H253,2)</f>
        <v>0</v>
      </c>
      <c r="K253" s="267" t="s">
        <v>157</v>
      </c>
      <c r="L253" s="272"/>
      <c r="M253" s="273" t="s">
        <v>19</v>
      </c>
      <c r="N253" s="274" t="s">
        <v>40</v>
      </c>
      <c r="O253" s="85"/>
      <c r="P253" s="222">
        <f>O253*H253</f>
        <v>0</v>
      </c>
      <c r="Q253" s="222">
        <v>1</v>
      </c>
      <c r="R253" s="222">
        <f>Q253*H253</f>
        <v>0.0070000000000000001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424</v>
      </c>
      <c r="AT253" s="224" t="s">
        <v>262</v>
      </c>
      <c r="AU253" s="224" t="s">
        <v>79</v>
      </c>
      <c r="AY253" s="18" t="s">
        <v>151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77</v>
      </c>
      <c r="BK253" s="225">
        <f>ROUND(I253*H253,2)</f>
        <v>0</v>
      </c>
      <c r="BL253" s="18" t="s">
        <v>287</v>
      </c>
      <c r="BM253" s="224" t="s">
        <v>1160</v>
      </c>
    </row>
    <row r="254" s="2" customFormat="1">
      <c r="A254" s="39"/>
      <c r="B254" s="40"/>
      <c r="C254" s="41"/>
      <c r="D254" s="226" t="s">
        <v>160</v>
      </c>
      <c r="E254" s="41"/>
      <c r="F254" s="227" t="s">
        <v>872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79</v>
      </c>
    </row>
    <row r="255" s="13" customFormat="1">
      <c r="A255" s="13"/>
      <c r="B255" s="231"/>
      <c r="C255" s="232"/>
      <c r="D255" s="233" t="s">
        <v>162</v>
      </c>
      <c r="E255" s="232"/>
      <c r="F255" s="235" t="s">
        <v>1161</v>
      </c>
      <c r="G255" s="232"/>
      <c r="H255" s="236">
        <v>0.0070000000000000001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162</v>
      </c>
      <c r="AU255" s="242" t="s">
        <v>79</v>
      </c>
      <c r="AV255" s="13" t="s">
        <v>79</v>
      </c>
      <c r="AW255" s="13" t="s">
        <v>4</v>
      </c>
      <c r="AX255" s="13" t="s">
        <v>77</v>
      </c>
      <c r="AY255" s="242" t="s">
        <v>151</v>
      </c>
    </row>
    <row r="256" s="2" customFormat="1" ht="16.5" customHeight="1">
      <c r="A256" s="39"/>
      <c r="B256" s="40"/>
      <c r="C256" s="213" t="s">
        <v>564</v>
      </c>
      <c r="D256" s="213" t="s">
        <v>153</v>
      </c>
      <c r="E256" s="214" t="s">
        <v>859</v>
      </c>
      <c r="F256" s="215" t="s">
        <v>860</v>
      </c>
      <c r="G256" s="216" t="s">
        <v>290</v>
      </c>
      <c r="H256" s="217">
        <v>6.5599999999999996</v>
      </c>
      <c r="I256" s="218"/>
      <c r="J256" s="219">
        <f>ROUND(I256*H256,2)</f>
        <v>0</v>
      </c>
      <c r="K256" s="215" t="s">
        <v>157</v>
      </c>
      <c r="L256" s="45"/>
      <c r="M256" s="220" t="s">
        <v>19</v>
      </c>
      <c r="N256" s="221" t="s">
        <v>40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287</v>
      </c>
      <c r="AT256" s="224" t="s">
        <v>153</v>
      </c>
      <c r="AU256" s="224" t="s">
        <v>79</v>
      </c>
      <c r="AY256" s="18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77</v>
      </c>
      <c r="BK256" s="225">
        <f>ROUND(I256*H256,2)</f>
        <v>0</v>
      </c>
      <c r="BL256" s="18" t="s">
        <v>287</v>
      </c>
      <c r="BM256" s="224" t="s">
        <v>1162</v>
      </c>
    </row>
    <row r="257" s="2" customFormat="1">
      <c r="A257" s="39"/>
      <c r="B257" s="40"/>
      <c r="C257" s="41"/>
      <c r="D257" s="226" t="s">
        <v>160</v>
      </c>
      <c r="E257" s="41"/>
      <c r="F257" s="227" t="s">
        <v>862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160</v>
      </c>
      <c r="AU257" s="18" t="s">
        <v>79</v>
      </c>
    </row>
    <row r="258" s="13" customFormat="1">
      <c r="A258" s="13"/>
      <c r="B258" s="231"/>
      <c r="C258" s="232"/>
      <c r="D258" s="233" t="s">
        <v>162</v>
      </c>
      <c r="E258" s="234" t="s">
        <v>19</v>
      </c>
      <c r="F258" s="235" t="s">
        <v>1163</v>
      </c>
      <c r="G258" s="232"/>
      <c r="H258" s="236">
        <v>6.5599999999999996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162</v>
      </c>
      <c r="AU258" s="242" t="s">
        <v>79</v>
      </c>
      <c r="AV258" s="13" t="s">
        <v>79</v>
      </c>
      <c r="AW258" s="13" t="s">
        <v>31</v>
      </c>
      <c r="AX258" s="13" t="s">
        <v>77</v>
      </c>
      <c r="AY258" s="242" t="s">
        <v>151</v>
      </c>
    </row>
    <row r="259" s="2" customFormat="1" ht="16.5" customHeight="1">
      <c r="A259" s="39"/>
      <c r="B259" s="40"/>
      <c r="C259" s="265" t="s">
        <v>572</v>
      </c>
      <c r="D259" s="265" t="s">
        <v>262</v>
      </c>
      <c r="E259" s="266" t="s">
        <v>869</v>
      </c>
      <c r="F259" s="267" t="s">
        <v>870</v>
      </c>
      <c r="G259" s="268" t="s">
        <v>245</v>
      </c>
      <c r="H259" s="269">
        <v>0.002</v>
      </c>
      <c r="I259" s="270"/>
      <c r="J259" s="271">
        <f>ROUND(I259*H259,2)</f>
        <v>0</v>
      </c>
      <c r="K259" s="267" t="s">
        <v>157</v>
      </c>
      <c r="L259" s="272"/>
      <c r="M259" s="273" t="s">
        <v>19</v>
      </c>
      <c r="N259" s="274" t="s">
        <v>40</v>
      </c>
      <c r="O259" s="85"/>
      <c r="P259" s="222">
        <f>O259*H259</f>
        <v>0</v>
      </c>
      <c r="Q259" s="222">
        <v>1</v>
      </c>
      <c r="R259" s="222">
        <f>Q259*H259</f>
        <v>0.002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424</v>
      </c>
      <c r="AT259" s="224" t="s">
        <v>262</v>
      </c>
      <c r="AU259" s="224" t="s">
        <v>79</v>
      </c>
      <c r="AY259" s="18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77</v>
      </c>
      <c r="BK259" s="225">
        <f>ROUND(I259*H259,2)</f>
        <v>0</v>
      </c>
      <c r="BL259" s="18" t="s">
        <v>287</v>
      </c>
      <c r="BM259" s="224" t="s">
        <v>1164</v>
      </c>
    </row>
    <row r="260" s="2" customFormat="1">
      <c r="A260" s="39"/>
      <c r="B260" s="40"/>
      <c r="C260" s="41"/>
      <c r="D260" s="226" t="s">
        <v>160</v>
      </c>
      <c r="E260" s="41"/>
      <c r="F260" s="227" t="s">
        <v>872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79</v>
      </c>
    </row>
    <row r="261" s="13" customFormat="1">
      <c r="A261" s="13"/>
      <c r="B261" s="231"/>
      <c r="C261" s="232"/>
      <c r="D261" s="233" t="s">
        <v>162</v>
      </c>
      <c r="E261" s="232"/>
      <c r="F261" s="235" t="s">
        <v>1165</v>
      </c>
      <c r="G261" s="232"/>
      <c r="H261" s="236">
        <v>0.002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162</v>
      </c>
      <c r="AU261" s="242" t="s">
        <v>79</v>
      </c>
      <c r="AV261" s="13" t="s">
        <v>79</v>
      </c>
      <c r="AW261" s="13" t="s">
        <v>4</v>
      </c>
      <c r="AX261" s="13" t="s">
        <v>77</v>
      </c>
      <c r="AY261" s="242" t="s">
        <v>151</v>
      </c>
    </row>
    <row r="262" s="2" customFormat="1" ht="16.5" customHeight="1">
      <c r="A262" s="39"/>
      <c r="B262" s="40"/>
      <c r="C262" s="213" t="s">
        <v>579</v>
      </c>
      <c r="D262" s="213" t="s">
        <v>153</v>
      </c>
      <c r="E262" s="214" t="s">
        <v>1166</v>
      </c>
      <c r="F262" s="215" t="s">
        <v>1167</v>
      </c>
      <c r="G262" s="216" t="s">
        <v>290</v>
      </c>
      <c r="H262" s="217">
        <v>21.097999999999999</v>
      </c>
      <c r="I262" s="218"/>
      <c r="J262" s="219">
        <f>ROUND(I262*H262,2)</f>
        <v>0</v>
      </c>
      <c r="K262" s="215" t="s">
        <v>157</v>
      </c>
      <c r="L262" s="45"/>
      <c r="M262" s="220" t="s">
        <v>19</v>
      </c>
      <c r="N262" s="221" t="s">
        <v>40</v>
      </c>
      <c r="O262" s="85"/>
      <c r="P262" s="222">
        <f>O262*H262</f>
        <v>0</v>
      </c>
      <c r="Q262" s="222">
        <v>0.00040000000000000002</v>
      </c>
      <c r="R262" s="222">
        <f>Q262*H262</f>
        <v>0.0084391999999999991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287</v>
      </c>
      <c r="AT262" s="224" t="s">
        <v>153</v>
      </c>
      <c r="AU262" s="224" t="s">
        <v>79</v>
      </c>
      <c r="AY262" s="18" t="s">
        <v>151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77</v>
      </c>
      <c r="BK262" s="225">
        <f>ROUND(I262*H262,2)</f>
        <v>0</v>
      </c>
      <c r="BL262" s="18" t="s">
        <v>287</v>
      </c>
      <c r="BM262" s="224" t="s">
        <v>1168</v>
      </c>
    </row>
    <row r="263" s="2" customFormat="1">
      <c r="A263" s="39"/>
      <c r="B263" s="40"/>
      <c r="C263" s="41"/>
      <c r="D263" s="226" t="s">
        <v>160</v>
      </c>
      <c r="E263" s="41"/>
      <c r="F263" s="227" t="s">
        <v>1169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160</v>
      </c>
      <c r="AU263" s="18" t="s">
        <v>79</v>
      </c>
    </row>
    <row r="264" s="2" customFormat="1" ht="24.15" customHeight="1">
      <c r="A264" s="39"/>
      <c r="B264" s="40"/>
      <c r="C264" s="265" t="s">
        <v>584</v>
      </c>
      <c r="D264" s="265" t="s">
        <v>262</v>
      </c>
      <c r="E264" s="266" t="s">
        <v>1170</v>
      </c>
      <c r="F264" s="267" t="s">
        <v>1171</v>
      </c>
      <c r="G264" s="268" t="s">
        <v>290</v>
      </c>
      <c r="H264" s="269">
        <v>24.59</v>
      </c>
      <c r="I264" s="270"/>
      <c r="J264" s="271">
        <f>ROUND(I264*H264,2)</f>
        <v>0</v>
      </c>
      <c r="K264" s="267" t="s">
        <v>19</v>
      </c>
      <c r="L264" s="272"/>
      <c r="M264" s="273" t="s">
        <v>19</v>
      </c>
      <c r="N264" s="274" t="s">
        <v>40</v>
      </c>
      <c r="O264" s="85"/>
      <c r="P264" s="222">
        <f>O264*H264</f>
        <v>0</v>
      </c>
      <c r="Q264" s="222">
        <v>0.0054000000000000003</v>
      </c>
      <c r="R264" s="222">
        <f>Q264*H264</f>
        <v>0.13278600000000002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424</v>
      </c>
      <c r="AT264" s="224" t="s">
        <v>262</v>
      </c>
      <c r="AU264" s="224" t="s">
        <v>79</v>
      </c>
      <c r="AY264" s="18" t="s">
        <v>151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77</v>
      </c>
      <c r="BK264" s="225">
        <f>ROUND(I264*H264,2)</f>
        <v>0</v>
      </c>
      <c r="BL264" s="18" t="s">
        <v>287</v>
      </c>
      <c r="BM264" s="224" t="s">
        <v>1172</v>
      </c>
    </row>
    <row r="265" s="13" customFormat="1">
      <c r="A265" s="13"/>
      <c r="B265" s="231"/>
      <c r="C265" s="232"/>
      <c r="D265" s="233" t="s">
        <v>162</v>
      </c>
      <c r="E265" s="232"/>
      <c r="F265" s="235" t="s">
        <v>1173</v>
      </c>
      <c r="G265" s="232"/>
      <c r="H265" s="236">
        <v>24.59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162</v>
      </c>
      <c r="AU265" s="242" t="s">
        <v>79</v>
      </c>
      <c r="AV265" s="13" t="s">
        <v>79</v>
      </c>
      <c r="AW265" s="13" t="s">
        <v>4</v>
      </c>
      <c r="AX265" s="13" t="s">
        <v>77</v>
      </c>
      <c r="AY265" s="242" t="s">
        <v>151</v>
      </c>
    </row>
    <row r="266" s="2" customFormat="1" ht="16.5" customHeight="1">
      <c r="A266" s="39"/>
      <c r="B266" s="40"/>
      <c r="C266" s="213" t="s">
        <v>590</v>
      </c>
      <c r="D266" s="213" t="s">
        <v>153</v>
      </c>
      <c r="E266" s="214" t="s">
        <v>1174</v>
      </c>
      <c r="F266" s="215" t="s">
        <v>1175</v>
      </c>
      <c r="G266" s="216" t="s">
        <v>290</v>
      </c>
      <c r="H266" s="217">
        <v>6.5599999999999996</v>
      </c>
      <c r="I266" s="218"/>
      <c r="J266" s="219">
        <f>ROUND(I266*H266,2)</f>
        <v>0</v>
      </c>
      <c r="K266" s="215" t="s">
        <v>157</v>
      </c>
      <c r="L266" s="45"/>
      <c r="M266" s="220" t="s">
        <v>19</v>
      </c>
      <c r="N266" s="221" t="s">
        <v>40</v>
      </c>
      <c r="O266" s="85"/>
      <c r="P266" s="222">
        <f>O266*H266</f>
        <v>0</v>
      </c>
      <c r="Q266" s="222">
        <v>0.00040000000000000002</v>
      </c>
      <c r="R266" s="222">
        <f>Q266*H266</f>
        <v>0.002624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287</v>
      </c>
      <c r="AT266" s="224" t="s">
        <v>153</v>
      </c>
      <c r="AU266" s="224" t="s">
        <v>79</v>
      </c>
      <c r="AY266" s="18" t="s">
        <v>151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77</v>
      </c>
      <c r="BK266" s="225">
        <f>ROUND(I266*H266,2)</f>
        <v>0</v>
      </c>
      <c r="BL266" s="18" t="s">
        <v>287</v>
      </c>
      <c r="BM266" s="224" t="s">
        <v>1176</v>
      </c>
    </row>
    <row r="267" s="2" customFormat="1">
      <c r="A267" s="39"/>
      <c r="B267" s="40"/>
      <c r="C267" s="41"/>
      <c r="D267" s="226" t="s">
        <v>160</v>
      </c>
      <c r="E267" s="41"/>
      <c r="F267" s="227" t="s">
        <v>1177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160</v>
      </c>
      <c r="AU267" s="18" t="s">
        <v>79</v>
      </c>
    </row>
    <row r="268" s="2" customFormat="1" ht="24.15" customHeight="1">
      <c r="A268" s="39"/>
      <c r="B268" s="40"/>
      <c r="C268" s="265" t="s">
        <v>596</v>
      </c>
      <c r="D268" s="265" t="s">
        <v>262</v>
      </c>
      <c r="E268" s="266" t="s">
        <v>1170</v>
      </c>
      <c r="F268" s="267" t="s">
        <v>1171</v>
      </c>
      <c r="G268" s="268" t="s">
        <v>290</v>
      </c>
      <c r="H268" s="269">
        <v>8.0099999999999998</v>
      </c>
      <c r="I268" s="270"/>
      <c r="J268" s="271">
        <f>ROUND(I268*H268,2)</f>
        <v>0</v>
      </c>
      <c r="K268" s="267" t="s">
        <v>19</v>
      </c>
      <c r="L268" s="272"/>
      <c r="M268" s="273" t="s">
        <v>19</v>
      </c>
      <c r="N268" s="274" t="s">
        <v>40</v>
      </c>
      <c r="O268" s="85"/>
      <c r="P268" s="222">
        <f>O268*H268</f>
        <v>0</v>
      </c>
      <c r="Q268" s="222">
        <v>0.0054000000000000003</v>
      </c>
      <c r="R268" s="222">
        <f>Q268*H268</f>
        <v>0.043254000000000001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424</v>
      </c>
      <c r="AT268" s="224" t="s">
        <v>262</v>
      </c>
      <c r="AU268" s="224" t="s">
        <v>79</v>
      </c>
      <c r="AY268" s="18" t="s">
        <v>151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77</v>
      </c>
      <c r="BK268" s="225">
        <f>ROUND(I268*H268,2)</f>
        <v>0</v>
      </c>
      <c r="BL268" s="18" t="s">
        <v>287</v>
      </c>
      <c r="BM268" s="224" t="s">
        <v>1178</v>
      </c>
    </row>
    <row r="269" s="13" customFormat="1">
      <c r="A269" s="13"/>
      <c r="B269" s="231"/>
      <c r="C269" s="232"/>
      <c r="D269" s="233" t="s">
        <v>162</v>
      </c>
      <c r="E269" s="232"/>
      <c r="F269" s="235" t="s">
        <v>1179</v>
      </c>
      <c r="G269" s="232"/>
      <c r="H269" s="236">
        <v>8.0099999999999998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79</v>
      </c>
      <c r="AV269" s="13" t="s">
        <v>79</v>
      </c>
      <c r="AW269" s="13" t="s">
        <v>4</v>
      </c>
      <c r="AX269" s="13" t="s">
        <v>77</v>
      </c>
      <c r="AY269" s="242" t="s">
        <v>151</v>
      </c>
    </row>
    <row r="270" s="2" customFormat="1" ht="16.5" customHeight="1">
      <c r="A270" s="39"/>
      <c r="B270" s="40"/>
      <c r="C270" s="213" t="s">
        <v>601</v>
      </c>
      <c r="D270" s="213" t="s">
        <v>153</v>
      </c>
      <c r="E270" s="214" t="s">
        <v>875</v>
      </c>
      <c r="F270" s="215" t="s">
        <v>876</v>
      </c>
      <c r="G270" s="216" t="s">
        <v>245</v>
      </c>
      <c r="H270" s="217">
        <v>0.19600000000000001</v>
      </c>
      <c r="I270" s="218"/>
      <c r="J270" s="219">
        <f>ROUND(I270*H270,2)</f>
        <v>0</v>
      </c>
      <c r="K270" s="215" t="s">
        <v>157</v>
      </c>
      <c r="L270" s="45"/>
      <c r="M270" s="220" t="s">
        <v>19</v>
      </c>
      <c r="N270" s="221" t="s">
        <v>40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287</v>
      </c>
      <c r="AT270" s="224" t="s">
        <v>153</v>
      </c>
      <c r="AU270" s="224" t="s">
        <v>79</v>
      </c>
      <c r="AY270" s="18" t="s">
        <v>151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77</v>
      </c>
      <c r="BK270" s="225">
        <f>ROUND(I270*H270,2)</f>
        <v>0</v>
      </c>
      <c r="BL270" s="18" t="s">
        <v>287</v>
      </c>
      <c r="BM270" s="224" t="s">
        <v>1180</v>
      </c>
    </row>
    <row r="271" s="2" customFormat="1">
      <c r="A271" s="39"/>
      <c r="B271" s="40"/>
      <c r="C271" s="41"/>
      <c r="D271" s="226" t="s">
        <v>160</v>
      </c>
      <c r="E271" s="41"/>
      <c r="F271" s="227" t="s">
        <v>878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160</v>
      </c>
      <c r="AU271" s="18" t="s">
        <v>79</v>
      </c>
    </row>
    <row r="272" s="12" customFormat="1" ht="22.8" customHeight="1">
      <c r="A272" s="12"/>
      <c r="B272" s="197"/>
      <c r="C272" s="198"/>
      <c r="D272" s="199" t="s">
        <v>68</v>
      </c>
      <c r="E272" s="211" t="s">
        <v>1181</v>
      </c>
      <c r="F272" s="211" t="s">
        <v>1182</v>
      </c>
      <c r="G272" s="198"/>
      <c r="H272" s="198"/>
      <c r="I272" s="201"/>
      <c r="J272" s="212">
        <f>BK272</f>
        <v>0</v>
      </c>
      <c r="K272" s="198"/>
      <c r="L272" s="203"/>
      <c r="M272" s="204"/>
      <c r="N272" s="205"/>
      <c r="O272" s="205"/>
      <c r="P272" s="206">
        <f>SUM(P273:P301)</f>
        <v>0</v>
      </c>
      <c r="Q272" s="205"/>
      <c r="R272" s="206">
        <f>SUM(R273:R301)</f>
        <v>0.25080839000000005</v>
      </c>
      <c r="S272" s="205"/>
      <c r="T272" s="207">
        <f>SUM(T273:T301)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79</v>
      </c>
      <c r="AT272" s="209" t="s">
        <v>68</v>
      </c>
      <c r="AU272" s="209" t="s">
        <v>77</v>
      </c>
      <c r="AY272" s="208" t="s">
        <v>151</v>
      </c>
      <c r="BK272" s="210">
        <f>SUM(BK273:BK301)</f>
        <v>0</v>
      </c>
    </row>
    <row r="273" s="2" customFormat="1" ht="16.5" customHeight="1">
      <c r="A273" s="39"/>
      <c r="B273" s="40"/>
      <c r="C273" s="213" t="s">
        <v>607</v>
      </c>
      <c r="D273" s="213" t="s">
        <v>153</v>
      </c>
      <c r="E273" s="214" t="s">
        <v>1183</v>
      </c>
      <c r="F273" s="215" t="s">
        <v>1184</v>
      </c>
      <c r="G273" s="216" t="s">
        <v>290</v>
      </c>
      <c r="H273" s="217">
        <v>21.358000000000001</v>
      </c>
      <c r="I273" s="218"/>
      <c r="J273" s="219">
        <f>ROUND(I273*H273,2)</f>
        <v>0</v>
      </c>
      <c r="K273" s="215" t="s">
        <v>157</v>
      </c>
      <c r="L273" s="45"/>
      <c r="M273" s="220" t="s">
        <v>19</v>
      </c>
      <c r="N273" s="221" t="s">
        <v>40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287</v>
      </c>
      <c r="AT273" s="224" t="s">
        <v>153</v>
      </c>
      <c r="AU273" s="224" t="s">
        <v>79</v>
      </c>
      <c r="AY273" s="18" t="s">
        <v>151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77</v>
      </c>
      <c r="BK273" s="225">
        <f>ROUND(I273*H273,2)</f>
        <v>0</v>
      </c>
      <c r="BL273" s="18" t="s">
        <v>287</v>
      </c>
      <c r="BM273" s="224" t="s">
        <v>1185</v>
      </c>
    </row>
    <row r="274" s="2" customFormat="1">
      <c r="A274" s="39"/>
      <c r="B274" s="40"/>
      <c r="C274" s="41"/>
      <c r="D274" s="226" t="s">
        <v>160</v>
      </c>
      <c r="E274" s="41"/>
      <c r="F274" s="227" t="s">
        <v>1186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160</v>
      </c>
      <c r="AU274" s="18" t="s">
        <v>79</v>
      </c>
    </row>
    <row r="275" s="13" customFormat="1">
      <c r="A275" s="13"/>
      <c r="B275" s="231"/>
      <c r="C275" s="232"/>
      <c r="D275" s="233" t="s">
        <v>162</v>
      </c>
      <c r="E275" s="234" t="s">
        <v>19</v>
      </c>
      <c r="F275" s="235" t="s">
        <v>1187</v>
      </c>
      <c r="G275" s="232"/>
      <c r="H275" s="236">
        <v>21.358000000000001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162</v>
      </c>
      <c r="AU275" s="242" t="s">
        <v>79</v>
      </c>
      <c r="AV275" s="13" t="s">
        <v>79</v>
      </c>
      <c r="AW275" s="13" t="s">
        <v>31</v>
      </c>
      <c r="AX275" s="13" t="s">
        <v>77</v>
      </c>
      <c r="AY275" s="242" t="s">
        <v>151</v>
      </c>
    </row>
    <row r="276" s="2" customFormat="1" ht="16.5" customHeight="1">
      <c r="A276" s="39"/>
      <c r="B276" s="40"/>
      <c r="C276" s="265" t="s">
        <v>612</v>
      </c>
      <c r="D276" s="265" t="s">
        <v>262</v>
      </c>
      <c r="E276" s="266" t="s">
        <v>869</v>
      </c>
      <c r="F276" s="267" t="s">
        <v>870</v>
      </c>
      <c r="G276" s="268" t="s">
        <v>245</v>
      </c>
      <c r="H276" s="269">
        <v>0.0070000000000000001</v>
      </c>
      <c r="I276" s="270"/>
      <c r="J276" s="271">
        <f>ROUND(I276*H276,2)</f>
        <v>0</v>
      </c>
      <c r="K276" s="267" t="s">
        <v>157</v>
      </c>
      <c r="L276" s="272"/>
      <c r="M276" s="273" t="s">
        <v>19</v>
      </c>
      <c r="N276" s="274" t="s">
        <v>40</v>
      </c>
      <c r="O276" s="85"/>
      <c r="P276" s="222">
        <f>O276*H276</f>
        <v>0</v>
      </c>
      <c r="Q276" s="222">
        <v>1</v>
      </c>
      <c r="R276" s="222">
        <f>Q276*H276</f>
        <v>0.0070000000000000001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424</v>
      </c>
      <c r="AT276" s="224" t="s">
        <v>262</v>
      </c>
      <c r="AU276" s="224" t="s">
        <v>79</v>
      </c>
      <c r="AY276" s="18" t="s">
        <v>151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77</v>
      </c>
      <c r="BK276" s="225">
        <f>ROUND(I276*H276,2)</f>
        <v>0</v>
      </c>
      <c r="BL276" s="18" t="s">
        <v>287</v>
      </c>
      <c r="BM276" s="224" t="s">
        <v>1188</v>
      </c>
    </row>
    <row r="277" s="2" customFormat="1">
      <c r="A277" s="39"/>
      <c r="B277" s="40"/>
      <c r="C277" s="41"/>
      <c r="D277" s="226" t="s">
        <v>160</v>
      </c>
      <c r="E277" s="41"/>
      <c r="F277" s="227" t="s">
        <v>872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160</v>
      </c>
      <c r="AU277" s="18" t="s">
        <v>79</v>
      </c>
    </row>
    <row r="278" s="13" customFormat="1">
      <c r="A278" s="13"/>
      <c r="B278" s="231"/>
      <c r="C278" s="232"/>
      <c r="D278" s="233" t="s">
        <v>162</v>
      </c>
      <c r="E278" s="232"/>
      <c r="F278" s="235" t="s">
        <v>1189</v>
      </c>
      <c r="G278" s="232"/>
      <c r="H278" s="236">
        <v>0.0070000000000000001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162</v>
      </c>
      <c r="AU278" s="242" t="s">
        <v>79</v>
      </c>
      <c r="AV278" s="13" t="s">
        <v>79</v>
      </c>
      <c r="AW278" s="13" t="s">
        <v>4</v>
      </c>
      <c r="AX278" s="13" t="s">
        <v>77</v>
      </c>
      <c r="AY278" s="242" t="s">
        <v>151</v>
      </c>
    </row>
    <row r="279" s="2" customFormat="1" ht="16.5" customHeight="1">
      <c r="A279" s="39"/>
      <c r="B279" s="40"/>
      <c r="C279" s="213" t="s">
        <v>619</v>
      </c>
      <c r="D279" s="213" t="s">
        <v>153</v>
      </c>
      <c r="E279" s="214" t="s">
        <v>1190</v>
      </c>
      <c r="F279" s="215" t="s">
        <v>1191</v>
      </c>
      <c r="G279" s="216" t="s">
        <v>290</v>
      </c>
      <c r="H279" s="217">
        <v>21.358000000000001</v>
      </c>
      <c r="I279" s="218"/>
      <c r="J279" s="219">
        <f>ROUND(I279*H279,2)</f>
        <v>0</v>
      </c>
      <c r="K279" s="215" t="s">
        <v>157</v>
      </c>
      <c r="L279" s="45"/>
      <c r="M279" s="220" t="s">
        <v>19</v>
      </c>
      <c r="N279" s="221" t="s">
        <v>40</v>
      </c>
      <c r="O279" s="85"/>
      <c r="P279" s="222">
        <f>O279*H279</f>
        <v>0</v>
      </c>
      <c r="Q279" s="222">
        <v>0.00088000000000000003</v>
      </c>
      <c r="R279" s="222">
        <f>Q279*H279</f>
        <v>0.018795040000000002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287</v>
      </c>
      <c r="AT279" s="224" t="s">
        <v>153</v>
      </c>
      <c r="AU279" s="224" t="s">
        <v>79</v>
      </c>
      <c r="AY279" s="18" t="s">
        <v>151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77</v>
      </c>
      <c r="BK279" s="225">
        <f>ROUND(I279*H279,2)</f>
        <v>0</v>
      </c>
      <c r="BL279" s="18" t="s">
        <v>287</v>
      </c>
      <c r="BM279" s="224" t="s">
        <v>1192</v>
      </c>
    </row>
    <row r="280" s="2" customFormat="1">
      <c r="A280" s="39"/>
      <c r="B280" s="40"/>
      <c r="C280" s="41"/>
      <c r="D280" s="226" t="s">
        <v>160</v>
      </c>
      <c r="E280" s="41"/>
      <c r="F280" s="227" t="s">
        <v>1193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160</v>
      </c>
      <c r="AU280" s="18" t="s">
        <v>79</v>
      </c>
    </row>
    <row r="281" s="2" customFormat="1" ht="24.15" customHeight="1">
      <c r="A281" s="39"/>
      <c r="B281" s="40"/>
      <c r="C281" s="265" t="s">
        <v>636</v>
      </c>
      <c r="D281" s="265" t="s">
        <v>262</v>
      </c>
      <c r="E281" s="266" t="s">
        <v>1170</v>
      </c>
      <c r="F281" s="267" t="s">
        <v>1171</v>
      </c>
      <c r="G281" s="268" t="s">
        <v>290</v>
      </c>
      <c r="H281" s="269">
        <v>24.893000000000001</v>
      </c>
      <c r="I281" s="270"/>
      <c r="J281" s="271">
        <f>ROUND(I281*H281,2)</f>
        <v>0</v>
      </c>
      <c r="K281" s="267" t="s">
        <v>19</v>
      </c>
      <c r="L281" s="272"/>
      <c r="M281" s="273" t="s">
        <v>19</v>
      </c>
      <c r="N281" s="274" t="s">
        <v>40</v>
      </c>
      <c r="O281" s="85"/>
      <c r="P281" s="222">
        <f>O281*H281</f>
        <v>0</v>
      </c>
      <c r="Q281" s="222">
        <v>0.0054000000000000003</v>
      </c>
      <c r="R281" s="222">
        <f>Q281*H281</f>
        <v>0.13442220000000002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424</v>
      </c>
      <c r="AT281" s="224" t="s">
        <v>262</v>
      </c>
      <c r="AU281" s="224" t="s">
        <v>79</v>
      </c>
      <c r="AY281" s="18" t="s">
        <v>151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77</v>
      </c>
      <c r="BK281" s="225">
        <f>ROUND(I281*H281,2)</f>
        <v>0</v>
      </c>
      <c r="BL281" s="18" t="s">
        <v>287</v>
      </c>
      <c r="BM281" s="224" t="s">
        <v>1194</v>
      </c>
    </row>
    <row r="282" s="13" customFormat="1">
      <c r="A282" s="13"/>
      <c r="B282" s="231"/>
      <c r="C282" s="232"/>
      <c r="D282" s="233" t="s">
        <v>162</v>
      </c>
      <c r="E282" s="232"/>
      <c r="F282" s="235" t="s">
        <v>1195</v>
      </c>
      <c r="G282" s="232"/>
      <c r="H282" s="236">
        <v>24.893000000000001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162</v>
      </c>
      <c r="AU282" s="242" t="s">
        <v>79</v>
      </c>
      <c r="AV282" s="13" t="s">
        <v>79</v>
      </c>
      <c r="AW282" s="13" t="s">
        <v>4</v>
      </c>
      <c r="AX282" s="13" t="s">
        <v>77</v>
      </c>
      <c r="AY282" s="242" t="s">
        <v>151</v>
      </c>
    </row>
    <row r="283" s="2" customFormat="1" ht="21.75" customHeight="1">
      <c r="A283" s="39"/>
      <c r="B283" s="40"/>
      <c r="C283" s="213" t="s">
        <v>642</v>
      </c>
      <c r="D283" s="213" t="s">
        <v>153</v>
      </c>
      <c r="E283" s="214" t="s">
        <v>1196</v>
      </c>
      <c r="F283" s="215" t="s">
        <v>1197</v>
      </c>
      <c r="G283" s="216" t="s">
        <v>329</v>
      </c>
      <c r="H283" s="217">
        <v>12.69</v>
      </c>
      <c r="I283" s="218"/>
      <c r="J283" s="219">
        <f>ROUND(I283*H283,2)</f>
        <v>0</v>
      </c>
      <c r="K283" s="215" t="s">
        <v>157</v>
      </c>
      <c r="L283" s="45"/>
      <c r="M283" s="220" t="s">
        <v>19</v>
      </c>
      <c r="N283" s="221" t="s">
        <v>40</v>
      </c>
      <c r="O283" s="85"/>
      <c r="P283" s="222">
        <f>O283*H283</f>
        <v>0</v>
      </c>
      <c r="Q283" s="222">
        <v>0.00059999999999999995</v>
      </c>
      <c r="R283" s="222">
        <f>Q283*H283</f>
        <v>0.0076139999999999992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287</v>
      </c>
      <c r="AT283" s="224" t="s">
        <v>153</v>
      </c>
      <c r="AU283" s="224" t="s">
        <v>79</v>
      </c>
      <c r="AY283" s="18" t="s">
        <v>151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77</v>
      </c>
      <c r="BK283" s="225">
        <f>ROUND(I283*H283,2)</f>
        <v>0</v>
      </c>
      <c r="BL283" s="18" t="s">
        <v>287</v>
      </c>
      <c r="BM283" s="224" t="s">
        <v>1198</v>
      </c>
    </row>
    <row r="284" s="2" customFormat="1">
      <c r="A284" s="39"/>
      <c r="B284" s="40"/>
      <c r="C284" s="41"/>
      <c r="D284" s="226" t="s">
        <v>160</v>
      </c>
      <c r="E284" s="41"/>
      <c r="F284" s="227" t="s">
        <v>1199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160</v>
      </c>
      <c r="AU284" s="18" t="s">
        <v>79</v>
      </c>
    </row>
    <row r="285" s="2" customFormat="1">
      <c r="A285" s="39"/>
      <c r="B285" s="40"/>
      <c r="C285" s="41"/>
      <c r="D285" s="233" t="s">
        <v>681</v>
      </c>
      <c r="E285" s="41"/>
      <c r="F285" s="275" t="s">
        <v>1200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681</v>
      </c>
      <c r="AU285" s="18" t="s">
        <v>79</v>
      </c>
    </row>
    <row r="286" s="2" customFormat="1" ht="21.75" customHeight="1">
      <c r="A286" s="39"/>
      <c r="B286" s="40"/>
      <c r="C286" s="213" t="s">
        <v>647</v>
      </c>
      <c r="D286" s="213" t="s">
        <v>153</v>
      </c>
      <c r="E286" s="214" t="s">
        <v>1201</v>
      </c>
      <c r="F286" s="215" t="s">
        <v>1202</v>
      </c>
      <c r="G286" s="216" t="s">
        <v>329</v>
      </c>
      <c r="H286" s="217">
        <v>12.69</v>
      </c>
      <c r="I286" s="218"/>
      <c r="J286" s="219">
        <f>ROUND(I286*H286,2)</f>
        <v>0</v>
      </c>
      <c r="K286" s="215" t="s">
        <v>157</v>
      </c>
      <c r="L286" s="45"/>
      <c r="M286" s="220" t="s">
        <v>19</v>
      </c>
      <c r="N286" s="221" t="s">
        <v>40</v>
      </c>
      <c r="O286" s="85"/>
      <c r="P286" s="222">
        <f>O286*H286</f>
        <v>0</v>
      </c>
      <c r="Q286" s="222">
        <v>0.00059999999999999995</v>
      </c>
      <c r="R286" s="222">
        <f>Q286*H286</f>
        <v>0.0076139999999999992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287</v>
      </c>
      <c r="AT286" s="224" t="s">
        <v>153</v>
      </c>
      <c r="AU286" s="224" t="s">
        <v>79</v>
      </c>
      <c r="AY286" s="18" t="s">
        <v>151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77</v>
      </c>
      <c r="BK286" s="225">
        <f>ROUND(I286*H286,2)</f>
        <v>0</v>
      </c>
      <c r="BL286" s="18" t="s">
        <v>287</v>
      </c>
      <c r="BM286" s="224" t="s">
        <v>1203</v>
      </c>
    </row>
    <row r="287" s="2" customFormat="1">
      <c r="A287" s="39"/>
      <c r="B287" s="40"/>
      <c r="C287" s="41"/>
      <c r="D287" s="226" t="s">
        <v>160</v>
      </c>
      <c r="E287" s="41"/>
      <c r="F287" s="227" t="s">
        <v>1204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160</v>
      </c>
      <c r="AU287" s="18" t="s">
        <v>79</v>
      </c>
    </row>
    <row r="288" s="2" customFormat="1">
      <c r="A288" s="39"/>
      <c r="B288" s="40"/>
      <c r="C288" s="41"/>
      <c r="D288" s="233" t="s">
        <v>681</v>
      </c>
      <c r="E288" s="41"/>
      <c r="F288" s="275" t="s">
        <v>1205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681</v>
      </c>
      <c r="AU288" s="18" t="s">
        <v>79</v>
      </c>
    </row>
    <row r="289" s="2" customFormat="1" ht="24.15" customHeight="1">
      <c r="A289" s="39"/>
      <c r="B289" s="40"/>
      <c r="C289" s="213" t="s">
        <v>653</v>
      </c>
      <c r="D289" s="213" t="s">
        <v>153</v>
      </c>
      <c r="E289" s="214" t="s">
        <v>1206</v>
      </c>
      <c r="F289" s="215" t="s">
        <v>1207</v>
      </c>
      <c r="G289" s="216" t="s">
        <v>290</v>
      </c>
      <c r="H289" s="217">
        <v>25.965</v>
      </c>
      <c r="I289" s="218"/>
      <c r="J289" s="219">
        <f>ROUND(I289*H289,2)</f>
        <v>0</v>
      </c>
      <c r="K289" s="215" t="s">
        <v>157</v>
      </c>
      <c r="L289" s="45"/>
      <c r="M289" s="220" t="s">
        <v>19</v>
      </c>
      <c r="N289" s="221" t="s">
        <v>40</v>
      </c>
      <c r="O289" s="85"/>
      <c r="P289" s="222">
        <f>O289*H289</f>
        <v>0</v>
      </c>
      <c r="Q289" s="222">
        <v>0.00033</v>
      </c>
      <c r="R289" s="222">
        <f>Q289*H289</f>
        <v>0.00856845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287</v>
      </c>
      <c r="AT289" s="224" t="s">
        <v>153</v>
      </c>
      <c r="AU289" s="224" t="s">
        <v>79</v>
      </c>
      <c r="AY289" s="18" t="s">
        <v>151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77</v>
      </c>
      <c r="BK289" s="225">
        <f>ROUND(I289*H289,2)</f>
        <v>0</v>
      </c>
      <c r="BL289" s="18" t="s">
        <v>287</v>
      </c>
      <c r="BM289" s="224" t="s">
        <v>1208</v>
      </c>
    </row>
    <row r="290" s="2" customFormat="1">
      <c r="A290" s="39"/>
      <c r="B290" s="40"/>
      <c r="C290" s="41"/>
      <c r="D290" s="226" t="s">
        <v>160</v>
      </c>
      <c r="E290" s="41"/>
      <c r="F290" s="227" t="s">
        <v>1209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160</v>
      </c>
      <c r="AU290" s="18" t="s">
        <v>79</v>
      </c>
    </row>
    <row r="291" s="13" customFormat="1">
      <c r="A291" s="13"/>
      <c r="B291" s="231"/>
      <c r="C291" s="232"/>
      <c r="D291" s="233" t="s">
        <v>162</v>
      </c>
      <c r="E291" s="234" t="s">
        <v>19</v>
      </c>
      <c r="F291" s="235" t="s">
        <v>1210</v>
      </c>
      <c r="G291" s="232"/>
      <c r="H291" s="236">
        <v>25.965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162</v>
      </c>
      <c r="AU291" s="242" t="s">
        <v>79</v>
      </c>
      <c r="AV291" s="13" t="s">
        <v>79</v>
      </c>
      <c r="AW291" s="13" t="s">
        <v>31</v>
      </c>
      <c r="AX291" s="13" t="s">
        <v>77</v>
      </c>
      <c r="AY291" s="242" t="s">
        <v>151</v>
      </c>
    </row>
    <row r="292" s="2" customFormat="1" ht="16.5" customHeight="1">
      <c r="A292" s="39"/>
      <c r="B292" s="40"/>
      <c r="C292" s="265" t="s">
        <v>664</v>
      </c>
      <c r="D292" s="265" t="s">
        <v>262</v>
      </c>
      <c r="E292" s="266" t="s">
        <v>1211</v>
      </c>
      <c r="F292" s="267" t="s">
        <v>1212</v>
      </c>
      <c r="G292" s="268" t="s">
        <v>290</v>
      </c>
      <c r="H292" s="269">
        <v>30.262</v>
      </c>
      <c r="I292" s="270"/>
      <c r="J292" s="271">
        <f>ROUND(I292*H292,2)</f>
        <v>0</v>
      </c>
      <c r="K292" s="267" t="s">
        <v>157</v>
      </c>
      <c r="L292" s="272"/>
      <c r="M292" s="273" t="s">
        <v>19</v>
      </c>
      <c r="N292" s="274" t="s">
        <v>40</v>
      </c>
      <c r="O292" s="85"/>
      <c r="P292" s="222">
        <f>O292*H292</f>
        <v>0</v>
      </c>
      <c r="Q292" s="222">
        <v>0.0019</v>
      </c>
      <c r="R292" s="222">
        <f>Q292*H292</f>
        <v>0.057497800000000002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424</v>
      </c>
      <c r="AT292" s="224" t="s">
        <v>262</v>
      </c>
      <c r="AU292" s="224" t="s">
        <v>79</v>
      </c>
      <c r="AY292" s="18" t="s">
        <v>151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77</v>
      </c>
      <c r="BK292" s="225">
        <f>ROUND(I292*H292,2)</f>
        <v>0</v>
      </c>
      <c r="BL292" s="18" t="s">
        <v>287</v>
      </c>
      <c r="BM292" s="224" t="s">
        <v>1213</v>
      </c>
    </row>
    <row r="293" s="2" customFormat="1">
      <c r="A293" s="39"/>
      <c r="B293" s="40"/>
      <c r="C293" s="41"/>
      <c r="D293" s="226" t="s">
        <v>160</v>
      </c>
      <c r="E293" s="41"/>
      <c r="F293" s="227" t="s">
        <v>1214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160</v>
      </c>
      <c r="AU293" s="18" t="s">
        <v>79</v>
      </c>
    </row>
    <row r="294" s="13" customFormat="1">
      <c r="A294" s="13"/>
      <c r="B294" s="231"/>
      <c r="C294" s="232"/>
      <c r="D294" s="233" t="s">
        <v>162</v>
      </c>
      <c r="E294" s="232"/>
      <c r="F294" s="235" t="s">
        <v>1215</v>
      </c>
      <c r="G294" s="232"/>
      <c r="H294" s="236">
        <v>30.262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162</v>
      </c>
      <c r="AU294" s="242" t="s">
        <v>79</v>
      </c>
      <c r="AV294" s="13" t="s">
        <v>79</v>
      </c>
      <c r="AW294" s="13" t="s">
        <v>4</v>
      </c>
      <c r="AX294" s="13" t="s">
        <v>77</v>
      </c>
      <c r="AY294" s="242" t="s">
        <v>151</v>
      </c>
    </row>
    <row r="295" s="2" customFormat="1" ht="16.5" customHeight="1">
      <c r="A295" s="39"/>
      <c r="B295" s="40"/>
      <c r="C295" s="213" t="s">
        <v>672</v>
      </c>
      <c r="D295" s="213" t="s">
        <v>153</v>
      </c>
      <c r="E295" s="214" t="s">
        <v>1216</v>
      </c>
      <c r="F295" s="215" t="s">
        <v>1217</v>
      </c>
      <c r="G295" s="216" t="s">
        <v>290</v>
      </c>
      <c r="H295" s="217">
        <v>25.965</v>
      </c>
      <c r="I295" s="218"/>
      <c r="J295" s="219">
        <f>ROUND(I295*H295,2)</f>
        <v>0</v>
      </c>
      <c r="K295" s="215" t="s">
        <v>157</v>
      </c>
      <c r="L295" s="45"/>
      <c r="M295" s="220" t="s">
        <v>19</v>
      </c>
      <c r="N295" s="221" t="s">
        <v>40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287</v>
      </c>
      <c r="AT295" s="224" t="s">
        <v>153</v>
      </c>
      <c r="AU295" s="224" t="s">
        <v>79</v>
      </c>
      <c r="AY295" s="18" t="s">
        <v>151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77</v>
      </c>
      <c r="BK295" s="225">
        <f>ROUND(I295*H295,2)</f>
        <v>0</v>
      </c>
      <c r="BL295" s="18" t="s">
        <v>287</v>
      </c>
      <c r="BM295" s="224" t="s">
        <v>1218</v>
      </c>
    </row>
    <row r="296" s="2" customFormat="1">
      <c r="A296" s="39"/>
      <c r="B296" s="40"/>
      <c r="C296" s="41"/>
      <c r="D296" s="226" t="s">
        <v>160</v>
      </c>
      <c r="E296" s="41"/>
      <c r="F296" s="227" t="s">
        <v>1219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160</v>
      </c>
      <c r="AU296" s="18" t="s">
        <v>79</v>
      </c>
    </row>
    <row r="297" s="2" customFormat="1" ht="16.5" customHeight="1">
      <c r="A297" s="39"/>
      <c r="B297" s="40"/>
      <c r="C297" s="265" t="s">
        <v>677</v>
      </c>
      <c r="D297" s="265" t="s">
        <v>262</v>
      </c>
      <c r="E297" s="266" t="s">
        <v>1220</v>
      </c>
      <c r="F297" s="267" t="s">
        <v>1221</v>
      </c>
      <c r="G297" s="268" t="s">
        <v>290</v>
      </c>
      <c r="H297" s="269">
        <v>29.989999999999998</v>
      </c>
      <c r="I297" s="270"/>
      <c r="J297" s="271">
        <f>ROUND(I297*H297,2)</f>
        <v>0</v>
      </c>
      <c r="K297" s="267" t="s">
        <v>157</v>
      </c>
      <c r="L297" s="272"/>
      <c r="M297" s="273" t="s">
        <v>19</v>
      </c>
      <c r="N297" s="274" t="s">
        <v>40</v>
      </c>
      <c r="O297" s="85"/>
      <c r="P297" s="222">
        <f>O297*H297</f>
        <v>0</v>
      </c>
      <c r="Q297" s="222">
        <v>0.00031</v>
      </c>
      <c r="R297" s="222">
        <f>Q297*H297</f>
        <v>0.0092969000000000003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424</v>
      </c>
      <c r="AT297" s="224" t="s">
        <v>262</v>
      </c>
      <c r="AU297" s="224" t="s">
        <v>79</v>
      </c>
      <c r="AY297" s="18" t="s">
        <v>151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77</v>
      </c>
      <c r="BK297" s="225">
        <f>ROUND(I297*H297,2)</f>
        <v>0</v>
      </c>
      <c r="BL297" s="18" t="s">
        <v>287</v>
      </c>
      <c r="BM297" s="224" t="s">
        <v>1222</v>
      </c>
    </row>
    <row r="298" s="2" customFormat="1">
      <c r="A298" s="39"/>
      <c r="B298" s="40"/>
      <c r="C298" s="41"/>
      <c r="D298" s="226" t="s">
        <v>160</v>
      </c>
      <c r="E298" s="41"/>
      <c r="F298" s="227" t="s">
        <v>1223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160</v>
      </c>
      <c r="AU298" s="18" t="s">
        <v>79</v>
      </c>
    </row>
    <row r="299" s="13" customFormat="1">
      <c r="A299" s="13"/>
      <c r="B299" s="231"/>
      <c r="C299" s="232"/>
      <c r="D299" s="233" t="s">
        <v>162</v>
      </c>
      <c r="E299" s="232"/>
      <c r="F299" s="235" t="s">
        <v>1224</v>
      </c>
      <c r="G299" s="232"/>
      <c r="H299" s="236">
        <v>29.989999999999998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162</v>
      </c>
      <c r="AU299" s="242" t="s">
        <v>79</v>
      </c>
      <c r="AV299" s="13" t="s">
        <v>79</v>
      </c>
      <c r="AW299" s="13" t="s">
        <v>4</v>
      </c>
      <c r="AX299" s="13" t="s">
        <v>77</v>
      </c>
      <c r="AY299" s="242" t="s">
        <v>151</v>
      </c>
    </row>
    <row r="300" s="2" customFormat="1" ht="16.5" customHeight="1">
      <c r="A300" s="39"/>
      <c r="B300" s="40"/>
      <c r="C300" s="213" t="s">
        <v>683</v>
      </c>
      <c r="D300" s="213" t="s">
        <v>153</v>
      </c>
      <c r="E300" s="214" t="s">
        <v>1225</v>
      </c>
      <c r="F300" s="215" t="s">
        <v>1226</v>
      </c>
      <c r="G300" s="216" t="s">
        <v>245</v>
      </c>
      <c r="H300" s="217">
        <v>0.251</v>
      </c>
      <c r="I300" s="218"/>
      <c r="J300" s="219">
        <f>ROUND(I300*H300,2)</f>
        <v>0</v>
      </c>
      <c r="K300" s="215" t="s">
        <v>157</v>
      </c>
      <c r="L300" s="45"/>
      <c r="M300" s="220" t="s">
        <v>19</v>
      </c>
      <c r="N300" s="221" t="s">
        <v>40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287</v>
      </c>
      <c r="AT300" s="224" t="s">
        <v>153</v>
      </c>
      <c r="AU300" s="224" t="s">
        <v>79</v>
      </c>
      <c r="AY300" s="18" t="s">
        <v>151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77</v>
      </c>
      <c r="BK300" s="225">
        <f>ROUND(I300*H300,2)</f>
        <v>0</v>
      </c>
      <c r="BL300" s="18" t="s">
        <v>287</v>
      </c>
      <c r="BM300" s="224" t="s">
        <v>1227</v>
      </c>
    </row>
    <row r="301" s="2" customFormat="1">
      <c r="A301" s="39"/>
      <c r="B301" s="40"/>
      <c r="C301" s="41"/>
      <c r="D301" s="226" t="s">
        <v>160</v>
      </c>
      <c r="E301" s="41"/>
      <c r="F301" s="227" t="s">
        <v>1228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160</v>
      </c>
      <c r="AU301" s="18" t="s">
        <v>79</v>
      </c>
    </row>
    <row r="302" s="12" customFormat="1" ht="22.8" customHeight="1">
      <c r="A302" s="12"/>
      <c r="B302" s="197"/>
      <c r="C302" s="198"/>
      <c r="D302" s="199" t="s">
        <v>68</v>
      </c>
      <c r="E302" s="211" t="s">
        <v>1229</v>
      </c>
      <c r="F302" s="211" t="s">
        <v>1230</v>
      </c>
      <c r="G302" s="198"/>
      <c r="H302" s="198"/>
      <c r="I302" s="201"/>
      <c r="J302" s="212">
        <f>BK302</f>
        <v>0</v>
      </c>
      <c r="K302" s="198"/>
      <c r="L302" s="203"/>
      <c r="M302" s="204"/>
      <c r="N302" s="205"/>
      <c r="O302" s="205"/>
      <c r="P302" s="206">
        <f>SUM(P303:P309)</f>
        <v>0</v>
      </c>
      <c r="Q302" s="205"/>
      <c r="R302" s="206">
        <f>SUM(R303:R309)</f>
        <v>0.14998808</v>
      </c>
      <c r="S302" s="205"/>
      <c r="T302" s="207">
        <f>SUM(T303:T309)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8" t="s">
        <v>79</v>
      </c>
      <c r="AT302" s="209" t="s">
        <v>68</v>
      </c>
      <c r="AU302" s="209" t="s">
        <v>77</v>
      </c>
      <c r="AY302" s="208" t="s">
        <v>151</v>
      </c>
      <c r="BK302" s="210">
        <f>SUM(BK303:BK309)</f>
        <v>0</v>
      </c>
    </row>
    <row r="303" s="2" customFormat="1" ht="21.75" customHeight="1">
      <c r="A303" s="39"/>
      <c r="B303" s="40"/>
      <c r="C303" s="213" t="s">
        <v>689</v>
      </c>
      <c r="D303" s="213" t="s">
        <v>153</v>
      </c>
      <c r="E303" s="214" t="s">
        <v>1231</v>
      </c>
      <c r="F303" s="215" t="s">
        <v>1232</v>
      </c>
      <c r="G303" s="216" t="s">
        <v>290</v>
      </c>
      <c r="H303" s="217">
        <v>15.938000000000001</v>
      </c>
      <c r="I303" s="218"/>
      <c r="J303" s="219">
        <f>ROUND(I303*H303,2)</f>
        <v>0</v>
      </c>
      <c r="K303" s="215" t="s">
        <v>157</v>
      </c>
      <c r="L303" s="45"/>
      <c r="M303" s="220" t="s">
        <v>19</v>
      </c>
      <c r="N303" s="221" t="s">
        <v>40</v>
      </c>
      <c r="O303" s="85"/>
      <c r="P303" s="222">
        <f>O303*H303</f>
        <v>0</v>
      </c>
      <c r="Q303" s="222">
        <v>0.00116</v>
      </c>
      <c r="R303" s="222">
        <f>Q303*H303</f>
        <v>0.01848808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287</v>
      </c>
      <c r="AT303" s="224" t="s">
        <v>153</v>
      </c>
      <c r="AU303" s="224" t="s">
        <v>79</v>
      </c>
      <c r="AY303" s="18" t="s">
        <v>151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77</v>
      </c>
      <c r="BK303" s="225">
        <f>ROUND(I303*H303,2)</f>
        <v>0</v>
      </c>
      <c r="BL303" s="18" t="s">
        <v>287</v>
      </c>
      <c r="BM303" s="224" t="s">
        <v>1233</v>
      </c>
    </row>
    <row r="304" s="2" customFormat="1">
      <c r="A304" s="39"/>
      <c r="B304" s="40"/>
      <c r="C304" s="41"/>
      <c r="D304" s="226" t="s">
        <v>160</v>
      </c>
      <c r="E304" s="41"/>
      <c r="F304" s="227" t="s">
        <v>1234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160</v>
      </c>
      <c r="AU304" s="18" t="s">
        <v>79</v>
      </c>
    </row>
    <row r="305" s="13" customFormat="1">
      <c r="A305" s="13"/>
      <c r="B305" s="231"/>
      <c r="C305" s="232"/>
      <c r="D305" s="233" t="s">
        <v>162</v>
      </c>
      <c r="E305" s="234" t="s">
        <v>19</v>
      </c>
      <c r="F305" s="235" t="s">
        <v>1139</v>
      </c>
      <c r="G305" s="232"/>
      <c r="H305" s="236">
        <v>15.938000000000001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162</v>
      </c>
      <c r="AU305" s="242" t="s">
        <v>79</v>
      </c>
      <c r="AV305" s="13" t="s">
        <v>79</v>
      </c>
      <c r="AW305" s="13" t="s">
        <v>31</v>
      </c>
      <c r="AX305" s="13" t="s">
        <v>77</v>
      </c>
      <c r="AY305" s="242" t="s">
        <v>151</v>
      </c>
    </row>
    <row r="306" s="2" customFormat="1" ht="16.5" customHeight="1">
      <c r="A306" s="39"/>
      <c r="B306" s="40"/>
      <c r="C306" s="265" t="s">
        <v>694</v>
      </c>
      <c r="D306" s="265" t="s">
        <v>262</v>
      </c>
      <c r="E306" s="266" t="s">
        <v>1235</v>
      </c>
      <c r="F306" s="267" t="s">
        <v>1236</v>
      </c>
      <c r="G306" s="268" t="s">
        <v>156</v>
      </c>
      <c r="H306" s="269">
        <v>5.2599999999999998</v>
      </c>
      <c r="I306" s="270"/>
      <c r="J306" s="271">
        <f>ROUND(I306*H306,2)</f>
        <v>0</v>
      </c>
      <c r="K306" s="267" t="s">
        <v>19</v>
      </c>
      <c r="L306" s="272"/>
      <c r="M306" s="273" t="s">
        <v>19</v>
      </c>
      <c r="N306" s="274" t="s">
        <v>40</v>
      </c>
      <c r="O306" s="85"/>
      <c r="P306" s="222">
        <f>O306*H306</f>
        <v>0</v>
      </c>
      <c r="Q306" s="222">
        <v>0.025000000000000001</v>
      </c>
      <c r="R306" s="222">
        <f>Q306*H306</f>
        <v>0.13150000000000001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424</v>
      </c>
      <c r="AT306" s="224" t="s">
        <v>262</v>
      </c>
      <c r="AU306" s="224" t="s">
        <v>79</v>
      </c>
      <c r="AY306" s="18" t="s">
        <v>151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77</v>
      </c>
      <c r="BK306" s="225">
        <f>ROUND(I306*H306,2)</f>
        <v>0</v>
      </c>
      <c r="BL306" s="18" t="s">
        <v>287</v>
      </c>
      <c r="BM306" s="224" t="s">
        <v>1237</v>
      </c>
    </row>
    <row r="307" s="13" customFormat="1">
      <c r="A307" s="13"/>
      <c r="B307" s="231"/>
      <c r="C307" s="232"/>
      <c r="D307" s="233" t="s">
        <v>162</v>
      </c>
      <c r="E307" s="234" t="s">
        <v>19</v>
      </c>
      <c r="F307" s="235" t="s">
        <v>1238</v>
      </c>
      <c r="G307" s="232"/>
      <c r="H307" s="236">
        <v>5.2599999999999998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162</v>
      </c>
      <c r="AU307" s="242" t="s">
        <v>79</v>
      </c>
      <c r="AV307" s="13" t="s">
        <v>79</v>
      </c>
      <c r="AW307" s="13" t="s">
        <v>31</v>
      </c>
      <c r="AX307" s="13" t="s">
        <v>77</v>
      </c>
      <c r="AY307" s="242" t="s">
        <v>151</v>
      </c>
    </row>
    <row r="308" s="2" customFormat="1" ht="16.5" customHeight="1">
      <c r="A308" s="39"/>
      <c r="B308" s="40"/>
      <c r="C308" s="213" t="s">
        <v>700</v>
      </c>
      <c r="D308" s="213" t="s">
        <v>153</v>
      </c>
      <c r="E308" s="214" t="s">
        <v>1239</v>
      </c>
      <c r="F308" s="215" t="s">
        <v>1240</v>
      </c>
      <c r="G308" s="216" t="s">
        <v>245</v>
      </c>
      <c r="H308" s="217">
        <v>0.14999999999999999</v>
      </c>
      <c r="I308" s="218"/>
      <c r="J308" s="219">
        <f>ROUND(I308*H308,2)</f>
        <v>0</v>
      </c>
      <c r="K308" s="215" t="s">
        <v>157</v>
      </c>
      <c r="L308" s="45"/>
      <c r="M308" s="220" t="s">
        <v>19</v>
      </c>
      <c r="N308" s="221" t="s">
        <v>40</v>
      </c>
      <c r="O308" s="85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287</v>
      </c>
      <c r="AT308" s="224" t="s">
        <v>153</v>
      </c>
      <c r="AU308" s="224" t="s">
        <v>79</v>
      </c>
      <c r="AY308" s="18" t="s">
        <v>151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77</v>
      </c>
      <c r="BK308" s="225">
        <f>ROUND(I308*H308,2)</f>
        <v>0</v>
      </c>
      <c r="BL308" s="18" t="s">
        <v>287</v>
      </c>
      <c r="BM308" s="224" t="s">
        <v>1241</v>
      </c>
    </row>
    <row r="309" s="2" customFormat="1">
      <c r="A309" s="39"/>
      <c r="B309" s="40"/>
      <c r="C309" s="41"/>
      <c r="D309" s="226" t="s">
        <v>160</v>
      </c>
      <c r="E309" s="41"/>
      <c r="F309" s="227" t="s">
        <v>1242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160</v>
      </c>
      <c r="AU309" s="18" t="s">
        <v>79</v>
      </c>
    </row>
    <row r="310" s="12" customFormat="1" ht="22.8" customHeight="1">
      <c r="A310" s="12"/>
      <c r="B310" s="197"/>
      <c r="C310" s="198"/>
      <c r="D310" s="199" t="s">
        <v>68</v>
      </c>
      <c r="E310" s="211" t="s">
        <v>879</v>
      </c>
      <c r="F310" s="211" t="s">
        <v>880</v>
      </c>
      <c r="G310" s="198"/>
      <c r="H310" s="198"/>
      <c r="I310" s="201"/>
      <c r="J310" s="212">
        <f>BK310</f>
        <v>0</v>
      </c>
      <c r="K310" s="198"/>
      <c r="L310" s="203"/>
      <c r="M310" s="204"/>
      <c r="N310" s="205"/>
      <c r="O310" s="205"/>
      <c r="P310" s="206">
        <f>SUM(P311:P321)</f>
        <v>0</v>
      </c>
      <c r="Q310" s="205"/>
      <c r="R310" s="206">
        <f>SUM(R311:R321)</f>
        <v>0.14110800000000001</v>
      </c>
      <c r="S310" s="205"/>
      <c r="T310" s="207">
        <f>SUM(T311:T321)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8" t="s">
        <v>79</v>
      </c>
      <c r="AT310" s="209" t="s">
        <v>68</v>
      </c>
      <c r="AU310" s="209" t="s">
        <v>77</v>
      </c>
      <c r="AY310" s="208" t="s">
        <v>151</v>
      </c>
      <c r="BK310" s="210">
        <f>SUM(BK311:BK321)</f>
        <v>0</v>
      </c>
    </row>
    <row r="311" s="2" customFormat="1" ht="16.5" customHeight="1">
      <c r="A311" s="39"/>
      <c r="B311" s="40"/>
      <c r="C311" s="213" t="s">
        <v>705</v>
      </c>
      <c r="D311" s="213" t="s">
        <v>153</v>
      </c>
      <c r="E311" s="214" t="s">
        <v>1243</v>
      </c>
      <c r="F311" s="215" t="s">
        <v>1244</v>
      </c>
      <c r="G311" s="216" t="s">
        <v>290</v>
      </c>
      <c r="H311" s="217">
        <v>4.3499999999999996</v>
      </c>
      <c r="I311" s="218"/>
      <c r="J311" s="219">
        <f>ROUND(I311*H311,2)</f>
        <v>0</v>
      </c>
      <c r="K311" s="215" t="s">
        <v>157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0.0161</v>
      </c>
      <c r="R311" s="222">
        <f>Q311*H311</f>
        <v>0.070035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287</v>
      </c>
      <c r="AT311" s="224" t="s">
        <v>153</v>
      </c>
      <c r="AU311" s="224" t="s">
        <v>79</v>
      </c>
      <c r="AY311" s="18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77</v>
      </c>
      <c r="BK311" s="225">
        <f>ROUND(I311*H311,2)</f>
        <v>0</v>
      </c>
      <c r="BL311" s="18" t="s">
        <v>287</v>
      </c>
      <c r="BM311" s="224" t="s">
        <v>1245</v>
      </c>
    </row>
    <row r="312" s="2" customFormat="1">
      <c r="A312" s="39"/>
      <c r="B312" s="40"/>
      <c r="C312" s="41"/>
      <c r="D312" s="226" t="s">
        <v>160</v>
      </c>
      <c r="E312" s="41"/>
      <c r="F312" s="227" t="s">
        <v>1246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160</v>
      </c>
      <c r="AU312" s="18" t="s">
        <v>79</v>
      </c>
    </row>
    <row r="313" s="13" customFormat="1">
      <c r="A313" s="13"/>
      <c r="B313" s="231"/>
      <c r="C313" s="232"/>
      <c r="D313" s="233" t="s">
        <v>162</v>
      </c>
      <c r="E313" s="234" t="s">
        <v>19</v>
      </c>
      <c r="F313" s="235" t="s">
        <v>1247</v>
      </c>
      <c r="G313" s="232"/>
      <c r="H313" s="236">
        <v>4.3499999999999996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162</v>
      </c>
      <c r="AU313" s="242" t="s">
        <v>79</v>
      </c>
      <c r="AV313" s="13" t="s">
        <v>79</v>
      </c>
      <c r="AW313" s="13" t="s">
        <v>31</v>
      </c>
      <c r="AX313" s="13" t="s">
        <v>77</v>
      </c>
      <c r="AY313" s="242" t="s">
        <v>151</v>
      </c>
    </row>
    <row r="314" s="2" customFormat="1" ht="16.5" customHeight="1">
      <c r="A314" s="39"/>
      <c r="B314" s="40"/>
      <c r="C314" s="213" t="s">
        <v>713</v>
      </c>
      <c r="D314" s="213" t="s">
        <v>153</v>
      </c>
      <c r="E314" s="214" t="s">
        <v>1248</v>
      </c>
      <c r="F314" s="215" t="s">
        <v>1249</v>
      </c>
      <c r="G314" s="216" t="s">
        <v>290</v>
      </c>
      <c r="H314" s="217">
        <v>4.3360000000000003</v>
      </c>
      <c r="I314" s="218"/>
      <c r="J314" s="219">
        <f>ROUND(I314*H314,2)</f>
        <v>0</v>
      </c>
      <c r="K314" s="215" t="s">
        <v>157</v>
      </c>
      <c r="L314" s="45"/>
      <c r="M314" s="220" t="s">
        <v>19</v>
      </c>
      <c r="N314" s="221" t="s">
        <v>40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287</v>
      </c>
      <c r="AT314" s="224" t="s">
        <v>153</v>
      </c>
      <c r="AU314" s="224" t="s">
        <v>79</v>
      </c>
      <c r="AY314" s="18" t="s">
        <v>151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77</v>
      </c>
      <c r="BK314" s="225">
        <f>ROUND(I314*H314,2)</f>
        <v>0</v>
      </c>
      <c r="BL314" s="18" t="s">
        <v>287</v>
      </c>
      <c r="BM314" s="224" t="s">
        <v>1250</v>
      </c>
    </row>
    <row r="315" s="2" customFormat="1">
      <c r="A315" s="39"/>
      <c r="B315" s="40"/>
      <c r="C315" s="41"/>
      <c r="D315" s="226" t="s">
        <v>160</v>
      </c>
      <c r="E315" s="41"/>
      <c r="F315" s="227" t="s">
        <v>1251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160</v>
      </c>
      <c r="AU315" s="18" t="s">
        <v>79</v>
      </c>
    </row>
    <row r="316" s="13" customFormat="1">
      <c r="A316" s="13"/>
      <c r="B316" s="231"/>
      <c r="C316" s="232"/>
      <c r="D316" s="233" t="s">
        <v>162</v>
      </c>
      <c r="E316" s="234" t="s">
        <v>19</v>
      </c>
      <c r="F316" s="235" t="s">
        <v>1252</v>
      </c>
      <c r="G316" s="232"/>
      <c r="H316" s="236">
        <v>4.3360000000000003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79</v>
      </c>
      <c r="AV316" s="13" t="s">
        <v>79</v>
      </c>
      <c r="AW316" s="13" t="s">
        <v>31</v>
      </c>
      <c r="AX316" s="13" t="s">
        <v>77</v>
      </c>
      <c r="AY316" s="242" t="s">
        <v>151</v>
      </c>
    </row>
    <row r="317" s="2" customFormat="1" ht="16.5" customHeight="1">
      <c r="A317" s="39"/>
      <c r="B317" s="40"/>
      <c r="C317" s="265" t="s">
        <v>718</v>
      </c>
      <c r="D317" s="265" t="s">
        <v>262</v>
      </c>
      <c r="E317" s="266" t="s">
        <v>1253</v>
      </c>
      <c r="F317" s="267" t="s">
        <v>1254</v>
      </c>
      <c r="G317" s="268" t="s">
        <v>290</v>
      </c>
      <c r="H317" s="269">
        <v>4.7699999999999996</v>
      </c>
      <c r="I317" s="270"/>
      <c r="J317" s="271">
        <f>ROUND(I317*H317,2)</f>
        <v>0</v>
      </c>
      <c r="K317" s="267" t="s">
        <v>157</v>
      </c>
      <c r="L317" s="272"/>
      <c r="M317" s="273" t="s">
        <v>19</v>
      </c>
      <c r="N317" s="274" t="s">
        <v>40</v>
      </c>
      <c r="O317" s="85"/>
      <c r="P317" s="222">
        <f>O317*H317</f>
        <v>0</v>
      </c>
      <c r="Q317" s="222">
        <v>0.0149</v>
      </c>
      <c r="R317" s="222">
        <f>Q317*H317</f>
        <v>0.071072999999999997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424</v>
      </c>
      <c r="AT317" s="224" t="s">
        <v>262</v>
      </c>
      <c r="AU317" s="224" t="s">
        <v>79</v>
      </c>
      <c r="AY317" s="18" t="s">
        <v>151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77</v>
      </c>
      <c r="BK317" s="225">
        <f>ROUND(I317*H317,2)</f>
        <v>0</v>
      </c>
      <c r="BL317" s="18" t="s">
        <v>287</v>
      </c>
      <c r="BM317" s="224" t="s">
        <v>1255</v>
      </c>
    </row>
    <row r="318" s="2" customFormat="1">
      <c r="A318" s="39"/>
      <c r="B318" s="40"/>
      <c r="C318" s="41"/>
      <c r="D318" s="226" t="s">
        <v>160</v>
      </c>
      <c r="E318" s="41"/>
      <c r="F318" s="227" t="s">
        <v>1256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79</v>
      </c>
    </row>
    <row r="319" s="13" customFormat="1">
      <c r="A319" s="13"/>
      <c r="B319" s="231"/>
      <c r="C319" s="232"/>
      <c r="D319" s="233" t="s">
        <v>162</v>
      </c>
      <c r="E319" s="232"/>
      <c r="F319" s="235" t="s">
        <v>1257</v>
      </c>
      <c r="G319" s="232"/>
      <c r="H319" s="236">
        <v>4.7699999999999996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79</v>
      </c>
      <c r="AV319" s="13" t="s">
        <v>79</v>
      </c>
      <c r="AW319" s="13" t="s">
        <v>4</v>
      </c>
      <c r="AX319" s="13" t="s">
        <v>77</v>
      </c>
      <c r="AY319" s="242" t="s">
        <v>151</v>
      </c>
    </row>
    <row r="320" s="2" customFormat="1" ht="16.5" customHeight="1">
      <c r="A320" s="39"/>
      <c r="B320" s="40"/>
      <c r="C320" s="213" t="s">
        <v>723</v>
      </c>
      <c r="D320" s="213" t="s">
        <v>153</v>
      </c>
      <c r="E320" s="214" t="s">
        <v>899</v>
      </c>
      <c r="F320" s="215" t="s">
        <v>900</v>
      </c>
      <c r="G320" s="216" t="s">
        <v>245</v>
      </c>
      <c r="H320" s="217">
        <v>0.14099999999999999</v>
      </c>
      <c r="I320" s="218"/>
      <c r="J320" s="219">
        <f>ROUND(I320*H320,2)</f>
        <v>0</v>
      </c>
      <c r="K320" s="215" t="s">
        <v>157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287</v>
      </c>
      <c r="AT320" s="224" t="s">
        <v>153</v>
      </c>
      <c r="AU320" s="224" t="s">
        <v>79</v>
      </c>
      <c r="AY320" s="18" t="s">
        <v>151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77</v>
      </c>
      <c r="BK320" s="225">
        <f>ROUND(I320*H320,2)</f>
        <v>0</v>
      </c>
      <c r="BL320" s="18" t="s">
        <v>287</v>
      </c>
      <c r="BM320" s="224" t="s">
        <v>1258</v>
      </c>
    </row>
    <row r="321" s="2" customFormat="1">
      <c r="A321" s="39"/>
      <c r="B321" s="40"/>
      <c r="C321" s="41"/>
      <c r="D321" s="226" t="s">
        <v>160</v>
      </c>
      <c r="E321" s="41"/>
      <c r="F321" s="227" t="s">
        <v>902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160</v>
      </c>
      <c r="AU321" s="18" t="s">
        <v>79</v>
      </c>
    </row>
    <row r="322" s="12" customFormat="1" ht="22.8" customHeight="1">
      <c r="A322" s="12"/>
      <c r="B322" s="197"/>
      <c r="C322" s="198"/>
      <c r="D322" s="199" t="s">
        <v>68</v>
      </c>
      <c r="E322" s="211" t="s">
        <v>1259</v>
      </c>
      <c r="F322" s="211" t="s">
        <v>1260</v>
      </c>
      <c r="G322" s="198"/>
      <c r="H322" s="198"/>
      <c r="I322" s="201"/>
      <c r="J322" s="212">
        <f>BK322</f>
        <v>0</v>
      </c>
      <c r="K322" s="198"/>
      <c r="L322" s="203"/>
      <c r="M322" s="204"/>
      <c r="N322" s="205"/>
      <c r="O322" s="205"/>
      <c r="P322" s="206">
        <f>SUM(P323:P340)</f>
        <v>0</v>
      </c>
      <c r="Q322" s="205"/>
      <c r="R322" s="206">
        <f>SUM(R323:R340)</f>
        <v>0.1051595</v>
      </c>
      <c r="S322" s="205"/>
      <c r="T322" s="207">
        <f>SUM(T323:T340)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8" t="s">
        <v>79</v>
      </c>
      <c r="AT322" s="209" t="s">
        <v>68</v>
      </c>
      <c r="AU322" s="209" t="s">
        <v>77</v>
      </c>
      <c r="AY322" s="208" t="s">
        <v>151</v>
      </c>
      <c r="BK322" s="210">
        <f>SUM(BK323:BK340)</f>
        <v>0</v>
      </c>
    </row>
    <row r="323" s="2" customFormat="1" ht="16.5" customHeight="1">
      <c r="A323" s="39"/>
      <c r="B323" s="40"/>
      <c r="C323" s="213" t="s">
        <v>728</v>
      </c>
      <c r="D323" s="213" t="s">
        <v>153</v>
      </c>
      <c r="E323" s="214" t="s">
        <v>1261</v>
      </c>
      <c r="F323" s="215" t="s">
        <v>1262</v>
      </c>
      <c r="G323" s="216" t="s">
        <v>329</v>
      </c>
      <c r="H323" s="217">
        <v>4.3499999999999996</v>
      </c>
      <c r="I323" s="218"/>
      <c r="J323" s="219">
        <f>ROUND(I323*H323,2)</f>
        <v>0</v>
      </c>
      <c r="K323" s="215" t="s">
        <v>157</v>
      </c>
      <c r="L323" s="45"/>
      <c r="M323" s="220" t="s">
        <v>19</v>
      </c>
      <c r="N323" s="221" t="s">
        <v>40</v>
      </c>
      <c r="O323" s="85"/>
      <c r="P323" s="222">
        <f>O323*H323</f>
        <v>0</v>
      </c>
      <c r="Q323" s="222">
        <v>0.0018500000000000001</v>
      </c>
      <c r="R323" s="222">
        <f>Q323*H323</f>
        <v>0.0080474999999999991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287</v>
      </c>
      <c r="AT323" s="224" t="s">
        <v>153</v>
      </c>
      <c r="AU323" s="224" t="s">
        <v>79</v>
      </c>
      <c r="AY323" s="18" t="s">
        <v>151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77</v>
      </c>
      <c r="BK323" s="225">
        <f>ROUND(I323*H323,2)</f>
        <v>0</v>
      </c>
      <c r="BL323" s="18" t="s">
        <v>287</v>
      </c>
      <c r="BM323" s="224" t="s">
        <v>1263</v>
      </c>
    </row>
    <row r="324" s="2" customFormat="1">
      <c r="A324" s="39"/>
      <c r="B324" s="40"/>
      <c r="C324" s="41"/>
      <c r="D324" s="226" t="s">
        <v>160</v>
      </c>
      <c r="E324" s="41"/>
      <c r="F324" s="227" t="s">
        <v>1264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160</v>
      </c>
      <c r="AU324" s="18" t="s">
        <v>79</v>
      </c>
    </row>
    <row r="325" s="2" customFormat="1">
      <c r="A325" s="39"/>
      <c r="B325" s="40"/>
      <c r="C325" s="41"/>
      <c r="D325" s="233" t="s">
        <v>681</v>
      </c>
      <c r="E325" s="41"/>
      <c r="F325" s="275" t="s">
        <v>1265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681</v>
      </c>
      <c r="AU325" s="18" t="s">
        <v>79</v>
      </c>
    </row>
    <row r="326" s="2" customFormat="1" ht="21.75" customHeight="1">
      <c r="A326" s="39"/>
      <c r="B326" s="40"/>
      <c r="C326" s="213" t="s">
        <v>737</v>
      </c>
      <c r="D326" s="213" t="s">
        <v>153</v>
      </c>
      <c r="E326" s="214" t="s">
        <v>1266</v>
      </c>
      <c r="F326" s="215" t="s">
        <v>1267</v>
      </c>
      <c r="G326" s="216" t="s">
        <v>329</v>
      </c>
      <c r="H326" s="217">
        <v>13.970000000000001</v>
      </c>
      <c r="I326" s="218"/>
      <c r="J326" s="219">
        <f>ROUND(I326*H326,2)</f>
        <v>0</v>
      </c>
      <c r="K326" s="215" t="s">
        <v>157</v>
      </c>
      <c r="L326" s="45"/>
      <c r="M326" s="220" t="s">
        <v>19</v>
      </c>
      <c r="N326" s="221" t="s">
        <v>40</v>
      </c>
      <c r="O326" s="85"/>
      <c r="P326" s="222">
        <f>O326*H326</f>
        <v>0</v>
      </c>
      <c r="Q326" s="222">
        <v>0.0056499999999999996</v>
      </c>
      <c r="R326" s="222">
        <f>Q326*H326</f>
        <v>0.078930500000000001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287</v>
      </c>
      <c r="AT326" s="224" t="s">
        <v>153</v>
      </c>
      <c r="AU326" s="224" t="s">
        <v>79</v>
      </c>
      <c r="AY326" s="18" t="s">
        <v>151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77</v>
      </c>
      <c r="BK326" s="225">
        <f>ROUND(I326*H326,2)</f>
        <v>0</v>
      </c>
      <c r="BL326" s="18" t="s">
        <v>287</v>
      </c>
      <c r="BM326" s="224" t="s">
        <v>1268</v>
      </c>
    </row>
    <row r="327" s="2" customFormat="1">
      <c r="A327" s="39"/>
      <c r="B327" s="40"/>
      <c r="C327" s="41"/>
      <c r="D327" s="226" t="s">
        <v>160</v>
      </c>
      <c r="E327" s="41"/>
      <c r="F327" s="227" t="s">
        <v>1269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160</v>
      </c>
      <c r="AU327" s="18" t="s">
        <v>79</v>
      </c>
    </row>
    <row r="328" s="2" customFormat="1">
      <c r="A328" s="39"/>
      <c r="B328" s="40"/>
      <c r="C328" s="41"/>
      <c r="D328" s="233" t="s">
        <v>681</v>
      </c>
      <c r="E328" s="41"/>
      <c r="F328" s="275" t="s">
        <v>1270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681</v>
      </c>
      <c r="AU328" s="18" t="s">
        <v>79</v>
      </c>
    </row>
    <row r="329" s="2" customFormat="1" ht="16.5" customHeight="1">
      <c r="A329" s="39"/>
      <c r="B329" s="40"/>
      <c r="C329" s="213" t="s">
        <v>746</v>
      </c>
      <c r="D329" s="213" t="s">
        <v>153</v>
      </c>
      <c r="E329" s="214" t="s">
        <v>1271</v>
      </c>
      <c r="F329" s="215" t="s">
        <v>1272</v>
      </c>
      <c r="G329" s="216" t="s">
        <v>329</v>
      </c>
      <c r="H329" s="217">
        <v>2</v>
      </c>
      <c r="I329" s="218"/>
      <c r="J329" s="219">
        <f>ROUND(I329*H329,2)</f>
        <v>0</v>
      </c>
      <c r="K329" s="215" t="s">
        <v>157</v>
      </c>
      <c r="L329" s="45"/>
      <c r="M329" s="220" t="s">
        <v>19</v>
      </c>
      <c r="N329" s="221" t="s">
        <v>40</v>
      </c>
      <c r="O329" s="85"/>
      <c r="P329" s="222">
        <f>O329*H329</f>
        <v>0</v>
      </c>
      <c r="Q329" s="222">
        <v>0.00216</v>
      </c>
      <c r="R329" s="222">
        <f>Q329*H329</f>
        <v>0.0043200000000000001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287</v>
      </c>
      <c r="AT329" s="224" t="s">
        <v>153</v>
      </c>
      <c r="AU329" s="224" t="s">
        <v>79</v>
      </c>
      <c r="AY329" s="18" t="s">
        <v>151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77</v>
      </c>
      <c r="BK329" s="225">
        <f>ROUND(I329*H329,2)</f>
        <v>0</v>
      </c>
      <c r="BL329" s="18" t="s">
        <v>287</v>
      </c>
      <c r="BM329" s="224" t="s">
        <v>1273</v>
      </c>
    </row>
    <row r="330" s="2" customFormat="1">
      <c r="A330" s="39"/>
      <c r="B330" s="40"/>
      <c r="C330" s="41"/>
      <c r="D330" s="226" t="s">
        <v>160</v>
      </c>
      <c r="E330" s="41"/>
      <c r="F330" s="227" t="s">
        <v>1274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160</v>
      </c>
      <c r="AU330" s="18" t="s">
        <v>79</v>
      </c>
    </row>
    <row r="331" s="2" customFormat="1">
      <c r="A331" s="39"/>
      <c r="B331" s="40"/>
      <c r="C331" s="41"/>
      <c r="D331" s="233" t="s">
        <v>681</v>
      </c>
      <c r="E331" s="41"/>
      <c r="F331" s="275" t="s">
        <v>1275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681</v>
      </c>
      <c r="AU331" s="18" t="s">
        <v>79</v>
      </c>
    </row>
    <row r="332" s="13" customFormat="1">
      <c r="A332" s="13"/>
      <c r="B332" s="231"/>
      <c r="C332" s="232"/>
      <c r="D332" s="233" t="s">
        <v>162</v>
      </c>
      <c r="E332" s="234" t="s">
        <v>19</v>
      </c>
      <c r="F332" s="235" t="s">
        <v>1276</v>
      </c>
      <c r="G332" s="232"/>
      <c r="H332" s="236">
        <v>2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162</v>
      </c>
      <c r="AU332" s="242" t="s">
        <v>79</v>
      </c>
      <c r="AV332" s="13" t="s">
        <v>79</v>
      </c>
      <c r="AW332" s="13" t="s">
        <v>31</v>
      </c>
      <c r="AX332" s="13" t="s">
        <v>77</v>
      </c>
      <c r="AY332" s="242" t="s">
        <v>151</v>
      </c>
    </row>
    <row r="333" s="2" customFormat="1" ht="16.5" customHeight="1">
      <c r="A333" s="39"/>
      <c r="B333" s="40"/>
      <c r="C333" s="213" t="s">
        <v>751</v>
      </c>
      <c r="D333" s="213" t="s">
        <v>153</v>
      </c>
      <c r="E333" s="214" t="s">
        <v>1277</v>
      </c>
      <c r="F333" s="215" t="s">
        <v>1278</v>
      </c>
      <c r="G333" s="216" t="s">
        <v>329</v>
      </c>
      <c r="H333" s="217">
        <v>4.3499999999999996</v>
      </c>
      <c r="I333" s="218"/>
      <c r="J333" s="219">
        <f>ROUND(I333*H333,2)</f>
        <v>0</v>
      </c>
      <c r="K333" s="215" t="s">
        <v>157</v>
      </c>
      <c r="L333" s="45"/>
      <c r="M333" s="220" t="s">
        <v>19</v>
      </c>
      <c r="N333" s="221" t="s">
        <v>40</v>
      </c>
      <c r="O333" s="85"/>
      <c r="P333" s="222">
        <f>O333*H333</f>
        <v>0</v>
      </c>
      <c r="Q333" s="222">
        <v>0.0016900000000000001</v>
      </c>
      <c r="R333" s="222">
        <f>Q333*H333</f>
        <v>0.0073514999999999995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287</v>
      </c>
      <c r="AT333" s="224" t="s">
        <v>153</v>
      </c>
      <c r="AU333" s="224" t="s">
        <v>79</v>
      </c>
      <c r="AY333" s="18" t="s">
        <v>151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77</v>
      </c>
      <c r="BK333" s="225">
        <f>ROUND(I333*H333,2)</f>
        <v>0</v>
      </c>
      <c r="BL333" s="18" t="s">
        <v>287</v>
      </c>
      <c r="BM333" s="224" t="s">
        <v>1279</v>
      </c>
    </row>
    <row r="334" s="2" customFormat="1">
      <c r="A334" s="39"/>
      <c r="B334" s="40"/>
      <c r="C334" s="41"/>
      <c r="D334" s="226" t="s">
        <v>160</v>
      </c>
      <c r="E334" s="41"/>
      <c r="F334" s="227" t="s">
        <v>1280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160</v>
      </c>
      <c r="AU334" s="18" t="s">
        <v>79</v>
      </c>
    </row>
    <row r="335" s="2" customFormat="1">
      <c r="A335" s="39"/>
      <c r="B335" s="40"/>
      <c r="C335" s="41"/>
      <c r="D335" s="233" t="s">
        <v>681</v>
      </c>
      <c r="E335" s="41"/>
      <c r="F335" s="275" t="s">
        <v>1281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681</v>
      </c>
      <c r="AU335" s="18" t="s">
        <v>79</v>
      </c>
    </row>
    <row r="336" s="2" customFormat="1" ht="16.5" customHeight="1">
      <c r="A336" s="39"/>
      <c r="B336" s="40"/>
      <c r="C336" s="213" t="s">
        <v>756</v>
      </c>
      <c r="D336" s="213" t="s">
        <v>153</v>
      </c>
      <c r="E336" s="214" t="s">
        <v>1282</v>
      </c>
      <c r="F336" s="215" t="s">
        <v>1283</v>
      </c>
      <c r="G336" s="216" t="s">
        <v>329</v>
      </c>
      <c r="H336" s="217">
        <v>3</v>
      </c>
      <c r="I336" s="218"/>
      <c r="J336" s="219">
        <f>ROUND(I336*H336,2)</f>
        <v>0</v>
      </c>
      <c r="K336" s="215" t="s">
        <v>157</v>
      </c>
      <c r="L336" s="45"/>
      <c r="M336" s="220" t="s">
        <v>19</v>
      </c>
      <c r="N336" s="221" t="s">
        <v>40</v>
      </c>
      <c r="O336" s="85"/>
      <c r="P336" s="222">
        <f>O336*H336</f>
        <v>0</v>
      </c>
      <c r="Q336" s="222">
        <v>0.0021700000000000001</v>
      </c>
      <c r="R336" s="222">
        <f>Q336*H336</f>
        <v>0.0065100000000000002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287</v>
      </c>
      <c r="AT336" s="224" t="s">
        <v>153</v>
      </c>
      <c r="AU336" s="224" t="s">
        <v>79</v>
      </c>
      <c r="AY336" s="18" t="s">
        <v>151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77</v>
      </c>
      <c r="BK336" s="225">
        <f>ROUND(I336*H336,2)</f>
        <v>0</v>
      </c>
      <c r="BL336" s="18" t="s">
        <v>287</v>
      </c>
      <c r="BM336" s="224" t="s">
        <v>1284</v>
      </c>
    </row>
    <row r="337" s="2" customFormat="1">
      <c r="A337" s="39"/>
      <c r="B337" s="40"/>
      <c r="C337" s="41"/>
      <c r="D337" s="226" t="s">
        <v>160</v>
      </c>
      <c r="E337" s="41"/>
      <c r="F337" s="227" t="s">
        <v>1285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160</v>
      </c>
      <c r="AU337" s="18" t="s">
        <v>79</v>
      </c>
    </row>
    <row r="338" s="2" customFormat="1">
      <c r="A338" s="39"/>
      <c r="B338" s="40"/>
      <c r="C338" s="41"/>
      <c r="D338" s="233" t="s">
        <v>681</v>
      </c>
      <c r="E338" s="41"/>
      <c r="F338" s="275" t="s">
        <v>1286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681</v>
      </c>
      <c r="AU338" s="18" t="s">
        <v>79</v>
      </c>
    </row>
    <row r="339" s="2" customFormat="1" ht="16.5" customHeight="1">
      <c r="A339" s="39"/>
      <c r="B339" s="40"/>
      <c r="C339" s="213" t="s">
        <v>762</v>
      </c>
      <c r="D339" s="213" t="s">
        <v>153</v>
      </c>
      <c r="E339" s="214" t="s">
        <v>1287</v>
      </c>
      <c r="F339" s="215" t="s">
        <v>1288</v>
      </c>
      <c r="G339" s="216" t="s">
        <v>245</v>
      </c>
      <c r="H339" s="217">
        <v>0.105</v>
      </c>
      <c r="I339" s="218"/>
      <c r="J339" s="219">
        <f>ROUND(I339*H339,2)</f>
        <v>0</v>
      </c>
      <c r="K339" s="215" t="s">
        <v>157</v>
      </c>
      <c r="L339" s="45"/>
      <c r="M339" s="220" t="s">
        <v>19</v>
      </c>
      <c r="N339" s="221" t="s">
        <v>40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287</v>
      </c>
      <c r="AT339" s="224" t="s">
        <v>153</v>
      </c>
      <c r="AU339" s="224" t="s">
        <v>79</v>
      </c>
      <c r="AY339" s="18" t="s">
        <v>151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77</v>
      </c>
      <c r="BK339" s="225">
        <f>ROUND(I339*H339,2)</f>
        <v>0</v>
      </c>
      <c r="BL339" s="18" t="s">
        <v>287</v>
      </c>
      <c r="BM339" s="224" t="s">
        <v>1289</v>
      </c>
    </row>
    <row r="340" s="2" customFormat="1">
      <c r="A340" s="39"/>
      <c r="B340" s="40"/>
      <c r="C340" s="41"/>
      <c r="D340" s="226" t="s">
        <v>160</v>
      </c>
      <c r="E340" s="41"/>
      <c r="F340" s="227" t="s">
        <v>1290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160</v>
      </c>
      <c r="AU340" s="18" t="s">
        <v>79</v>
      </c>
    </row>
    <row r="341" s="12" customFormat="1" ht="22.8" customHeight="1">
      <c r="A341" s="12"/>
      <c r="B341" s="197"/>
      <c r="C341" s="198"/>
      <c r="D341" s="199" t="s">
        <v>68</v>
      </c>
      <c r="E341" s="211" t="s">
        <v>1291</v>
      </c>
      <c r="F341" s="211" t="s">
        <v>1292</v>
      </c>
      <c r="G341" s="198"/>
      <c r="H341" s="198"/>
      <c r="I341" s="201"/>
      <c r="J341" s="212">
        <f>BK341</f>
        <v>0</v>
      </c>
      <c r="K341" s="198"/>
      <c r="L341" s="203"/>
      <c r="M341" s="204"/>
      <c r="N341" s="205"/>
      <c r="O341" s="205"/>
      <c r="P341" s="206">
        <f>SUM(P342:P374)</f>
        <v>0</v>
      </c>
      <c r="Q341" s="205"/>
      <c r="R341" s="206">
        <f>SUM(R342:R374)</f>
        <v>1.0373904999999999</v>
      </c>
      <c r="S341" s="205"/>
      <c r="T341" s="207">
        <f>SUM(T342:T374)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8" t="s">
        <v>79</v>
      </c>
      <c r="AT341" s="209" t="s">
        <v>68</v>
      </c>
      <c r="AU341" s="209" t="s">
        <v>77</v>
      </c>
      <c r="AY341" s="208" t="s">
        <v>151</v>
      </c>
      <c r="BK341" s="210">
        <f>SUM(BK342:BK374)</f>
        <v>0</v>
      </c>
    </row>
    <row r="342" s="2" customFormat="1" ht="16.5" customHeight="1">
      <c r="A342" s="39"/>
      <c r="B342" s="40"/>
      <c r="C342" s="213" t="s">
        <v>767</v>
      </c>
      <c r="D342" s="213" t="s">
        <v>153</v>
      </c>
      <c r="E342" s="214" t="s">
        <v>1293</v>
      </c>
      <c r="F342" s="215" t="s">
        <v>1294</v>
      </c>
      <c r="G342" s="216" t="s">
        <v>290</v>
      </c>
      <c r="H342" s="217">
        <v>57.454000000000001</v>
      </c>
      <c r="I342" s="218"/>
      <c r="J342" s="219">
        <f>ROUND(I342*H342,2)</f>
        <v>0</v>
      </c>
      <c r="K342" s="215" t="s">
        <v>157</v>
      </c>
      <c r="L342" s="45"/>
      <c r="M342" s="220" t="s">
        <v>19</v>
      </c>
      <c r="N342" s="221" t="s">
        <v>40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287</v>
      </c>
      <c r="AT342" s="224" t="s">
        <v>153</v>
      </c>
      <c r="AU342" s="224" t="s">
        <v>79</v>
      </c>
      <c r="AY342" s="18" t="s">
        <v>151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77</v>
      </c>
      <c r="BK342" s="225">
        <f>ROUND(I342*H342,2)</f>
        <v>0</v>
      </c>
      <c r="BL342" s="18" t="s">
        <v>287</v>
      </c>
      <c r="BM342" s="224" t="s">
        <v>1295</v>
      </c>
    </row>
    <row r="343" s="2" customFormat="1">
      <c r="A343" s="39"/>
      <c r="B343" s="40"/>
      <c r="C343" s="41"/>
      <c r="D343" s="226" t="s">
        <v>160</v>
      </c>
      <c r="E343" s="41"/>
      <c r="F343" s="227" t="s">
        <v>1296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160</v>
      </c>
      <c r="AU343" s="18" t="s">
        <v>79</v>
      </c>
    </row>
    <row r="344" s="13" customFormat="1">
      <c r="A344" s="13"/>
      <c r="B344" s="231"/>
      <c r="C344" s="232"/>
      <c r="D344" s="233" t="s">
        <v>162</v>
      </c>
      <c r="E344" s="234" t="s">
        <v>19</v>
      </c>
      <c r="F344" s="235" t="s">
        <v>1297</v>
      </c>
      <c r="G344" s="232"/>
      <c r="H344" s="236">
        <v>54.363999999999997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162</v>
      </c>
      <c r="AU344" s="242" t="s">
        <v>79</v>
      </c>
      <c r="AV344" s="13" t="s">
        <v>79</v>
      </c>
      <c r="AW344" s="13" t="s">
        <v>31</v>
      </c>
      <c r="AX344" s="13" t="s">
        <v>69</v>
      </c>
      <c r="AY344" s="242" t="s">
        <v>151</v>
      </c>
    </row>
    <row r="345" s="14" customFormat="1">
      <c r="A345" s="14"/>
      <c r="B345" s="243"/>
      <c r="C345" s="244"/>
      <c r="D345" s="233" t="s">
        <v>162</v>
      </c>
      <c r="E345" s="245" t="s">
        <v>19</v>
      </c>
      <c r="F345" s="246" t="s">
        <v>1298</v>
      </c>
      <c r="G345" s="244"/>
      <c r="H345" s="247">
        <v>54.363999999999997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162</v>
      </c>
      <c r="AU345" s="253" t="s">
        <v>79</v>
      </c>
      <c r="AV345" s="14" t="s">
        <v>165</v>
      </c>
      <c r="AW345" s="14" t="s">
        <v>31</v>
      </c>
      <c r="AX345" s="14" t="s">
        <v>69</v>
      </c>
      <c r="AY345" s="253" t="s">
        <v>151</v>
      </c>
    </row>
    <row r="346" s="13" customFormat="1">
      <c r="A346" s="13"/>
      <c r="B346" s="231"/>
      <c r="C346" s="232"/>
      <c r="D346" s="233" t="s">
        <v>162</v>
      </c>
      <c r="E346" s="234" t="s">
        <v>19</v>
      </c>
      <c r="F346" s="235" t="s">
        <v>1299</v>
      </c>
      <c r="G346" s="232"/>
      <c r="H346" s="236">
        <v>3.0899999999999999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162</v>
      </c>
      <c r="AU346" s="242" t="s">
        <v>79</v>
      </c>
      <c r="AV346" s="13" t="s">
        <v>79</v>
      </c>
      <c r="AW346" s="13" t="s">
        <v>31</v>
      </c>
      <c r="AX346" s="13" t="s">
        <v>69</v>
      </c>
      <c r="AY346" s="242" t="s">
        <v>151</v>
      </c>
    </row>
    <row r="347" s="14" customFormat="1">
      <c r="A347" s="14"/>
      <c r="B347" s="243"/>
      <c r="C347" s="244"/>
      <c r="D347" s="233" t="s">
        <v>162</v>
      </c>
      <c r="E347" s="245" t="s">
        <v>19</v>
      </c>
      <c r="F347" s="246" t="s">
        <v>1300</v>
      </c>
      <c r="G347" s="244"/>
      <c r="H347" s="247">
        <v>3.0899999999999999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162</v>
      </c>
      <c r="AU347" s="253" t="s">
        <v>79</v>
      </c>
      <c r="AV347" s="14" t="s">
        <v>165</v>
      </c>
      <c r="AW347" s="14" t="s">
        <v>31</v>
      </c>
      <c r="AX347" s="14" t="s">
        <v>69</v>
      </c>
      <c r="AY347" s="253" t="s">
        <v>151</v>
      </c>
    </row>
    <row r="348" s="15" customFormat="1">
      <c r="A348" s="15"/>
      <c r="B348" s="254"/>
      <c r="C348" s="255"/>
      <c r="D348" s="233" t="s">
        <v>162</v>
      </c>
      <c r="E348" s="256" t="s">
        <v>19</v>
      </c>
      <c r="F348" s="257" t="s">
        <v>174</v>
      </c>
      <c r="G348" s="255"/>
      <c r="H348" s="258">
        <v>57.454000000000001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162</v>
      </c>
      <c r="AU348" s="264" t="s">
        <v>79</v>
      </c>
      <c r="AV348" s="15" t="s">
        <v>158</v>
      </c>
      <c r="AW348" s="15" t="s">
        <v>31</v>
      </c>
      <c r="AX348" s="15" t="s">
        <v>77</v>
      </c>
      <c r="AY348" s="264" t="s">
        <v>151</v>
      </c>
    </row>
    <row r="349" s="2" customFormat="1" ht="16.5" customHeight="1">
      <c r="A349" s="39"/>
      <c r="B349" s="40"/>
      <c r="C349" s="265" t="s">
        <v>772</v>
      </c>
      <c r="D349" s="265" t="s">
        <v>262</v>
      </c>
      <c r="E349" s="266" t="s">
        <v>1301</v>
      </c>
      <c r="F349" s="267" t="s">
        <v>1302</v>
      </c>
      <c r="G349" s="268" t="s">
        <v>290</v>
      </c>
      <c r="H349" s="269">
        <v>63.198999999999998</v>
      </c>
      <c r="I349" s="270"/>
      <c r="J349" s="271">
        <f>ROUND(I349*H349,2)</f>
        <v>0</v>
      </c>
      <c r="K349" s="267" t="s">
        <v>157</v>
      </c>
      <c r="L349" s="272"/>
      <c r="M349" s="273" t="s">
        <v>19</v>
      </c>
      <c r="N349" s="274" t="s">
        <v>40</v>
      </c>
      <c r="O349" s="85"/>
      <c r="P349" s="222">
        <f>O349*H349</f>
        <v>0</v>
      </c>
      <c r="Q349" s="222">
        <v>0.0094999999999999998</v>
      </c>
      <c r="R349" s="222">
        <f>Q349*H349</f>
        <v>0.60039049999999994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424</v>
      </c>
      <c r="AT349" s="224" t="s">
        <v>262</v>
      </c>
      <c r="AU349" s="224" t="s">
        <v>79</v>
      </c>
      <c r="AY349" s="18" t="s">
        <v>151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77</v>
      </c>
      <c r="BK349" s="225">
        <f>ROUND(I349*H349,2)</f>
        <v>0</v>
      </c>
      <c r="BL349" s="18" t="s">
        <v>287</v>
      </c>
      <c r="BM349" s="224" t="s">
        <v>1303</v>
      </c>
    </row>
    <row r="350" s="2" customFormat="1">
      <c r="A350" s="39"/>
      <c r="B350" s="40"/>
      <c r="C350" s="41"/>
      <c r="D350" s="226" t="s">
        <v>160</v>
      </c>
      <c r="E350" s="41"/>
      <c r="F350" s="227" t="s">
        <v>1304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160</v>
      </c>
      <c r="AU350" s="18" t="s">
        <v>79</v>
      </c>
    </row>
    <row r="351" s="13" customFormat="1">
      <c r="A351" s="13"/>
      <c r="B351" s="231"/>
      <c r="C351" s="232"/>
      <c r="D351" s="233" t="s">
        <v>162</v>
      </c>
      <c r="E351" s="232"/>
      <c r="F351" s="235" t="s">
        <v>1305</v>
      </c>
      <c r="G351" s="232"/>
      <c r="H351" s="236">
        <v>63.198999999999998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162</v>
      </c>
      <c r="AU351" s="242" t="s">
        <v>79</v>
      </c>
      <c r="AV351" s="13" t="s">
        <v>79</v>
      </c>
      <c r="AW351" s="13" t="s">
        <v>4</v>
      </c>
      <c r="AX351" s="13" t="s">
        <v>77</v>
      </c>
      <c r="AY351" s="242" t="s">
        <v>151</v>
      </c>
    </row>
    <row r="352" s="2" customFormat="1" ht="16.5" customHeight="1">
      <c r="A352" s="39"/>
      <c r="B352" s="40"/>
      <c r="C352" s="213" t="s">
        <v>777</v>
      </c>
      <c r="D352" s="213" t="s">
        <v>153</v>
      </c>
      <c r="E352" s="214" t="s">
        <v>1306</v>
      </c>
      <c r="F352" s="215" t="s">
        <v>1307</v>
      </c>
      <c r="G352" s="216" t="s">
        <v>329</v>
      </c>
      <c r="H352" s="217">
        <v>132.19</v>
      </c>
      <c r="I352" s="218"/>
      <c r="J352" s="219">
        <f>ROUND(I352*H352,2)</f>
        <v>0</v>
      </c>
      <c r="K352" s="215" t="s">
        <v>157</v>
      </c>
      <c r="L352" s="45"/>
      <c r="M352" s="220" t="s">
        <v>19</v>
      </c>
      <c r="N352" s="221" t="s">
        <v>40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287</v>
      </c>
      <c r="AT352" s="224" t="s">
        <v>153</v>
      </c>
      <c r="AU352" s="224" t="s">
        <v>79</v>
      </c>
      <c r="AY352" s="18" t="s">
        <v>151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77</v>
      </c>
      <c r="BK352" s="225">
        <f>ROUND(I352*H352,2)</f>
        <v>0</v>
      </c>
      <c r="BL352" s="18" t="s">
        <v>287</v>
      </c>
      <c r="BM352" s="224" t="s">
        <v>1308</v>
      </c>
    </row>
    <row r="353" s="2" customFormat="1">
      <c r="A353" s="39"/>
      <c r="B353" s="40"/>
      <c r="C353" s="41"/>
      <c r="D353" s="226" t="s">
        <v>160</v>
      </c>
      <c r="E353" s="41"/>
      <c r="F353" s="227" t="s">
        <v>1309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160</v>
      </c>
      <c r="AU353" s="18" t="s">
        <v>79</v>
      </c>
    </row>
    <row r="354" s="13" customFormat="1">
      <c r="A354" s="13"/>
      <c r="B354" s="231"/>
      <c r="C354" s="232"/>
      <c r="D354" s="233" t="s">
        <v>162</v>
      </c>
      <c r="E354" s="234" t="s">
        <v>19</v>
      </c>
      <c r="F354" s="235" t="s">
        <v>1310</v>
      </c>
      <c r="G354" s="232"/>
      <c r="H354" s="236">
        <v>132.19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162</v>
      </c>
      <c r="AU354" s="242" t="s">
        <v>79</v>
      </c>
      <c r="AV354" s="13" t="s">
        <v>79</v>
      </c>
      <c r="AW354" s="13" t="s">
        <v>31</v>
      </c>
      <c r="AX354" s="13" t="s">
        <v>77</v>
      </c>
      <c r="AY354" s="242" t="s">
        <v>151</v>
      </c>
    </row>
    <row r="355" s="2" customFormat="1" ht="16.5" customHeight="1">
      <c r="A355" s="39"/>
      <c r="B355" s="40"/>
      <c r="C355" s="265" t="s">
        <v>781</v>
      </c>
      <c r="D355" s="265" t="s">
        <v>262</v>
      </c>
      <c r="E355" s="266" t="s">
        <v>1311</v>
      </c>
      <c r="F355" s="267" t="s">
        <v>1312</v>
      </c>
      <c r="G355" s="268" t="s">
        <v>156</v>
      </c>
      <c r="H355" s="269">
        <v>0.71299999999999997</v>
      </c>
      <c r="I355" s="270"/>
      <c r="J355" s="271">
        <f>ROUND(I355*H355,2)</f>
        <v>0</v>
      </c>
      <c r="K355" s="267" t="s">
        <v>157</v>
      </c>
      <c r="L355" s="272"/>
      <c r="M355" s="273" t="s">
        <v>19</v>
      </c>
      <c r="N355" s="274" t="s">
        <v>40</v>
      </c>
      <c r="O355" s="85"/>
      <c r="P355" s="222">
        <f>O355*H355</f>
        <v>0</v>
      </c>
      <c r="Q355" s="222">
        <v>0.55000000000000004</v>
      </c>
      <c r="R355" s="222">
        <f>Q355*H355</f>
        <v>0.39215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424</v>
      </c>
      <c r="AT355" s="224" t="s">
        <v>262</v>
      </c>
      <c r="AU355" s="224" t="s">
        <v>79</v>
      </c>
      <c r="AY355" s="18" t="s">
        <v>151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77</v>
      </c>
      <c r="BK355" s="225">
        <f>ROUND(I355*H355,2)</f>
        <v>0</v>
      </c>
      <c r="BL355" s="18" t="s">
        <v>287</v>
      </c>
      <c r="BM355" s="224" t="s">
        <v>1313</v>
      </c>
    </row>
    <row r="356" s="2" customFormat="1">
      <c r="A356" s="39"/>
      <c r="B356" s="40"/>
      <c r="C356" s="41"/>
      <c r="D356" s="226" t="s">
        <v>160</v>
      </c>
      <c r="E356" s="41"/>
      <c r="F356" s="227" t="s">
        <v>1314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160</v>
      </c>
      <c r="AU356" s="18" t="s">
        <v>79</v>
      </c>
    </row>
    <row r="357" s="13" customFormat="1">
      <c r="A357" s="13"/>
      <c r="B357" s="231"/>
      <c r="C357" s="232"/>
      <c r="D357" s="233" t="s">
        <v>162</v>
      </c>
      <c r="E357" s="234" t="s">
        <v>19</v>
      </c>
      <c r="F357" s="235" t="s">
        <v>1315</v>
      </c>
      <c r="G357" s="232"/>
      <c r="H357" s="236">
        <v>0.71299999999999997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162</v>
      </c>
      <c r="AU357" s="242" t="s">
        <v>79</v>
      </c>
      <c r="AV357" s="13" t="s">
        <v>79</v>
      </c>
      <c r="AW357" s="13" t="s">
        <v>31</v>
      </c>
      <c r="AX357" s="13" t="s">
        <v>77</v>
      </c>
      <c r="AY357" s="242" t="s">
        <v>151</v>
      </c>
    </row>
    <row r="358" s="2" customFormat="1" ht="16.5" customHeight="1">
      <c r="A358" s="39"/>
      <c r="B358" s="40"/>
      <c r="C358" s="213" t="s">
        <v>786</v>
      </c>
      <c r="D358" s="213" t="s">
        <v>153</v>
      </c>
      <c r="E358" s="214" t="s">
        <v>1316</v>
      </c>
      <c r="F358" s="215" t="s">
        <v>1317</v>
      </c>
      <c r="G358" s="216" t="s">
        <v>433</v>
      </c>
      <c r="H358" s="217">
        <v>2</v>
      </c>
      <c r="I358" s="218"/>
      <c r="J358" s="219">
        <f>ROUND(I358*H358,2)</f>
        <v>0</v>
      </c>
      <c r="K358" s="215" t="s">
        <v>157</v>
      </c>
      <c r="L358" s="45"/>
      <c r="M358" s="220" t="s">
        <v>19</v>
      </c>
      <c r="N358" s="221" t="s">
        <v>40</v>
      </c>
      <c r="O358" s="85"/>
      <c r="P358" s="222">
        <f>O358*H358</f>
        <v>0</v>
      </c>
      <c r="Q358" s="222">
        <v>0.00027</v>
      </c>
      <c r="R358" s="222">
        <f>Q358*H358</f>
        <v>0.00054000000000000001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287</v>
      </c>
      <c r="AT358" s="224" t="s">
        <v>153</v>
      </c>
      <c r="AU358" s="224" t="s">
        <v>79</v>
      </c>
      <c r="AY358" s="18" t="s">
        <v>151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77</v>
      </c>
      <c r="BK358" s="225">
        <f>ROUND(I358*H358,2)</f>
        <v>0</v>
      </c>
      <c r="BL358" s="18" t="s">
        <v>287</v>
      </c>
      <c r="BM358" s="224" t="s">
        <v>1318</v>
      </c>
    </row>
    <row r="359" s="2" customFormat="1">
      <c r="A359" s="39"/>
      <c r="B359" s="40"/>
      <c r="C359" s="41"/>
      <c r="D359" s="226" t="s">
        <v>160</v>
      </c>
      <c r="E359" s="41"/>
      <c r="F359" s="227" t="s">
        <v>1319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160</v>
      </c>
      <c r="AU359" s="18" t="s">
        <v>79</v>
      </c>
    </row>
    <row r="360" s="2" customFormat="1" ht="16.5" customHeight="1">
      <c r="A360" s="39"/>
      <c r="B360" s="40"/>
      <c r="C360" s="265" t="s">
        <v>790</v>
      </c>
      <c r="D360" s="265" t="s">
        <v>262</v>
      </c>
      <c r="E360" s="266" t="s">
        <v>1320</v>
      </c>
      <c r="F360" s="267" t="s">
        <v>1321</v>
      </c>
      <c r="G360" s="268" t="s">
        <v>290</v>
      </c>
      <c r="H360" s="269">
        <v>1</v>
      </c>
      <c r="I360" s="270"/>
      <c r="J360" s="271">
        <f>ROUND(I360*H360,2)</f>
        <v>0</v>
      </c>
      <c r="K360" s="267" t="s">
        <v>157</v>
      </c>
      <c r="L360" s="272"/>
      <c r="M360" s="273" t="s">
        <v>19</v>
      </c>
      <c r="N360" s="274" t="s">
        <v>40</v>
      </c>
      <c r="O360" s="85"/>
      <c r="P360" s="222">
        <f>O360*H360</f>
        <v>0</v>
      </c>
      <c r="Q360" s="222">
        <v>0.034720000000000001</v>
      </c>
      <c r="R360" s="222">
        <f>Q360*H360</f>
        <v>0.034720000000000001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424</v>
      </c>
      <c r="AT360" s="224" t="s">
        <v>262</v>
      </c>
      <c r="AU360" s="224" t="s">
        <v>79</v>
      </c>
      <c r="AY360" s="18" t="s">
        <v>151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77</v>
      </c>
      <c r="BK360" s="225">
        <f>ROUND(I360*H360,2)</f>
        <v>0</v>
      </c>
      <c r="BL360" s="18" t="s">
        <v>287</v>
      </c>
      <c r="BM360" s="224" t="s">
        <v>1322</v>
      </c>
    </row>
    <row r="361" s="2" customFormat="1">
      <c r="A361" s="39"/>
      <c r="B361" s="40"/>
      <c r="C361" s="41"/>
      <c r="D361" s="226" t="s">
        <v>160</v>
      </c>
      <c r="E361" s="41"/>
      <c r="F361" s="227" t="s">
        <v>1323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160</v>
      </c>
      <c r="AU361" s="18" t="s">
        <v>79</v>
      </c>
    </row>
    <row r="362" s="2" customFormat="1">
      <c r="A362" s="39"/>
      <c r="B362" s="40"/>
      <c r="C362" s="41"/>
      <c r="D362" s="233" t="s">
        <v>681</v>
      </c>
      <c r="E362" s="41"/>
      <c r="F362" s="275" t="s">
        <v>1324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681</v>
      </c>
      <c r="AU362" s="18" t="s">
        <v>79</v>
      </c>
    </row>
    <row r="363" s="13" customFormat="1">
      <c r="A363" s="13"/>
      <c r="B363" s="231"/>
      <c r="C363" s="232"/>
      <c r="D363" s="233" t="s">
        <v>162</v>
      </c>
      <c r="E363" s="234" t="s">
        <v>19</v>
      </c>
      <c r="F363" s="235" t="s">
        <v>1325</v>
      </c>
      <c r="G363" s="232"/>
      <c r="H363" s="236">
        <v>1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162</v>
      </c>
      <c r="AU363" s="242" t="s">
        <v>79</v>
      </c>
      <c r="AV363" s="13" t="s">
        <v>79</v>
      </c>
      <c r="AW363" s="13" t="s">
        <v>31</v>
      </c>
      <c r="AX363" s="13" t="s">
        <v>77</v>
      </c>
      <c r="AY363" s="242" t="s">
        <v>151</v>
      </c>
    </row>
    <row r="364" s="2" customFormat="1" ht="16.5" customHeight="1">
      <c r="A364" s="39"/>
      <c r="B364" s="40"/>
      <c r="C364" s="213" t="s">
        <v>795</v>
      </c>
      <c r="D364" s="213" t="s">
        <v>153</v>
      </c>
      <c r="E364" s="214" t="s">
        <v>1326</v>
      </c>
      <c r="F364" s="215" t="s">
        <v>1327</v>
      </c>
      <c r="G364" s="216" t="s">
        <v>433</v>
      </c>
      <c r="H364" s="217">
        <v>2</v>
      </c>
      <c r="I364" s="218"/>
      <c r="J364" s="219">
        <f>ROUND(I364*H364,2)</f>
        <v>0</v>
      </c>
      <c r="K364" s="215" t="s">
        <v>157</v>
      </c>
      <c r="L364" s="45"/>
      <c r="M364" s="220" t="s">
        <v>19</v>
      </c>
      <c r="N364" s="221" t="s">
        <v>40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287</v>
      </c>
      <c r="AT364" s="224" t="s">
        <v>153</v>
      </c>
      <c r="AU364" s="224" t="s">
        <v>79</v>
      </c>
      <c r="AY364" s="18" t="s">
        <v>151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77</v>
      </c>
      <c r="BK364" s="225">
        <f>ROUND(I364*H364,2)</f>
        <v>0</v>
      </c>
      <c r="BL364" s="18" t="s">
        <v>287</v>
      </c>
      <c r="BM364" s="224" t="s">
        <v>1328</v>
      </c>
    </row>
    <row r="365" s="2" customFormat="1">
      <c r="A365" s="39"/>
      <c r="B365" s="40"/>
      <c r="C365" s="41"/>
      <c r="D365" s="226" t="s">
        <v>160</v>
      </c>
      <c r="E365" s="41"/>
      <c r="F365" s="227" t="s">
        <v>1329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160</v>
      </c>
      <c r="AU365" s="18" t="s">
        <v>79</v>
      </c>
    </row>
    <row r="366" s="2" customFormat="1" ht="16.5" customHeight="1">
      <c r="A366" s="39"/>
      <c r="B366" s="40"/>
      <c r="C366" s="265" t="s">
        <v>800</v>
      </c>
      <c r="D366" s="265" t="s">
        <v>262</v>
      </c>
      <c r="E366" s="266" t="s">
        <v>1330</v>
      </c>
      <c r="F366" s="267" t="s">
        <v>1331</v>
      </c>
      <c r="G366" s="268" t="s">
        <v>329</v>
      </c>
      <c r="H366" s="269">
        <v>2</v>
      </c>
      <c r="I366" s="270"/>
      <c r="J366" s="271">
        <f>ROUND(I366*H366,2)</f>
        <v>0</v>
      </c>
      <c r="K366" s="267" t="s">
        <v>157</v>
      </c>
      <c r="L366" s="272"/>
      <c r="M366" s="273" t="s">
        <v>19</v>
      </c>
      <c r="N366" s="274" t="s">
        <v>40</v>
      </c>
      <c r="O366" s="85"/>
      <c r="P366" s="222">
        <f>O366*H366</f>
        <v>0</v>
      </c>
      <c r="Q366" s="222">
        <v>0.0030000000000000001</v>
      </c>
      <c r="R366" s="222">
        <f>Q366*H366</f>
        <v>0.0060000000000000001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424</v>
      </c>
      <c r="AT366" s="224" t="s">
        <v>262</v>
      </c>
      <c r="AU366" s="224" t="s">
        <v>79</v>
      </c>
      <c r="AY366" s="18" t="s">
        <v>151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77</v>
      </c>
      <c r="BK366" s="225">
        <f>ROUND(I366*H366,2)</f>
        <v>0</v>
      </c>
      <c r="BL366" s="18" t="s">
        <v>287</v>
      </c>
      <c r="BM366" s="224" t="s">
        <v>1332</v>
      </c>
    </row>
    <row r="367" s="2" customFormat="1">
      <c r="A367" s="39"/>
      <c r="B367" s="40"/>
      <c r="C367" s="41"/>
      <c r="D367" s="226" t="s">
        <v>160</v>
      </c>
      <c r="E367" s="41"/>
      <c r="F367" s="227" t="s">
        <v>1333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160</v>
      </c>
      <c r="AU367" s="18" t="s">
        <v>79</v>
      </c>
    </row>
    <row r="368" s="2" customFormat="1" ht="16.5" customHeight="1">
      <c r="A368" s="39"/>
      <c r="B368" s="40"/>
      <c r="C368" s="265" t="s">
        <v>805</v>
      </c>
      <c r="D368" s="265" t="s">
        <v>262</v>
      </c>
      <c r="E368" s="266" t="s">
        <v>1334</v>
      </c>
      <c r="F368" s="267" t="s">
        <v>1335</v>
      </c>
      <c r="G368" s="268" t="s">
        <v>433</v>
      </c>
      <c r="H368" s="269">
        <v>4</v>
      </c>
      <c r="I368" s="270"/>
      <c r="J368" s="271">
        <f>ROUND(I368*H368,2)</f>
        <v>0</v>
      </c>
      <c r="K368" s="267" t="s">
        <v>157</v>
      </c>
      <c r="L368" s="272"/>
      <c r="M368" s="273" t="s">
        <v>19</v>
      </c>
      <c r="N368" s="274" t="s">
        <v>40</v>
      </c>
      <c r="O368" s="85"/>
      <c r="P368" s="222">
        <f>O368*H368</f>
        <v>0</v>
      </c>
      <c r="Q368" s="222">
        <v>6.0000000000000002E-05</v>
      </c>
      <c r="R368" s="222">
        <f>Q368*H368</f>
        <v>0.00024000000000000001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424</v>
      </c>
      <c r="AT368" s="224" t="s">
        <v>262</v>
      </c>
      <c r="AU368" s="224" t="s">
        <v>79</v>
      </c>
      <c r="AY368" s="18" t="s">
        <v>151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77</v>
      </c>
      <c r="BK368" s="225">
        <f>ROUND(I368*H368,2)</f>
        <v>0</v>
      </c>
      <c r="BL368" s="18" t="s">
        <v>287</v>
      </c>
      <c r="BM368" s="224" t="s">
        <v>1336</v>
      </c>
    </row>
    <row r="369" s="2" customFormat="1">
      <c r="A369" s="39"/>
      <c r="B369" s="40"/>
      <c r="C369" s="41"/>
      <c r="D369" s="226" t="s">
        <v>160</v>
      </c>
      <c r="E369" s="41"/>
      <c r="F369" s="227" t="s">
        <v>1337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160</v>
      </c>
      <c r="AU369" s="18" t="s">
        <v>79</v>
      </c>
    </row>
    <row r="370" s="2" customFormat="1" ht="16.5" customHeight="1">
      <c r="A370" s="39"/>
      <c r="B370" s="40"/>
      <c r="C370" s="213" t="s">
        <v>810</v>
      </c>
      <c r="D370" s="213" t="s">
        <v>153</v>
      </c>
      <c r="E370" s="214" t="s">
        <v>1338</v>
      </c>
      <c r="F370" s="215" t="s">
        <v>1339</v>
      </c>
      <c r="G370" s="216" t="s">
        <v>433</v>
      </c>
      <c r="H370" s="217">
        <v>1</v>
      </c>
      <c r="I370" s="218"/>
      <c r="J370" s="219">
        <f>ROUND(I370*H370,2)</f>
        <v>0</v>
      </c>
      <c r="K370" s="215" t="s">
        <v>157</v>
      </c>
      <c r="L370" s="45"/>
      <c r="M370" s="220" t="s">
        <v>19</v>
      </c>
      <c r="N370" s="221" t="s">
        <v>40</v>
      </c>
      <c r="O370" s="85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287</v>
      </c>
      <c r="AT370" s="224" t="s">
        <v>153</v>
      </c>
      <c r="AU370" s="224" t="s">
        <v>79</v>
      </c>
      <c r="AY370" s="18" t="s">
        <v>151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77</v>
      </c>
      <c r="BK370" s="225">
        <f>ROUND(I370*H370,2)</f>
        <v>0</v>
      </c>
      <c r="BL370" s="18" t="s">
        <v>287</v>
      </c>
      <c r="BM370" s="224" t="s">
        <v>1340</v>
      </c>
    </row>
    <row r="371" s="2" customFormat="1">
      <c r="A371" s="39"/>
      <c r="B371" s="40"/>
      <c r="C371" s="41"/>
      <c r="D371" s="226" t="s">
        <v>160</v>
      </c>
      <c r="E371" s="41"/>
      <c r="F371" s="227" t="s">
        <v>1341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160</v>
      </c>
      <c r="AU371" s="18" t="s">
        <v>79</v>
      </c>
    </row>
    <row r="372" s="2" customFormat="1" ht="16.5" customHeight="1">
      <c r="A372" s="39"/>
      <c r="B372" s="40"/>
      <c r="C372" s="265" t="s">
        <v>815</v>
      </c>
      <c r="D372" s="265" t="s">
        <v>262</v>
      </c>
      <c r="E372" s="266" t="s">
        <v>1342</v>
      </c>
      <c r="F372" s="267" t="s">
        <v>1343</v>
      </c>
      <c r="G372" s="268" t="s">
        <v>433</v>
      </c>
      <c r="H372" s="269">
        <v>1</v>
      </c>
      <c r="I372" s="270"/>
      <c r="J372" s="271">
        <f>ROUND(I372*H372,2)</f>
        <v>0</v>
      </c>
      <c r="K372" s="267" t="s">
        <v>19</v>
      </c>
      <c r="L372" s="272"/>
      <c r="M372" s="273" t="s">
        <v>19</v>
      </c>
      <c r="N372" s="274" t="s">
        <v>40</v>
      </c>
      <c r="O372" s="85"/>
      <c r="P372" s="222">
        <f>O372*H372</f>
        <v>0</v>
      </c>
      <c r="Q372" s="222">
        <v>0.0033500000000000001</v>
      </c>
      <c r="R372" s="222">
        <f>Q372*H372</f>
        <v>0.0033500000000000001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424</v>
      </c>
      <c r="AT372" s="224" t="s">
        <v>262</v>
      </c>
      <c r="AU372" s="224" t="s">
        <v>79</v>
      </c>
      <c r="AY372" s="18" t="s">
        <v>151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77</v>
      </c>
      <c r="BK372" s="225">
        <f>ROUND(I372*H372,2)</f>
        <v>0</v>
      </c>
      <c r="BL372" s="18" t="s">
        <v>287</v>
      </c>
      <c r="BM372" s="224" t="s">
        <v>1344</v>
      </c>
    </row>
    <row r="373" s="2" customFormat="1" ht="16.5" customHeight="1">
      <c r="A373" s="39"/>
      <c r="B373" s="40"/>
      <c r="C373" s="213" t="s">
        <v>820</v>
      </c>
      <c r="D373" s="213" t="s">
        <v>153</v>
      </c>
      <c r="E373" s="214" t="s">
        <v>1345</v>
      </c>
      <c r="F373" s="215" t="s">
        <v>1346</v>
      </c>
      <c r="G373" s="216" t="s">
        <v>245</v>
      </c>
      <c r="H373" s="217">
        <v>1.0369999999999999</v>
      </c>
      <c r="I373" s="218"/>
      <c r="J373" s="219">
        <f>ROUND(I373*H373,2)</f>
        <v>0</v>
      </c>
      <c r="K373" s="215" t="s">
        <v>157</v>
      </c>
      <c r="L373" s="45"/>
      <c r="M373" s="220" t="s">
        <v>19</v>
      </c>
      <c r="N373" s="221" t="s">
        <v>40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287</v>
      </c>
      <c r="AT373" s="224" t="s">
        <v>153</v>
      </c>
      <c r="AU373" s="224" t="s">
        <v>79</v>
      </c>
      <c r="AY373" s="18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77</v>
      </c>
      <c r="BK373" s="225">
        <f>ROUND(I373*H373,2)</f>
        <v>0</v>
      </c>
      <c r="BL373" s="18" t="s">
        <v>287</v>
      </c>
      <c r="BM373" s="224" t="s">
        <v>1347</v>
      </c>
    </row>
    <row r="374" s="2" customFormat="1">
      <c r="A374" s="39"/>
      <c r="B374" s="40"/>
      <c r="C374" s="41"/>
      <c r="D374" s="226" t="s">
        <v>160</v>
      </c>
      <c r="E374" s="41"/>
      <c r="F374" s="227" t="s">
        <v>1348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160</v>
      </c>
      <c r="AU374" s="18" t="s">
        <v>79</v>
      </c>
    </row>
    <row r="375" s="12" customFormat="1" ht="22.8" customHeight="1">
      <c r="A375" s="12"/>
      <c r="B375" s="197"/>
      <c r="C375" s="198"/>
      <c r="D375" s="199" t="s">
        <v>68</v>
      </c>
      <c r="E375" s="211" t="s">
        <v>903</v>
      </c>
      <c r="F375" s="211" t="s">
        <v>904</v>
      </c>
      <c r="G375" s="198"/>
      <c r="H375" s="198"/>
      <c r="I375" s="201"/>
      <c r="J375" s="212">
        <f>BK375</f>
        <v>0</v>
      </c>
      <c r="K375" s="198"/>
      <c r="L375" s="203"/>
      <c r="M375" s="204"/>
      <c r="N375" s="205"/>
      <c r="O375" s="205"/>
      <c r="P375" s="206">
        <f>SUM(P376:P385)</f>
        <v>0</v>
      </c>
      <c r="Q375" s="205"/>
      <c r="R375" s="206">
        <f>SUM(R376:R385)</f>
        <v>0.16240113999999997</v>
      </c>
      <c r="S375" s="205"/>
      <c r="T375" s="207">
        <f>SUM(T376:T385)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8" t="s">
        <v>79</v>
      </c>
      <c r="AT375" s="209" t="s">
        <v>68</v>
      </c>
      <c r="AU375" s="209" t="s">
        <v>77</v>
      </c>
      <c r="AY375" s="208" t="s">
        <v>151</v>
      </c>
      <c r="BK375" s="210">
        <f>SUM(BK376:BK385)</f>
        <v>0</v>
      </c>
    </row>
    <row r="376" s="2" customFormat="1" ht="16.5" customHeight="1">
      <c r="A376" s="39"/>
      <c r="B376" s="40"/>
      <c r="C376" s="213" t="s">
        <v>824</v>
      </c>
      <c r="D376" s="213" t="s">
        <v>153</v>
      </c>
      <c r="E376" s="214" t="s">
        <v>1349</v>
      </c>
      <c r="F376" s="215" t="s">
        <v>1350</v>
      </c>
      <c r="G376" s="216" t="s">
        <v>433</v>
      </c>
      <c r="H376" s="217">
        <v>1</v>
      </c>
      <c r="I376" s="218"/>
      <c r="J376" s="219">
        <f>ROUND(I376*H376,2)</f>
        <v>0</v>
      </c>
      <c r="K376" s="215" t="s">
        <v>157</v>
      </c>
      <c r="L376" s="45"/>
      <c r="M376" s="220" t="s">
        <v>19</v>
      </c>
      <c r="N376" s="221" t="s">
        <v>40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287</v>
      </c>
      <c r="AT376" s="224" t="s">
        <v>153</v>
      </c>
      <c r="AU376" s="224" t="s">
        <v>79</v>
      </c>
      <c r="AY376" s="18" t="s">
        <v>151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77</v>
      </c>
      <c r="BK376" s="225">
        <f>ROUND(I376*H376,2)</f>
        <v>0</v>
      </c>
      <c r="BL376" s="18" t="s">
        <v>287</v>
      </c>
      <c r="BM376" s="224" t="s">
        <v>1351</v>
      </c>
    </row>
    <row r="377" s="2" customFormat="1">
      <c r="A377" s="39"/>
      <c r="B377" s="40"/>
      <c r="C377" s="41"/>
      <c r="D377" s="226" t="s">
        <v>160</v>
      </c>
      <c r="E377" s="41"/>
      <c r="F377" s="227" t="s">
        <v>1352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160</v>
      </c>
      <c r="AU377" s="18" t="s">
        <v>79</v>
      </c>
    </row>
    <row r="378" s="2" customFormat="1" ht="16.5" customHeight="1">
      <c r="A378" s="39"/>
      <c r="B378" s="40"/>
      <c r="C378" s="265" t="s">
        <v>829</v>
      </c>
      <c r="D378" s="265" t="s">
        <v>262</v>
      </c>
      <c r="E378" s="266" t="s">
        <v>1353</v>
      </c>
      <c r="F378" s="267" t="s">
        <v>1354</v>
      </c>
      <c r="G378" s="268" t="s">
        <v>433</v>
      </c>
      <c r="H378" s="269">
        <v>1</v>
      </c>
      <c r="I378" s="270"/>
      <c r="J378" s="271">
        <f>ROUND(I378*H378,2)</f>
        <v>0</v>
      </c>
      <c r="K378" s="267" t="s">
        <v>19</v>
      </c>
      <c r="L378" s="272"/>
      <c r="M378" s="273" t="s">
        <v>19</v>
      </c>
      <c r="N378" s="274" t="s">
        <v>40</v>
      </c>
      <c r="O378" s="85"/>
      <c r="P378" s="222">
        <f>O378*H378</f>
        <v>0</v>
      </c>
      <c r="Q378" s="222">
        <v>0.153</v>
      </c>
      <c r="R378" s="222">
        <f>Q378*H378</f>
        <v>0.153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424</v>
      </c>
      <c r="AT378" s="224" t="s">
        <v>262</v>
      </c>
      <c r="AU378" s="224" t="s">
        <v>79</v>
      </c>
      <c r="AY378" s="18" t="s">
        <v>151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77</v>
      </c>
      <c r="BK378" s="225">
        <f>ROUND(I378*H378,2)</f>
        <v>0</v>
      </c>
      <c r="BL378" s="18" t="s">
        <v>287</v>
      </c>
      <c r="BM378" s="224" t="s">
        <v>1355</v>
      </c>
    </row>
    <row r="379" s="2" customFormat="1">
      <c r="A379" s="39"/>
      <c r="B379" s="40"/>
      <c r="C379" s="41"/>
      <c r="D379" s="233" t="s">
        <v>681</v>
      </c>
      <c r="E379" s="41"/>
      <c r="F379" s="275" t="s">
        <v>1356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681</v>
      </c>
      <c r="AU379" s="18" t="s">
        <v>79</v>
      </c>
    </row>
    <row r="380" s="2" customFormat="1" ht="16.5" customHeight="1">
      <c r="A380" s="39"/>
      <c r="B380" s="40"/>
      <c r="C380" s="213" t="s">
        <v>833</v>
      </c>
      <c r="D380" s="213" t="s">
        <v>153</v>
      </c>
      <c r="E380" s="214" t="s">
        <v>1357</v>
      </c>
      <c r="F380" s="215" t="s">
        <v>1358</v>
      </c>
      <c r="G380" s="216" t="s">
        <v>913</v>
      </c>
      <c r="H380" s="217">
        <v>8.8689999999999998</v>
      </c>
      <c r="I380" s="218"/>
      <c r="J380" s="219">
        <f>ROUND(I380*H380,2)</f>
        <v>0</v>
      </c>
      <c r="K380" s="215" t="s">
        <v>157</v>
      </c>
      <c r="L380" s="45"/>
      <c r="M380" s="220" t="s">
        <v>19</v>
      </c>
      <c r="N380" s="221" t="s">
        <v>40</v>
      </c>
      <c r="O380" s="85"/>
      <c r="P380" s="222">
        <f>O380*H380</f>
        <v>0</v>
      </c>
      <c r="Q380" s="222">
        <v>6.0000000000000002E-05</v>
      </c>
      <c r="R380" s="222">
        <f>Q380*H380</f>
        <v>0.00053213999999999996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287</v>
      </c>
      <c r="AT380" s="224" t="s">
        <v>153</v>
      </c>
      <c r="AU380" s="224" t="s">
        <v>79</v>
      </c>
      <c r="AY380" s="18" t="s">
        <v>151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77</v>
      </c>
      <c r="BK380" s="225">
        <f>ROUND(I380*H380,2)</f>
        <v>0</v>
      </c>
      <c r="BL380" s="18" t="s">
        <v>287</v>
      </c>
      <c r="BM380" s="224" t="s">
        <v>1359</v>
      </c>
    </row>
    <row r="381" s="2" customFormat="1">
      <c r="A381" s="39"/>
      <c r="B381" s="40"/>
      <c r="C381" s="41"/>
      <c r="D381" s="226" t="s">
        <v>160</v>
      </c>
      <c r="E381" s="41"/>
      <c r="F381" s="227" t="s">
        <v>1360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160</v>
      </c>
      <c r="AU381" s="18" t="s">
        <v>79</v>
      </c>
    </row>
    <row r="382" s="13" customFormat="1">
      <c r="A382" s="13"/>
      <c r="B382" s="231"/>
      <c r="C382" s="232"/>
      <c r="D382" s="233" t="s">
        <v>162</v>
      </c>
      <c r="E382" s="234" t="s">
        <v>19</v>
      </c>
      <c r="F382" s="235" t="s">
        <v>1361</v>
      </c>
      <c r="G382" s="232"/>
      <c r="H382" s="236">
        <v>8.8689999999999998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162</v>
      </c>
      <c r="AU382" s="242" t="s">
        <v>79</v>
      </c>
      <c r="AV382" s="13" t="s">
        <v>79</v>
      </c>
      <c r="AW382" s="13" t="s">
        <v>31</v>
      </c>
      <c r="AX382" s="13" t="s">
        <v>77</v>
      </c>
      <c r="AY382" s="242" t="s">
        <v>151</v>
      </c>
    </row>
    <row r="383" s="2" customFormat="1" ht="16.5" customHeight="1">
      <c r="A383" s="39"/>
      <c r="B383" s="40"/>
      <c r="C383" s="265" t="s">
        <v>838</v>
      </c>
      <c r="D383" s="265" t="s">
        <v>262</v>
      </c>
      <c r="E383" s="266" t="s">
        <v>1362</v>
      </c>
      <c r="F383" s="267" t="s">
        <v>1363</v>
      </c>
      <c r="G383" s="268" t="s">
        <v>913</v>
      </c>
      <c r="H383" s="269">
        <v>8.8689999999999998</v>
      </c>
      <c r="I383" s="270"/>
      <c r="J383" s="271">
        <f>ROUND(I383*H383,2)</f>
        <v>0</v>
      </c>
      <c r="K383" s="267" t="s">
        <v>19</v>
      </c>
      <c r="L383" s="272"/>
      <c r="M383" s="273" t="s">
        <v>19</v>
      </c>
      <c r="N383" s="274" t="s">
        <v>40</v>
      </c>
      <c r="O383" s="85"/>
      <c r="P383" s="222">
        <f>O383*H383</f>
        <v>0</v>
      </c>
      <c r="Q383" s="222">
        <v>0.001</v>
      </c>
      <c r="R383" s="222">
        <f>Q383*H383</f>
        <v>0.0088690000000000001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424</v>
      </c>
      <c r="AT383" s="224" t="s">
        <v>262</v>
      </c>
      <c r="AU383" s="224" t="s">
        <v>79</v>
      </c>
      <c r="AY383" s="18" t="s">
        <v>151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77</v>
      </c>
      <c r="BK383" s="225">
        <f>ROUND(I383*H383,2)</f>
        <v>0</v>
      </c>
      <c r="BL383" s="18" t="s">
        <v>287</v>
      </c>
      <c r="BM383" s="224" t="s">
        <v>1364</v>
      </c>
    </row>
    <row r="384" s="2" customFormat="1" ht="16.5" customHeight="1">
      <c r="A384" s="39"/>
      <c r="B384" s="40"/>
      <c r="C384" s="213" t="s">
        <v>842</v>
      </c>
      <c r="D384" s="213" t="s">
        <v>153</v>
      </c>
      <c r="E384" s="214" t="s">
        <v>917</v>
      </c>
      <c r="F384" s="215" t="s">
        <v>918</v>
      </c>
      <c r="G384" s="216" t="s">
        <v>245</v>
      </c>
      <c r="H384" s="217">
        <v>0.16200000000000001</v>
      </c>
      <c r="I384" s="218"/>
      <c r="J384" s="219">
        <f>ROUND(I384*H384,2)</f>
        <v>0</v>
      </c>
      <c r="K384" s="215" t="s">
        <v>157</v>
      </c>
      <c r="L384" s="45"/>
      <c r="M384" s="220" t="s">
        <v>19</v>
      </c>
      <c r="N384" s="221" t="s">
        <v>40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287</v>
      </c>
      <c r="AT384" s="224" t="s">
        <v>153</v>
      </c>
      <c r="AU384" s="224" t="s">
        <v>79</v>
      </c>
      <c r="AY384" s="18" t="s">
        <v>151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77</v>
      </c>
      <c r="BK384" s="225">
        <f>ROUND(I384*H384,2)</f>
        <v>0</v>
      </c>
      <c r="BL384" s="18" t="s">
        <v>287</v>
      </c>
      <c r="BM384" s="224" t="s">
        <v>1365</v>
      </c>
    </row>
    <row r="385" s="2" customFormat="1">
      <c r="A385" s="39"/>
      <c r="B385" s="40"/>
      <c r="C385" s="41"/>
      <c r="D385" s="226" t="s">
        <v>160</v>
      </c>
      <c r="E385" s="41"/>
      <c r="F385" s="227" t="s">
        <v>920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160</v>
      </c>
      <c r="AU385" s="18" t="s">
        <v>79</v>
      </c>
    </row>
    <row r="386" s="12" customFormat="1" ht="22.8" customHeight="1">
      <c r="A386" s="12"/>
      <c r="B386" s="197"/>
      <c r="C386" s="198"/>
      <c r="D386" s="199" t="s">
        <v>68</v>
      </c>
      <c r="E386" s="211" t="s">
        <v>1366</v>
      </c>
      <c r="F386" s="211" t="s">
        <v>1367</v>
      </c>
      <c r="G386" s="198"/>
      <c r="H386" s="198"/>
      <c r="I386" s="201"/>
      <c r="J386" s="212">
        <f>BK386</f>
        <v>0</v>
      </c>
      <c r="K386" s="198"/>
      <c r="L386" s="203"/>
      <c r="M386" s="204"/>
      <c r="N386" s="205"/>
      <c r="O386" s="205"/>
      <c r="P386" s="206">
        <f>SUM(P387:P405)</f>
        <v>0</v>
      </c>
      <c r="Q386" s="205"/>
      <c r="R386" s="206">
        <f>SUM(R387:R405)</f>
        <v>1.4451970000000001</v>
      </c>
      <c r="S386" s="205"/>
      <c r="T386" s="207">
        <f>SUM(T387:T405)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8" t="s">
        <v>79</v>
      </c>
      <c r="AT386" s="209" t="s">
        <v>68</v>
      </c>
      <c r="AU386" s="209" t="s">
        <v>77</v>
      </c>
      <c r="AY386" s="208" t="s">
        <v>151</v>
      </c>
      <c r="BK386" s="210">
        <f>SUM(BK387:BK405)</f>
        <v>0</v>
      </c>
    </row>
    <row r="387" s="2" customFormat="1" ht="16.5" customHeight="1">
      <c r="A387" s="39"/>
      <c r="B387" s="40"/>
      <c r="C387" s="213" t="s">
        <v>849</v>
      </c>
      <c r="D387" s="213" t="s">
        <v>153</v>
      </c>
      <c r="E387" s="214" t="s">
        <v>1368</v>
      </c>
      <c r="F387" s="215" t="s">
        <v>1369</v>
      </c>
      <c r="G387" s="216" t="s">
        <v>290</v>
      </c>
      <c r="H387" s="217">
        <v>16.538</v>
      </c>
      <c r="I387" s="218"/>
      <c r="J387" s="219">
        <f>ROUND(I387*H387,2)</f>
        <v>0</v>
      </c>
      <c r="K387" s="215" t="s">
        <v>157</v>
      </c>
      <c r="L387" s="45"/>
      <c r="M387" s="220" t="s">
        <v>19</v>
      </c>
      <c r="N387" s="221" t="s">
        <v>40</v>
      </c>
      <c r="O387" s="85"/>
      <c r="P387" s="222">
        <f>O387*H387</f>
        <v>0</v>
      </c>
      <c r="Q387" s="222">
        <v>0.00029999999999999997</v>
      </c>
      <c r="R387" s="222">
        <f>Q387*H387</f>
        <v>0.0049613999999999995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287</v>
      </c>
      <c r="AT387" s="224" t="s">
        <v>153</v>
      </c>
      <c r="AU387" s="224" t="s">
        <v>79</v>
      </c>
      <c r="AY387" s="18" t="s">
        <v>151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77</v>
      </c>
      <c r="BK387" s="225">
        <f>ROUND(I387*H387,2)</f>
        <v>0</v>
      </c>
      <c r="BL387" s="18" t="s">
        <v>287</v>
      </c>
      <c r="BM387" s="224" t="s">
        <v>1370</v>
      </c>
    </row>
    <row r="388" s="2" customFormat="1">
      <c r="A388" s="39"/>
      <c r="B388" s="40"/>
      <c r="C388" s="41"/>
      <c r="D388" s="226" t="s">
        <v>160</v>
      </c>
      <c r="E388" s="41"/>
      <c r="F388" s="227" t="s">
        <v>1371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160</v>
      </c>
      <c r="AU388" s="18" t="s">
        <v>79</v>
      </c>
    </row>
    <row r="389" s="13" customFormat="1">
      <c r="A389" s="13"/>
      <c r="B389" s="231"/>
      <c r="C389" s="232"/>
      <c r="D389" s="233" t="s">
        <v>162</v>
      </c>
      <c r="E389" s="234" t="s">
        <v>19</v>
      </c>
      <c r="F389" s="235" t="s">
        <v>1372</v>
      </c>
      <c r="G389" s="232"/>
      <c r="H389" s="236">
        <v>16.538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162</v>
      </c>
      <c r="AU389" s="242" t="s">
        <v>79</v>
      </c>
      <c r="AV389" s="13" t="s">
        <v>79</v>
      </c>
      <c r="AW389" s="13" t="s">
        <v>31</v>
      </c>
      <c r="AX389" s="13" t="s">
        <v>77</v>
      </c>
      <c r="AY389" s="242" t="s">
        <v>151</v>
      </c>
    </row>
    <row r="390" s="2" customFormat="1" ht="16.5" customHeight="1">
      <c r="A390" s="39"/>
      <c r="B390" s="40"/>
      <c r="C390" s="213" t="s">
        <v>858</v>
      </c>
      <c r="D390" s="213" t="s">
        <v>153</v>
      </c>
      <c r="E390" s="214" t="s">
        <v>1373</v>
      </c>
      <c r="F390" s="215" t="s">
        <v>1374</v>
      </c>
      <c r="G390" s="216" t="s">
        <v>329</v>
      </c>
      <c r="H390" s="217">
        <v>14.199999999999999</v>
      </c>
      <c r="I390" s="218"/>
      <c r="J390" s="219">
        <f>ROUND(I390*H390,2)</f>
        <v>0</v>
      </c>
      <c r="K390" s="215" t="s">
        <v>157</v>
      </c>
      <c r="L390" s="45"/>
      <c r="M390" s="220" t="s">
        <v>19</v>
      </c>
      <c r="N390" s="221" t="s">
        <v>40</v>
      </c>
      <c r="O390" s="85"/>
      <c r="P390" s="222">
        <f>O390*H390</f>
        <v>0</v>
      </c>
      <c r="Q390" s="222">
        <v>0.00029999999999999997</v>
      </c>
      <c r="R390" s="222">
        <f>Q390*H390</f>
        <v>0.004259999999999999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287</v>
      </c>
      <c r="AT390" s="224" t="s">
        <v>153</v>
      </c>
      <c r="AU390" s="224" t="s">
        <v>79</v>
      </c>
      <c r="AY390" s="18" t="s">
        <v>151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77</v>
      </c>
      <c r="BK390" s="225">
        <f>ROUND(I390*H390,2)</f>
        <v>0</v>
      </c>
      <c r="BL390" s="18" t="s">
        <v>287</v>
      </c>
      <c r="BM390" s="224" t="s">
        <v>1375</v>
      </c>
    </row>
    <row r="391" s="2" customFormat="1">
      <c r="A391" s="39"/>
      <c r="B391" s="40"/>
      <c r="C391" s="41"/>
      <c r="D391" s="226" t="s">
        <v>160</v>
      </c>
      <c r="E391" s="41"/>
      <c r="F391" s="227" t="s">
        <v>1376</v>
      </c>
      <c r="G391" s="41"/>
      <c r="H391" s="41"/>
      <c r="I391" s="228"/>
      <c r="J391" s="41"/>
      <c r="K391" s="41"/>
      <c r="L391" s="45"/>
      <c r="M391" s="229"/>
      <c r="N391" s="230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160</v>
      </c>
      <c r="AU391" s="18" t="s">
        <v>79</v>
      </c>
    </row>
    <row r="392" s="13" customFormat="1">
      <c r="A392" s="13"/>
      <c r="B392" s="231"/>
      <c r="C392" s="232"/>
      <c r="D392" s="233" t="s">
        <v>162</v>
      </c>
      <c r="E392" s="234" t="s">
        <v>19</v>
      </c>
      <c r="F392" s="235" t="s">
        <v>1377</v>
      </c>
      <c r="G392" s="232"/>
      <c r="H392" s="236">
        <v>14.199999999999999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162</v>
      </c>
      <c r="AU392" s="242" t="s">
        <v>79</v>
      </c>
      <c r="AV392" s="13" t="s">
        <v>79</v>
      </c>
      <c r="AW392" s="13" t="s">
        <v>31</v>
      </c>
      <c r="AX392" s="13" t="s">
        <v>77</v>
      </c>
      <c r="AY392" s="242" t="s">
        <v>151</v>
      </c>
    </row>
    <row r="393" s="2" customFormat="1" ht="16.5" customHeight="1">
      <c r="A393" s="39"/>
      <c r="B393" s="40"/>
      <c r="C393" s="265" t="s">
        <v>868</v>
      </c>
      <c r="D393" s="265" t="s">
        <v>262</v>
      </c>
      <c r="E393" s="266" t="s">
        <v>1378</v>
      </c>
      <c r="F393" s="267" t="s">
        <v>1379</v>
      </c>
      <c r="G393" s="268" t="s">
        <v>290</v>
      </c>
      <c r="H393" s="269">
        <v>1.5620000000000001</v>
      </c>
      <c r="I393" s="270"/>
      <c r="J393" s="271">
        <f>ROUND(I393*H393,2)</f>
        <v>0</v>
      </c>
      <c r="K393" s="267" t="s">
        <v>19</v>
      </c>
      <c r="L393" s="272"/>
      <c r="M393" s="273" t="s">
        <v>19</v>
      </c>
      <c r="N393" s="274" t="s">
        <v>40</v>
      </c>
      <c r="O393" s="85"/>
      <c r="P393" s="222">
        <f>O393*H393</f>
        <v>0</v>
      </c>
      <c r="Q393" s="222">
        <v>0.049000000000000002</v>
      </c>
      <c r="R393" s="222">
        <f>Q393*H393</f>
        <v>0.076538000000000009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424</v>
      </c>
      <c r="AT393" s="224" t="s">
        <v>262</v>
      </c>
      <c r="AU393" s="224" t="s">
        <v>79</v>
      </c>
      <c r="AY393" s="18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77</v>
      </c>
      <c r="BK393" s="225">
        <f>ROUND(I393*H393,2)</f>
        <v>0</v>
      </c>
      <c r="BL393" s="18" t="s">
        <v>287</v>
      </c>
      <c r="BM393" s="224" t="s">
        <v>1380</v>
      </c>
    </row>
    <row r="394" s="13" customFormat="1">
      <c r="A394" s="13"/>
      <c r="B394" s="231"/>
      <c r="C394" s="232"/>
      <c r="D394" s="233" t="s">
        <v>162</v>
      </c>
      <c r="E394" s="234" t="s">
        <v>19</v>
      </c>
      <c r="F394" s="235" t="s">
        <v>1381</v>
      </c>
      <c r="G394" s="232"/>
      <c r="H394" s="236">
        <v>1.5620000000000001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162</v>
      </c>
      <c r="AU394" s="242" t="s">
        <v>79</v>
      </c>
      <c r="AV394" s="13" t="s">
        <v>79</v>
      </c>
      <c r="AW394" s="13" t="s">
        <v>31</v>
      </c>
      <c r="AX394" s="13" t="s">
        <v>69</v>
      </c>
      <c r="AY394" s="242" t="s">
        <v>151</v>
      </c>
    </row>
    <row r="395" s="14" customFormat="1">
      <c r="A395" s="14"/>
      <c r="B395" s="243"/>
      <c r="C395" s="244"/>
      <c r="D395" s="233" t="s">
        <v>162</v>
      </c>
      <c r="E395" s="245" t="s">
        <v>19</v>
      </c>
      <c r="F395" s="246" t="s">
        <v>1382</v>
      </c>
      <c r="G395" s="244"/>
      <c r="H395" s="247">
        <v>1.5620000000000001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162</v>
      </c>
      <c r="AU395" s="253" t="s">
        <v>79</v>
      </c>
      <c r="AV395" s="14" t="s">
        <v>165</v>
      </c>
      <c r="AW395" s="14" t="s">
        <v>31</v>
      </c>
      <c r="AX395" s="14" t="s">
        <v>77</v>
      </c>
      <c r="AY395" s="253" t="s">
        <v>151</v>
      </c>
    </row>
    <row r="396" s="2" customFormat="1" ht="16.5" customHeight="1">
      <c r="A396" s="39"/>
      <c r="B396" s="40"/>
      <c r="C396" s="213" t="s">
        <v>874</v>
      </c>
      <c r="D396" s="213" t="s">
        <v>153</v>
      </c>
      <c r="E396" s="214" t="s">
        <v>1383</v>
      </c>
      <c r="F396" s="215" t="s">
        <v>1384</v>
      </c>
      <c r="G396" s="216" t="s">
        <v>290</v>
      </c>
      <c r="H396" s="217">
        <v>16.538</v>
      </c>
      <c r="I396" s="218"/>
      <c r="J396" s="219">
        <f>ROUND(I396*H396,2)</f>
        <v>0</v>
      </c>
      <c r="K396" s="215" t="s">
        <v>157</v>
      </c>
      <c r="L396" s="45"/>
      <c r="M396" s="220" t="s">
        <v>19</v>
      </c>
      <c r="N396" s="221" t="s">
        <v>40</v>
      </c>
      <c r="O396" s="85"/>
      <c r="P396" s="222">
        <f>O396*H396</f>
        <v>0</v>
      </c>
      <c r="Q396" s="222">
        <v>0.0051999999999999998</v>
      </c>
      <c r="R396" s="222">
        <f>Q396*H396</f>
        <v>0.085997599999999993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287</v>
      </c>
      <c r="AT396" s="224" t="s">
        <v>153</v>
      </c>
      <c r="AU396" s="224" t="s">
        <v>79</v>
      </c>
      <c r="AY396" s="18" t="s">
        <v>151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77</v>
      </c>
      <c r="BK396" s="225">
        <f>ROUND(I396*H396,2)</f>
        <v>0</v>
      </c>
      <c r="BL396" s="18" t="s">
        <v>287</v>
      </c>
      <c r="BM396" s="224" t="s">
        <v>1385</v>
      </c>
    </row>
    <row r="397" s="2" customFormat="1">
      <c r="A397" s="39"/>
      <c r="B397" s="40"/>
      <c r="C397" s="41"/>
      <c r="D397" s="226" t="s">
        <v>160</v>
      </c>
      <c r="E397" s="41"/>
      <c r="F397" s="227" t="s">
        <v>1386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160</v>
      </c>
      <c r="AU397" s="18" t="s">
        <v>79</v>
      </c>
    </row>
    <row r="398" s="13" customFormat="1">
      <c r="A398" s="13"/>
      <c r="B398" s="231"/>
      <c r="C398" s="232"/>
      <c r="D398" s="233" t="s">
        <v>162</v>
      </c>
      <c r="E398" s="234" t="s">
        <v>19</v>
      </c>
      <c r="F398" s="235" t="s">
        <v>1101</v>
      </c>
      <c r="G398" s="232"/>
      <c r="H398" s="236">
        <v>16.538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162</v>
      </c>
      <c r="AU398" s="242" t="s">
        <v>79</v>
      </c>
      <c r="AV398" s="13" t="s">
        <v>79</v>
      </c>
      <c r="AW398" s="13" t="s">
        <v>31</v>
      </c>
      <c r="AX398" s="13" t="s">
        <v>77</v>
      </c>
      <c r="AY398" s="242" t="s">
        <v>151</v>
      </c>
    </row>
    <row r="399" s="2" customFormat="1" ht="16.5" customHeight="1">
      <c r="A399" s="39"/>
      <c r="B399" s="40"/>
      <c r="C399" s="265" t="s">
        <v>881</v>
      </c>
      <c r="D399" s="265" t="s">
        <v>262</v>
      </c>
      <c r="E399" s="266" t="s">
        <v>1387</v>
      </c>
      <c r="F399" s="267" t="s">
        <v>1388</v>
      </c>
      <c r="G399" s="268" t="s">
        <v>290</v>
      </c>
      <c r="H399" s="269">
        <v>18.192</v>
      </c>
      <c r="I399" s="270"/>
      <c r="J399" s="271">
        <f>ROUND(I399*H399,2)</f>
        <v>0</v>
      </c>
      <c r="K399" s="267" t="s">
        <v>19</v>
      </c>
      <c r="L399" s="272"/>
      <c r="M399" s="273" t="s">
        <v>19</v>
      </c>
      <c r="N399" s="274" t="s">
        <v>40</v>
      </c>
      <c r="O399" s="85"/>
      <c r="P399" s="222">
        <f>O399*H399</f>
        <v>0</v>
      </c>
      <c r="Q399" s="222">
        <v>0.070000000000000007</v>
      </c>
      <c r="R399" s="222">
        <f>Q399*H399</f>
        <v>1.2734400000000001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424</v>
      </c>
      <c r="AT399" s="224" t="s">
        <v>262</v>
      </c>
      <c r="AU399" s="224" t="s">
        <v>79</v>
      </c>
      <c r="AY399" s="18" t="s">
        <v>151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8" t="s">
        <v>77</v>
      </c>
      <c r="BK399" s="225">
        <f>ROUND(I399*H399,2)</f>
        <v>0</v>
      </c>
      <c r="BL399" s="18" t="s">
        <v>287</v>
      </c>
      <c r="BM399" s="224" t="s">
        <v>1389</v>
      </c>
    </row>
    <row r="400" s="13" customFormat="1">
      <c r="A400" s="13"/>
      <c r="B400" s="231"/>
      <c r="C400" s="232"/>
      <c r="D400" s="233" t="s">
        <v>162</v>
      </c>
      <c r="E400" s="232"/>
      <c r="F400" s="235" t="s">
        <v>1390</v>
      </c>
      <c r="G400" s="232"/>
      <c r="H400" s="236">
        <v>18.192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162</v>
      </c>
      <c r="AU400" s="242" t="s">
        <v>79</v>
      </c>
      <c r="AV400" s="13" t="s">
        <v>79</v>
      </c>
      <c r="AW400" s="13" t="s">
        <v>4</v>
      </c>
      <c r="AX400" s="13" t="s">
        <v>77</v>
      </c>
      <c r="AY400" s="242" t="s">
        <v>151</v>
      </c>
    </row>
    <row r="401" s="2" customFormat="1" ht="16.5" customHeight="1">
      <c r="A401" s="39"/>
      <c r="B401" s="40"/>
      <c r="C401" s="213" t="s">
        <v>887</v>
      </c>
      <c r="D401" s="213" t="s">
        <v>153</v>
      </c>
      <c r="E401" s="214" t="s">
        <v>1391</v>
      </c>
      <c r="F401" s="215" t="s">
        <v>1392</v>
      </c>
      <c r="G401" s="216" t="s">
        <v>329</v>
      </c>
      <c r="H401" s="217">
        <v>14.199999999999999</v>
      </c>
      <c r="I401" s="218"/>
      <c r="J401" s="219">
        <f>ROUND(I401*H401,2)</f>
        <v>0</v>
      </c>
      <c r="K401" s="215" t="s">
        <v>157</v>
      </c>
      <c r="L401" s="45"/>
      <c r="M401" s="220" t="s">
        <v>19</v>
      </c>
      <c r="N401" s="221" t="s">
        <v>40</v>
      </c>
      <c r="O401" s="85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287</v>
      </c>
      <c r="AT401" s="224" t="s">
        <v>153</v>
      </c>
      <c r="AU401" s="224" t="s">
        <v>79</v>
      </c>
      <c r="AY401" s="18" t="s">
        <v>151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8" t="s">
        <v>77</v>
      </c>
      <c r="BK401" s="225">
        <f>ROUND(I401*H401,2)</f>
        <v>0</v>
      </c>
      <c r="BL401" s="18" t="s">
        <v>287</v>
      </c>
      <c r="BM401" s="224" t="s">
        <v>1393</v>
      </c>
    </row>
    <row r="402" s="2" customFormat="1">
      <c r="A402" s="39"/>
      <c r="B402" s="40"/>
      <c r="C402" s="41"/>
      <c r="D402" s="226" t="s">
        <v>160</v>
      </c>
      <c r="E402" s="41"/>
      <c r="F402" s="227" t="s">
        <v>1394</v>
      </c>
      <c r="G402" s="41"/>
      <c r="H402" s="41"/>
      <c r="I402" s="228"/>
      <c r="J402" s="41"/>
      <c r="K402" s="41"/>
      <c r="L402" s="45"/>
      <c r="M402" s="229"/>
      <c r="N402" s="230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160</v>
      </c>
      <c r="AU402" s="18" t="s">
        <v>79</v>
      </c>
    </row>
    <row r="403" s="13" customFormat="1">
      <c r="A403" s="13"/>
      <c r="B403" s="231"/>
      <c r="C403" s="232"/>
      <c r="D403" s="233" t="s">
        <v>162</v>
      </c>
      <c r="E403" s="234" t="s">
        <v>19</v>
      </c>
      <c r="F403" s="235" t="s">
        <v>1377</v>
      </c>
      <c r="G403" s="232"/>
      <c r="H403" s="236">
        <v>14.199999999999999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162</v>
      </c>
      <c r="AU403" s="242" t="s">
        <v>79</v>
      </c>
      <c r="AV403" s="13" t="s">
        <v>79</v>
      </c>
      <c r="AW403" s="13" t="s">
        <v>31</v>
      </c>
      <c r="AX403" s="13" t="s">
        <v>77</v>
      </c>
      <c r="AY403" s="242" t="s">
        <v>151</v>
      </c>
    </row>
    <row r="404" s="2" customFormat="1" ht="16.5" customHeight="1">
      <c r="A404" s="39"/>
      <c r="B404" s="40"/>
      <c r="C404" s="213" t="s">
        <v>893</v>
      </c>
      <c r="D404" s="213" t="s">
        <v>153</v>
      </c>
      <c r="E404" s="214" t="s">
        <v>1395</v>
      </c>
      <c r="F404" s="215" t="s">
        <v>1396</v>
      </c>
      <c r="G404" s="216" t="s">
        <v>245</v>
      </c>
      <c r="H404" s="217">
        <v>1.4450000000000001</v>
      </c>
      <c r="I404" s="218"/>
      <c r="J404" s="219">
        <f>ROUND(I404*H404,2)</f>
        <v>0</v>
      </c>
      <c r="K404" s="215" t="s">
        <v>157</v>
      </c>
      <c r="L404" s="45"/>
      <c r="M404" s="220" t="s">
        <v>19</v>
      </c>
      <c r="N404" s="221" t="s">
        <v>40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287</v>
      </c>
      <c r="AT404" s="224" t="s">
        <v>153</v>
      </c>
      <c r="AU404" s="224" t="s">
        <v>79</v>
      </c>
      <c r="AY404" s="18" t="s">
        <v>151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8" t="s">
        <v>77</v>
      </c>
      <c r="BK404" s="225">
        <f>ROUND(I404*H404,2)</f>
        <v>0</v>
      </c>
      <c r="BL404" s="18" t="s">
        <v>287</v>
      </c>
      <c r="BM404" s="224" t="s">
        <v>1397</v>
      </c>
    </row>
    <row r="405" s="2" customFormat="1">
      <c r="A405" s="39"/>
      <c r="B405" s="40"/>
      <c r="C405" s="41"/>
      <c r="D405" s="226" t="s">
        <v>160</v>
      </c>
      <c r="E405" s="41"/>
      <c r="F405" s="227" t="s">
        <v>1398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160</v>
      </c>
      <c r="AU405" s="18" t="s">
        <v>79</v>
      </c>
    </row>
    <row r="406" s="12" customFormat="1" ht="22.8" customHeight="1">
      <c r="A406" s="12"/>
      <c r="B406" s="197"/>
      <c r="C406" s="198"/>
      <c r="D406" s="199" t="s">
        <v>68</v>
      </c>
      <c r="E406" s="211" t="s">
        <v>921</v>
      </c>
      <c r="F406" s="211" t="s">
        <v>922</v>
      </c>
      <c r="G406" s="198"/>
      <c r="H406" s="198"/>
      <c r="I406" s="201"/>
      <c r="J406" s="212">
        <f>BK406</f>
        <v>0</v>
      </c>
      <c r="K406" s="198"/>
      <c r="L406" s="203"/>
      <c r="M406" s="204"/>
      <c r="N406" s="205"/>
      <c r="O406" s="205"/>
      <c r="P406" s="206">
        <f>SUM(P407:P419)</f>
        <v>0</v>
      </c>
      <c r="Q406" s="205"/>
      <c r="R406" s="206">
        <f>SUM(R407:R419)</f>
        <v>0.060020240000000002</v>
      </c>
      <c r="S406" s="205"/>
      <c r="T406" s="207">
        <f>SUM(T407:T419)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8" t="s">
        <v>79</v>
      </c>
      <c r="AT406" s="209" t="s">
        <v>68</v>
      </c>
      <c r="AU406" s="209" t="s">
        <v>77</v>
      </c>
      <c r="AY406" s="208" t="s">
        <v>151</v>
      </c>
      <c r="BK406" s="210">
        <f>SUM(BK407:BK419)</f>
        <v>0</v>
      </c>
    </row>
    <row r="407" s="2" customFormat="1" ht="16.5" customHeight="1">
      <c r="A407" s="39"/>
      <c r="B407" s="40"/>
      <c r="C407" s="213" t="s">
        <v>898</v>
      </c>
      <c r="D407" s="213" t="s">
        <v>153</v>
      </c>
      <c r="E407" s="214" t="s">
        <v>1399</v>
      </c>
      <c r="F407" s="215" t="s">
        <v>1400</v>
      </c>
      <c r="G407" s="216" t="s">
        <v>290</v>
      </c>
      <c r="H407" s="217">
        <v>57.454000000000001</v>
      </c>
      <c r="I407" s="218"/>
      <c r="J407" s="219">
        <f>ROUND(I407*H407,2)</f>
        <v>0</v>
      </c>
      <c r="K407" s="215" t="s">
        <v>157</v>
      </c>
      <c r="L407" s="45"/>
      <c r="M407" s="220" t="s">
        <v>19</v>
      </c>
      <c r="N407" s="221" t="s">
        <v>40</v>
      </c>
      <c r="O407" s="85"/>
      <c r="P407" s="222">
        <f>O407*H407</f>
        <v>0</v>
      </c>
      <c r="Q407" s="222">
        <v>0.00013999999999999999</v>
      </c>
      <c r="R407" s="222">
        <f>Q407*H407</f>
        <v>0.0080435599999999999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287</v>
      </c>
      <c r="AT407" s="224" t="s">
        <v>153</v>
      </c>
      <c r="AU407" s="224" t="s">
        <v>79</v>
      </c>
      <c r="AY407" s="18" t="s">
        <v>151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77</v>
      </c>
      <c r="BK407" s="225">
        <f>ROUND(I407*H407,2)</f>
        <v>0</v>
      </c>
      <c r="BL407" s="18" t="s">
        <v>287</v>
      </c>
      <c r="BM407" s="224" t="s">
        <v>1401</v>
      </c>
    </row>
    <row r="408" s="2" customFormat="1">
      <c r="A408" s="39"/>
      <c r="B408" s="40"/>
      <c r="C408" s="41"/>
      <c r="D408" s="226" t="s">
        <v>160</v>
      </c>
      <c r="E408" s="41"/>
      <c r="F408" s="227" t="s">
        <v>1402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160</v>
      </c>
      <c r="AU408" s="18" t="s">
        <v>79</v>
      </c>
    </row>
    <row r="409" s="2" customFormat="1" ht="16.5" customHeight="1">
      <c r="A409" s="39"/>
      <c r="B409" s="40"/>
      <c r="C409" s="213" t="s">
        <v>905</v>
      </c>
      <c r="D409" s="213" t="s">
        <v>153</v>
      </c>
      <c r="E409" s="214" t="s">
        <v>1403</v>
      </c>
      <c r="F409" s="215" t="s">
        <v>1404</v>
      </c>
      <c r="G409" s="216" t="s">
        <v>290</v>
      </c>
      <c r="H409" s="217">
        <v>57.454000000000001</v>
      </c>
      <c r="I409" s="218"/>
      <c r="J409" s="219">
        <f>ROUND(I409*H409,2)</f>
        <v>0</v>
      </c>
      <c r="K409" s="215" t="s">
        <v>157</v>
      </c>
      <c r="L409" s="45"/>
      <c r="M409" s="220" t="s">
        <v>19</v>
      </c>
      <c r="N409" s="221" t="s">
        <v>40</v>
      </c>
      <c r="O409" s="85"/>
      <c r="P409" s="222">
        <f>O409*H409</f>
        <v>0</v>
      </c>
      <c r="Q409" s="222">
        <v>0.00013999999999999999</v>
      </c>
      <c r="R409" s="222">
        <f>Q409*H409</f>
        <v>0.0080435599999999999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287</v>
      </c>
      <c r="AT409" s="224" t="s">
        <v>153</v>
      </c>
      <c r="AU409" s="224" t="s">
        <v>79</v>
      </c>
      <c r="AY409" s="18" t="s">
        <v>151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8" t="s">
        <v>77</v>
      </c>
      <c r="BK409" s="225">
        <f>ROUND(I409*H409,2)</f>
        <v>0</v>
      </c>
      <c r="BL409" s="18" t="s">
        <v>287</v>
      </c>
      <c r="BM409" s="224" t="s">
        <v>1405</v>
      </c>
    </row>
    <row r="410" s="2" customFormat="1">
      <c r="A410" s="39"/>
      <c r="B410" s="40"/>
      <c r="C410" s="41"/>
      <c r="D410" s="226" t="s">
        <v>160</v>
      </c>
      <c r="E410" s="41"/>
      <c r="F410" s="227" t="s">
        <v>1406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160</v>
      </c>
      <c r="AU410" s="18" t="s">
        <v>79</v>
      </c>
    </row>
    <row r="411" s="2" customFormat="1" ht="16.5" customHeight="1">
      <c r="A411" s="39"/>
      <c r="B411" s="40"/>
      <c r="C411" s="213" t="s">
        <v>910</v>
      </c>
      <c r="D411" s="213" t="s">
        <v>153</v>
      </c>
      <c r="E411" s="214" t="s">
        <v>1407</v>
      </c>
      <c r="F411" s="215" t="s">
        <v>1408</v>
      </c>
      <c r="G411" s="216" t="s">
        <v>290</v>
      </c>
      <c r="H411" s="217">
        <v>114.908</v>
      </c>
      <c r="I411" s="218"/>
      <c r="J411" s="219">
        <f>ROUND(I411*H411,2)</f>
        <v>0</v>
      </c>
      <c r="K411" s="215" t="s">
        <v>157</v>
      </c>
      <c r="L411" s="45"/>
      <c r="M411" s="220" t="s">
        <v>19</v>
      </c>
      <c r="N411" s="221" t="s">
        <v>40</v>
      </c>
      <c r="O411" s="85"/>
      <c r="P411" s="222">
        <f>O411*H411</f>
        <v>0</v>
      </c>
      <c r="Q411" s="222">
        <v>0.00013999999999999999</v>
      </c>
      <c r="R411" s="222">
        <f>Q411*H411</f>
        <v>0.01608712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287</v>
      </c>
      <c r="AT411" s="224" t="s">
        <v>153</v>
      </c>
      <c r="AU411" s="224" t="s">
        <v>79</v>
      </c>
      <c r="AY411" s="18" t="s">
        <v>151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77</v>
      </c>
      <c r="BK411" s="225">
        <f>ROUND(I411*H411,2)</f>
        <v>0</v>
      </c>
      <c r="BL411" s="18" t="s">
        <v>287</v>
      </c>
      <c r="BM411" s="224" t="s">
        <v>1409</v>
      </c>
    </row>
    <row r="412" s="2" customFormat="1">
      <c r="A412" s="39"/>
      <c r="B412" s="40"/>
      <c r="C412" s="41"/>
      <c r="D412" s="226" t="s">
        <v>160</v>
      </c>
      <c r="E412" s="41"/>
      <c r="F412" s="227" t="s">
        <v>1410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160</v>
      </c>
      <c r="AU412" s="18" t="s">
        <v>79</v>
      </c>
    </row>
    <row r="413" s="13" customFormat="1">
      <c r="A413" s="13"/>
      <c r="B413" s="231"/>
      <c r="C413" s="232"/>
      <c r="D413" s="233" t="s">
        <v>162</v>
      </c>
      <c r="E413" s="232"/>
      <c r="F413" s="235" t="s">
        <v>1411</v>
      </c>
      <c r="G413" s="232"/>
      <c r="H413" s="236">
        <v>114.908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162</v>
      </c>
      <c r="AU413" s="242" t="s">
        <v>79</v>
      </c>
      <c r="AV413" s="13" t="s">
        <v>79</v>
      </c>
      <c r="AW413" s="13" t="s">
        <v>4</v>
      </c>
      <c r="AX413" s="13" t="s">
        <v>77</v>
      </c>
      <c r="AY413" s="242" t="s">
        <v>151</v>
      </c>
    </row>
    <row r="414" s="2" customFormat="1" ht="16.5" customHeight="1">
      <c r="A414" s="39"/>
      <c r="B414" s="40"/>
      <c r="C414" s="213" t="s">
        <v>916</v>
      </c>
      <c r="D414" s="213" t="s">
        <v>153</v>
      </c>
      <c r="E414" s="214" t="s">
        <v>1412</v>
      </c>
      <c r="F414" s="215" t="s">
        <v>1413</v>
      </c>
      <c r="G414" s="216" t="s">
        <v>290</v>
      </c>
      <c r="H414" s="217">
        <v>55.692</v>
      </c>
      <c r="I414" s="218"/>
      <c r="J414" s="219">
        <f>ROUND(I414*H414,2)</f>
        <v>0</v>
      </c>
      <c r="K414" s="215" t="s">
        <v>157</v>
      </c>
      <c r="L414" s="45"/>
      <c r="M414" s="220" t="s">
        <v>19</v>
      </c>
      <c r="N414" s="221" t="s">
        <v>40</v>
      </c>
      <c r="O414" s="85"/>
      <c r="P414" s="222">
        <f>O414*H414</f>
        <v>0</v>
      </c>
      <c r="Q414" s="222">
        <v>0.00013999999999999999</v>
      </c>
      <c r="R414" s="222">
        <f>Q414*H414</f>
        <v>0.0077968799999999991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287</v>
      </c>
      <c r="AT414" s="224" t="s">
        <v>153</v>
      </c>
      <c r="AU414" s="224" t="s">
        <v>79</v>
      </c>
      <c r="AY414" s="18" t="s">
        <v>151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77</v>
      </c>
      <c r="BK414" s="225">
        <f>ROUND(I414*H414,2)</f>
        <v>0</v>
      </c>
      <c r="BL414" s="18" t="s">
        <v>287</v>
      </c>
      <c r="BM414" s="224" t="s">
        <v>1414</v>
      </c>
    </row>
    <row r="415" s="2" customFormat="1">
      <c r="A415" s="39"/>
      <c r="B415" s="40"/>
      <c r="C415" s="41"/>
      <c r="D415" s="226" t="s">
        <v>160</v>
      </c>
      <c r="E415" s="41"/>
      <c r="F415" s="227" t="s">
        <v>1415</v>
      </c>
      <c r="G415" s="41"/>
      <c r="H415" s="41"/>
      <c r="I415" s="228"/>
      <c r="J415" s="41"/>
      <c r="K415" s="41"/>
      <c r="L415" s="45"/>
      <c r="M415" s="229"/>
      <c r="N415" s="230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160</v>
      </c>
      <c r="AU415" s="18" t="s">
        <v>79</v>
      </c>
    </row>
    <row r="416" s="13" customFormat="1">
      <c r="A416" s="13"/>
      <c r="B416" s="231"/>
      <c r="C416" s="232"/>
      <c r="D416" s="233" t="s">
        <v>162</v>
      </c>
      <c r="E416" s="234" t="s">
        <v>19</v>
      </c>
      <c r="F416" s="235" t="s">
        <v>1069</v>
      </c>
      <c r="G416" s="232"/>
      <c r="H416" s="236">
        <v>55.692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162</v>
      </c>
      <c r="AU416" s="242" t="s">
        <v>79</v>
      </c>
      <c r="AV416" s="13" t="s">
        <v>79</v>
      </c>
      <c r="AW416" s="13" t="s">
        <v>31</v>
      </c>
      <c r="AX416" s="13" t="s">
        <v>77</v>
      </c>
      <c r="AY416" s="242" t="s">
        <v>151</v>
      </c>
    </row>
    <row r="417" s="2" customFormat="1" ht="16.5" customHeight="1">
      <c r="A417" s="39"/>
      <c r="B417" s="40"/>
      <c r="C417" s="213" t="s">
        <v>923</v>
      </c>
      <c r="D417" s="213" t="s">
        <v>153</v>
      </c>
      <c r="E417" s="214" t="s">
        <v>1416</v>
      </c>
      <c r="F417" s="215" t="s">
        <v>1417</v>
      </c>
      <c r="G417" s="216" t="s">
        <v>290</v>
      </c>
      <c r="H417" s="217">
        <v>55.692</v>
      </c>
      <c r="I417" s="218"/>
      <c r="J417" s="219">
        <f>ROUND(I417*H417,2)</f>
        <v>0</v>
      </c>
      <c r="K417" s="215" t="s">
        <v>157</v>
      </c>
      <c r="L417" s="45"/>
      <c r="M417" s="220" t="s">
        <v>19</v>
      </c>
      <c r="N417" s="221" t="s">
        <v>40</v>
      </c>
      <c r="O417" s="85"/>
      <c r="P417" s="222">
        <f>O417*H417</f>
        <v>0</v>
      </c>
      <c r="Q417" s="222">
        <v>0.00036000000000000002</v>
      </c>
      <c r="R417" s="222">
        <f>Q417*H417</f>
        <v>0.02004912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287</v>
      </c>
      <c r="AT417" s="224" t="s">
        <v>153</v>
      </c>
      <c r="AU417" s="224" t="s">
        <v>79</v>
      </c>
      <c r="AY417" s="18" t="s">
        <v>151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8" t="s">
        <v>77</v>
      </c>
      <c r="BK417" s="225">
        <f>ROUND(I417*H417,2)</f>
        <v>0</v>
      </c>
      <c r="BL417" s="18" t="s">
        <v>287</v>
      </c>
      <c r="BM417" s="224" t="s">
        <v>1418</v>
      </c>
    </row>
    <row r="418" s="2" customFormat="1">
      <c r="A418" s="39"/>
      <c r="B418" s="40"/>
      <c r="C418" s="41"/>
      <c r="D418" s="226" t="s">
        <v>160</v>
      </c>
      <c r="E418" s="41"/>
      <c r="F418" s="227" t="s">
        <v>1419</v>
      </c>
      <c r="G418" s="41"/>
      <c r="H418" s="41"/>
      <c r="I418" s="228"/>
      <c r="J418" s="41"/>
      <c r="K418" s="41"/>
      <c r="L418" s="45"/>
      <c r="M418" s="229"/>
      <c r="N418" s="230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160</v>
      </c>
      <c r="AU418" s="18" t="s">
        <v>79</v>
      </c>
    </row>
    <row r="419" s="13" customFormat="1">
      <c r="A419" s="13"/>
      <c r="B419" s="231"/>
      <c r="C419" s="232"/>
      <c r="D419" s="233" t="s">
        <v>162</v>
      </c>
      <c r="E419" s="234" t="s">
        <v>19</v>
      </c>
      <c r="F419" s="235" t="s">
        <v>1069</v>
      </c>
      <c r="G419" s="232"/>
      <c r="H419" s="236">
        <v>55.692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162</v>
      </c>
      <c r="AU419" s="242" t="s">
        <v>79</v>
      </c>
      <c r="AV419" s="13" t="s">
        <v>79</v>
      </c>
      <c r="AW419" s="13" t="s">
        <v>31</v>
      </c>
      <c r="AX419" s="13" t="s">
        <v>77</v>
      </c>
      <c r="AY419" s="242" t="s">
        <v>151</v>
      </c>
    </row>
    <row r="420" s="12" customFormat="1" ht="22.8" customHeight="1">
      <c r="A420" s="12"/>
      <c r="B420" s="197"/>
      <c r="C420" s="198"/>
      <c r="D420" s="199" t="s">
        <v>68</v>
      </c>
      <c r="E420" s="211" t="s">
        <v>1420</v>
      </c>
      <c r="F420" s="211" t="s">
        <v>1421</v>
      </c>
      <c r="G420" s="198"/>
      <c r="H420" s="198"/>
      <c r="I420" s="201"/>
      <c r="J420" s="212">
        <f>BK420</f>
        <v>0</v>
      </c>
      <c r="K420" s="198"/>
      <c r="L420" s="203"/>
      <c r="M420" s="204"/>
      <c r="N420" s="205"/>
      <c r="O420" s="205"/>
      <c r="P420" s="206">
        <f>SUM(P421:P425)</f>
        <v>0</v>
      </c>
      <c r="Q420" s="205"/>
      <c r="R420" s="206">
        <f>SUM(R421:R425)</f>
        <v>0.02513808</v>
      </c>
      <c r="S420" s="205"/>
      <c r="T420" s="207">
        <f>SUM(T421:T425)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8" t="s">
        <v>79</v>
      </c>
      <c r="AT420" s="209" t="s">
        <v>68</v>
      </c>
      <c r="AU420" s="209" t="s">
        <v>77</v>
      </c>
      <c r="AY420" s="208" t="s">
        <v>151</v>
      </c>
      <c r="BK420" s="210">
        <f>SUM(BK421:BK425)</f>
        <v>0</v>
      </c>
    </row>
    <row r="421" s="2" customFormat="1" ht="16.5" customHeight="1">
      <c r="A421" s="39"/>
      <c r="B421" s="40"/>
      <c r="C421" s="213" t="s">
        <v>929</v>
      </c>
      <c r="D421" s="213" t="s">
        <v>153</v>
      </c>
      <c r="E421" s="214" t="s">
        <v>1422</v>
      </c>
      <c r="F421" s="215" t="s">
        <v>1423</v>
      </c>
      <c r="G421" s="216" t="s">
        <v>290</v>
      </c>
      <c r="H421" s="217">
        <v>54.648000000000003</v>
      </c>
      <c r="I421" s="218"/>
      <c r="J421" s="219">
        <f>ROUND(I421*H421,2)</f>
        <v>0</v>
      </c>
      <c r="K421" s="215" t="s">
        <v>157</v>
      </c>
      <c r="L421" s="45"/>
      <c r="M421" s="220" t="s">
        <v>19</v>
      </c>
      <c r="N421" s="221" t="s">
        <v>40</v>
      </c>
      <c r="O421" s="85"/>
      <c r="P421" s="222">
        <f>O421*H421</f>
        <v>0</v>
      </c>
      <c r="Q421" s="222">
        <v>0.00020000000000000001</v>
      </c>
      <c r="R421" s="222">
        <f>Q421*H421</f>
        <v>0.010929600000000001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287</v>
      </c>
      <c r="AT421" s="224" t="s">
        <v>153</v>
      </c>
      <c r="AU421" s="224" t="s">
        <v>79</v>
      </c>
      <c r="AY421" s="18" t="s">
        <v>151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77</v>
      </c>
      <c r="BK421" s="225">
        <f>ROUND(I421*H421,2)</f>
        <v>0</v>
      </c>
      <c r="BL421" s="18" t="s">
        <v>287</v>
      </c>
      <c r="BM421" s="224" t="s">
        <v>1424</v>
      </c>
    </row>
    <row r="422" s="2" customFormat="1">
      <c r="A422" s="39"/>
      <c r="B422" s="40"/>
      <c r="C422" s="41"/>
      <c r="D422" s="226" t="s">
        <v>160</v>
      </c>
      <c r="E422" s="41"/>
      <c r="F422" s="227" t="s">
        <v>1425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160</v>
      </c>
      <c r="AU422" s="18" t="s">
        <v>79</v>
      </c>
    </row>
    <row r="423" s="13" customFormat="1">
      <c r="A423" s="13"/>
      <c r="B423" s="231"/>
      <c r="C423" s="232"/>
      <c r="D423" s="233" t="s">
        <v>162</v>
      </c>
      <c r="E423" s="234" t="s">
        <v>19</v>
      </c>
      <c r="F423" s="235" t="s">
        <v>1426</v>
      </c>
      <c r="G423" s="232"/>
      <c r="H423" s="236">
        <v>54.648000000000003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162</v>
      </c>
      <c r="AU423" s="242" t="s">
        <v>79</v>
      </c>
      <c r="AV423" s="13" t="s">
        <v>79</v>
      </c>
      <c r="AW423" s="13" t="s">
        <v>31</v>
      </c>
      <c r="AX423" s="13" t="s">
        <v>77</v>
      </c>
      <c r="AY423" s="242" t="s">
        <v>151</v>
      </c>
    </row>
    <row r="424" s="2" customFormat="1" ht="16.5" customHeight="1">
      <c r="A424" s="39"/>
      <c r="B424" s="40"/>
      <c r="C424" s="213" t="s">
        <v>935</v>
      </c>
      <c r="D424" s="213" t="s">
        <v>153</v>
      </c>
      <c r="E424" s="214" t="s">
        <v>1427</v>
      </c>
      <c r="F424" s="215" t="s">
        <v>1428</v>
      </c>
      <c r="G424" s="216" t="s">
        <v>290</v>
      </c>
      <c r="H424" s="217">
        <v>54.648000000000003</v>
      </c>
      <c r="I424" s="218"/>
      <c r="J424" s="219">
        <f>ROUND(I424*H424,2)</f>
        <v>0</v>
      </c>
      <c r="K424" s="215" t="s">
        <v>157</v>
      </c>
      <c r="L424" s="45"/>
      <c r="M424" s="220" t="s">
        <v>19</v>
      </c>
      <c r="N424" s="221" t="s">
        <v>40</v>
      </c>
      <c r="O424" s="85"/>
      <c r="P424" s="222">
        <f>O424*H424</f>
        <v>0</v>
      </c>
      <c r="Q424" s="222">
        <v>0.00025999999999999998</v>
      </c>
      <c r="R424" s="222">
        <f>Q424*H424</f>
        <v>0.014208479999999999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287</v>
      </c>
      <c r="AT424" s="224" t="s">
        <v>153</v>
      </c>
      <c r="AU424" s="224" t="s">
        <v>79</v>
      </c>
      <c r="AY424" s="18" t="s">
        <v>151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8" t="s">
        <v>77</v>
      </c>
      <c r="BK424" s="225">
        <f>ROUND(I424*H424,2)</f>
        <v>0</v>
      </c>
      <c r="BL424" s="18" t="s">
        <v>287</v>
      </c>
      <c r="BM424" s="224" t="s">
        <v>1429</v>
      </c>
    </row>
    <row r="425" s="2" customFormat="1">
      <c r="A425" s="39"/>
      <c r="B425" s="40"/>
      <c r="C425" s="41"/>
      <c r="D425" s="226" t="s">
        <v>160</v>
      </c>
      <c r="E425" s="41"/>
      <c r="F425" s="227" t="s">
        <v>1430</v>
      </c>
      <c r="G425" s="41"/>
      <c r="H425" s="41"/>
      <c r="I425" s="228"/>
      <c r="J425" s="41"/>
      <c r="K425" s="41"/>
      <c r="L425" s="45"/>
      <c r="M425" s="276"/>
      <c r="N425" s="277"/>
      <c r="O425" s="278"/>
      <c r="P425" s="278"/>
      <c r="Q425" s="278"/>
      <c r="R425" s="278"/>
      <c r="S425" s="278"/>
      <c r="T425" s="27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160</v>
      </c>
      <c r="AU425" s="18" t="s">
        <v>79</v>
      </c>
    </row>
    <row r="426" s="2" customFormat="1" ht="6.96" customHeight="1">
      <c r="A426" s="39"/>
      <c r="B426" s="60"/>
      <c r="C426" s="61"/>
      <c r="D426" s="61"/>
      <c r="E426" s="61"/>
      <c r="F426" s="61"/>
      <c r="G426" s="61"/>
      <c r="H426" s="61"/>
      <c r="I426" s="61"/>
      <c r="J426" s="61"/>
      <c r="K426" s="61"/>
      <c r="L426" s="45"/>
      <c r="M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</row>
  </sheetData>
  <sheetProtection sheet="1" autoFilter="0" formatColumns="0" formatRows="0" objects="1" scenarios="1" spinCount="100000" saltValue="IkIg/zC+XFisbUGan8PRfs3JiywENri9dwYNp5GWaQbFM7P+4V2i8m7l7EAjLwHUJKwHkb29SAXbMFEZLplBNg==" hashValue="JyluHXM5bUHpsmFfIuwXdPdcJljD6XTeCehBlpGoTowcfKhUxylpTpc6TqvVi0ZqamzFf3WzCzxJknni5IiMFA==" algorithmName="SHA-512" password="CC35"/>
  <autoFilter ref="C97:K425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1_02/122251101"/>
    <hyperlink ref="F105" r:id="rId2" display="https://podminky.urs.cz/item/CS_URS_2021_02/132251101"/>
    <hyperlink ref="F108" r:id="rId3" display="https://podminky.urs.cz/item/CS_URS_2021_02/132251251"/>
    <hyperlink ref="F111" r:id="rId4" display="https://podminky.urs.cz/item/CS_URS_2021_02/162351103"/>
    <hyperlink ref="F114" r:id="rId5" display="https://podminky.urs.cz/item/CS_URS_2021_02/162751116"/>
    <hyperlink ref="F117" r:id="rId6" display="https://podminky.urs.cz/item/CS_URS_2021_02/167111101"/>
    <hyperlink ref="F119" r:id="rId7" display="https://podminky.urs.cz/item/CS_URS_2021_02/171201231"/>
    <hyperlink ref="F122" r:id="rId8" display="https://podminky.urs.cz/item/CS_URS_2021_02/171251201"/>
    <hyperlink ref="F124" r:id="rId9" display="https://podminky.urs.cz/item/CS_URS_2021_02/175151201"/>
    <hyperlink ref="F127" r:id="rId10" display="https://podminky.urs.cz/item/CS_URS_2021_02/181951112"/>
    <hyperlink ref="F131" r:id="rId11" display="https://podminky.urs.cz/item/CS_URS_2021_02/274313711"/>
    <hyperlink ref="F134" r:id="rId12" display="https://podminky.urs.cz/item/CS_URS_2021_02/279113144"/>
    <hyperlink ref="F137" r:id="rId13" display="https://podminky.urs.cz/item/CS_URS_2021_02/279361821"/>
    <hyperlink ref="F143" r:id="rId14" display="https://podminky.urs.cz/item/CS_URS_2021_02/311113143"/>
    <hyperlink ref="F146" r:id="rId15" display="https://podminky.urs.cz/item/CS_URS_2021_02/311235151"/>
    <hyperlink ref="F149" r:id="rId16" display="https://podminky.urs.cz/item/CS_URS_2021_02/317168052"/>
    <hyperlink ref="F151" r:id="rId17" display="https://podminky.urs.cz/item/CS_URS_2021_02/317168057"/>
    <hyperlink ref="F154" r:id="rId18" display="https://podminky.urs.cz/item/CS_URS_2021_02/411168333"/>
    <hyperlink ref="F157" r:id="rId19" display="https://podminky.urs.cz/item/CS_URS_2021_02/411362021"/>
    <hyperlink ref="F160" r:id="rId20" display="https://podminky.urs.cz/item/CS_URS_2021_02/417238212"/>
    <hyperlink ref="F163" r:id="rId21" display="https://podminky.urs.cz/item/CS_URS_2021_02/417321515"/>
    <hyperlink ref="F166" r:id="rId22" display="https://podminky.urs.cz/item/CS_URS_2021_02/417351115"/>
    <hyperlink ref="F169" r:id="rId23" display="https://podminky.urs.cz/item/CS_URS_2021_02/417351116"/>
    <hyperlink ref="F171" r:id="rId24" display="https://podminky.urs.cz/item/CS_URS_2021_02/417361821"/>
    <hyperlink ref="F178" r:id="rId25" display="https://podminky.urs.cz/item/CS_URS_2021_02/611321141"/>
    <hyperlink ref="F181" r:id="rId26" display="https://podminky.urs.cz/item/CS_URS_2021_02/611321191"/>
    <hyperlink ref="F183" r:id="rId27" display="https://podminky.urs.cz/item/CS_URS_2021_02/612321141"/>
    <hyperlink ref="F186" r:id="rId28" display="https://podminky.urs.cz/item/CS_URS_2021_02/612321191"/>
    <hyperlink ref="F188" r:id="rId29" display="https://podminky.urs.cz/item/CS_URS_2021_02/622321141"/>
    <hyperlink ref="F191" r:id="rId30" display="https://podminky.urs.cz/item/CS_URS_2021_02/622321191"/>
    <hyperlink ref="F193" r:id="rId31" display="https://podminky.urs.cz/item/CS_URS_2021_02/631311125"/>
    <hyperlink ref="F196" r:id="rId32" display="https://podminky.urs.cz/item/CS_URS_2021_02/631319012"/>
    <hyperlink ref="F198" r:id="rId33" display="https://podminky.urs.cz/item/CS_URS_2021_02/631319173"/>
    <hyperlink ref="F200" r:id="rId34" display="https://podminky.urs.cz/item/CS_URS_2021_02/631351101"/>
    <hyperlink ref="F203" r:id="rId35" display="https://podminky.urs.cz/item/CS_URS_2021_02/631351102"/>
    <hyperlink ref="F205" r:id="rId36" display="https://podminky.urs.cz/item/CS_URS_2021_02/631362021"/>
    <hyperlink ref="F208" r:id="rId37" display="https://podminky.urs.cz/item/CS_URS_2021_02/632450122"/>
    <hyperlink ref="F211" r:id="rId38" display="https://podminky.urs.cz/item/CS_URS_2021_02/632451234"/>
    <hyperlink ref="F216" r:id="rId39" display="https://podminky.urs.cz/item/CS_URS_2021_02/634111113"/>
    <hyperlink ref="F219" r:id="rId40" display="https://podminky.urs.cz/item/CS_URS_2021_02/635111141"/>
    <hyperlink ref="F222" r:id="rId41" display="https://podminky.urs.cz/item/CS_URS_2021_02/637211112"/>
    <hyperlink ref="F226" r:id="rId42" display="https://podminky.urs.cz/item/CS_URS_2021_02/941111131"/>
    <hyperlink ref="F229" r:id="rId43" display="https://podminky.urs.cz/item/CS_URS_2021_02/941111231"/>
    <hyperlink ref="F232" r:id="rId44" display="https://podminky.urs.cz/item/CS_URS_2021_02/941111831"/>
    <hyperlink ref="F234" r:id="rId45" display="https://podminky.urs.cz/item/CS_URS_2021_02/952901111"/>
    <hyperlink ref="F237" r:id="rId46" display="https://podminky.urs.cz/item/CS_URS_2021_02/953943211"/>
    <hyperlink ref="F239" r:id="rId47" display="https://podminky.urs.cz/item/CS_URS_2021_02/44932114"/>
    <hyperlink ref="F242" r:id="rId48" display="https://podminky.urs.cz/item/CS_URS_2021_02/953961213"/>
    <hyperlink ref="F244" r:id="rId49" display="https://podminky.urs.cz/item/CS_URS_2021_02/953965121"/>
    <hyperlink ref="F247" r:id="rId50" display="https://podminky.urs.cz/item/CS_URS_2021_02/998011001"/>
    <hyperlink ref="F251" r:id="rId51" display="https://podminky.urs.cz/item/CS_URS_2021_02/711111001"/>
    <hyperlink ref="F254" r:id="rId52" display="https://podminky.urs.cz/item/CS_URS_2021_02/11163150"/>
    <hyperlink ref="F257" r:id="rId53" display="https://podminky.urs.cz/item/CS_URS_2021_02/711112001"/>
    <hyperlink ref="F260" r:id="rId54" display="https://podminky.urs.cz/item/CS_URS_2021_02/11163150"/>
    <hyperlink ref="F263" r:id="rId55" display="https://podminky.urs.cz/item/CS_URS_2021_02/711141559"/>
    <hyperlink ref="F267" r:id="rId56" display="https://podminky.urs.cz/item/CS_URS_2021_02/711142559"/>
    <hyperlink ref="F271" r:id="rId57" display="https://podminky.urs.cz/item/CS_URS_2021_02/998711101"/>
    <hyperlink ref="F274" r:id="rId58" display="https://podminky.urs.cz/item/CS_URS_2021_02/712311101"/>
    <hyperlink ref="F277" r:id="rId59" display="https://podminky.urs.cz/item/CS_URS_2021_02/11163150"/>
    <hyperlink ref="F280" r:id="rId60" display="https://podminky.urs.cz/item/CS_URS_2021_02/712341559"/>
    <hyperlink ref="F284" r:id="rId61" display="https://podminky.urs.cz/item/CS_URS_2021_02/712363352"/>
    <hyperlink ref="F287" r:id="rId62" display="https://podminky.urs.cz/item/CS_URS_2021_02/712363353"/>
    <hyperlink ref="F290" r:id="rId63" display="https://podminky.urs.cz/item/CS_URS_2021_02/712363506"/>
    <hyperlink ref="F293" r:id="rId64" display="https://podminky.urs.cz/item/CS_URS_2021_02/28322013"/>
    <hyperlink ref="F296" r:id="rId65" display="https://podminky.urs.cz/item/CS_URS_2021_02/712391171"/>
    <hyperlink ref="F298" r:id="rId66" display="https://podminky.urs.cz/item/CS_URS_2021_02/69311010"/>
    <hyperlink ref="F301" r:id="rId67" display="https://podminky.urs.cz/item/CS_URS_2021_02/998712101"/>
    <hyperlink ref="F304" r:id="rId68" display="https://podminky.urs.cz/item/CS_URS_2021_02/713141131"/>
    <hyperlink ref="F309" r:id="rId69" display="https://podminky.urs.cz/item/CS_URS_2021_02/998713101"/>
    <hyperlink ref="F312" r:id="rId70" display="https://podminky.urs.cz/item/CS_URS_2021_02/762341017"/>
    <hyperlink ref="F315" r:id="rId71" display="https://podminky.urs.cz/item/CS_URS_2021_02/762341280"/>
    <hyperlink ref="F318" r:id="rId72" display="https://podminky.urs.cz/item/CS_URS_2021_02/60621154"/>
    <hyperlink ref="F321" r:id="rId73" display="https://podminky.urs.cz/item/CS_URS_2021_02/998762101"/>
    <hyperlink ref="F324" r:id="rId74" display="https://podminky.urs.cz/item/CS_URS_2021_02/764212662"/>
    <hyperlink ref="F327" r:id="rId75" display="https://podminky.urs.cz/item/CS_URS_2021_02/764215606"/>
    <hyperlink ref="F330" r:id="rId76" display="https://podminky.urs.cz/item/CS_URS_2021_02/764216642"/>
    <hyperlink ref="F334" r:id="rId77" display="https://podminky.urs.cz/item/CS_URS_2021_02/764511602"/>
    <hyperlink ref="F337" r:id="rId78" display="https://podminky.urs.cz/item/CS_URS_2021_02/764518622"/>
    <hyperlink ref="F340" r:id="rId79" display="https://podminky.urs.cz/item/CS_URS_2021_02/998764101"/>
    <hyperlink ref="F343" r:id="rId80" display="https://podminky.urs.cz/item/CS_URS_2021_02/766412222"/>
    <hyperlink ref="F350" r:id="rId81" display="https://podminky.urs.cz/item/CS_URS_2021_02/61191160"/>
    <hyperlink ref="F353" r:id="rId82" display="https://podminky.urs.cz/item/CS_URS_2021_02/766417211"/>
    <hyperlink ref="F356" r:id="rId83" display="https://podminky.urs.cz/item/CS_URS_2021_02/60512126"/>
    <hyperlink ref="F359" r:id="rId84" display="https://podminky.urs.cz/item/CS_URS_2021_02/766622216"/>
    <hyperlink ref="F361" r:id="rId85" display="https://podminky.urs.cz/item/CS_URS_2021_02/61140049"/>
    <hyperlink ref="F365" r:id="rId86" display="https://podminky.urs.cz/item/CS_URS_2021_02/766694111"/>
    <hyperlink ref="F367" r:id="rId87" display="https://podminky.urs.cz/item/CS_URS_2021_02/60794101"/>
    <hyperlink ref="F369" r:id="rId88" display="https://podminky.urs.cz/item/CS_URS_2021_02/60794121"/>
    <hyperlink ref="F371" r:id="rId89" display="https://podminky.urs.cz/item/CS_URS_2021_02/766695232"/>
    <hyperlink ref="F374" r:id="rId90" display="https://podminky.urs.cz/item/CS_URS_2021_02/998766101"/>
    <hyperlink ref="F377" r:id="rId91" display="https://podminky.urs.cz/item/CS_URS_2021_02/767640221"/>
    <hyperlink ref="F381" r:id="rId92" display="https://podminky.urs.cz/item/CS_URS_2021_02/767995112"/>
    <hyperlink ref="F385" r:id="rId93" display="https://podminky.urs.cz/item/CS_URS_2021_02/998767101"/>
    <hyperlink ref="F388" r:id="rId94" display="https://podminky.urs.cz/item/CS_URS_2021_02/771121011"/>
    <hyperlink ref="F391" r:id="rId95" display="https://podminky.urs.cz/item/CS_URS_2021_02/771474111"/>
    <hyperlink ref="F397" r:id="rId96" display="https://podminky.urs.cz/item/CS_URS_2021_02/771554112"/>
    <hyperlink ref="F402" r:id="rId97" display="https://podminky.urs.cz/item/CS_URS_2021_02/771591184"/>
    <hyperlink ref="F405" r:id="rId98" display="https://podminky.urs.cz/item/CS_URS_2021_02/998771101"/>
    <hyperlink ref="F408" r:id="rId99" display="https://podminky.urs.cz/item/CS_URS_2021_02/783163101"/>
    <hyperlink ref="F410" r:id="rId100" display="https://podminky.urs.cz/item/CS_URS_2021_02/783164101"/>
    <hyperlink ref="F412" r:id="rId101" display="https://podminky.urs.cz/item/CS_URS_2021_02/783167101"/>
    <hyperlink ref="F415" r:id="rId102" display="https://podminky.urs.cz/item/CS_URS_2021_02/783823135"/>
    <hyperlink ref="F418" r:id="rId103" display="https://podminky.urs.cz/item/CS_URS_2021_02/783827125"/>
    <hyperlink ref="F422" r:id="rId104" display="https://podminky.urs.cz/item/CS_URS_2021_02/784181121"/>
    <hyperlink ref="F425" r:id="rId105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1431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ROUND(J95,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ROUND((SUM(BE95:BE388)),  2)</f>
        <v>0</v>
      </c>
      <c r="G33" s="39"/>
      <c r="H33" s="39"/>
      <c r="I33" s="158">
        <v>0.20999999999999999</v>
      </c>
      <c r="J33" s="157">
        <f>ROUND(((SUM(BE95:BE388))*I33),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ROUND((SUM(BF95:BF388)),  2)</f>
        <v>0</v>
      </c>
      <c r="G34" s="39"/>
      <c r="H34" s="39"/>
      <c r="I34" s="158">
        <v>0.14999999999999999</v>
      </c>
      <c r="J34" s="157">
        <f>ROUND(((SUM(BF95:BF388))*I34),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ROUND((SUM(BG95:BG388)),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ROUND((SUM(BH95:BH388)),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ROUND((SUM(BI95:BI388)),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GJ-03 - SO 03 - Komunikace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J97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J136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125</v>
      </c>
      <c r="E63" s="183"/>
      <c r="F63" s="183"/>
      <c r="G63" s="183"/>
      <c r="H63" s="183"/>
      <c r="I63" s="183"/>
      <c r="J63" s="184">
        <f>J164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126</v>
      </c>
      <c r="E64" s="183"/>
      <c r="F64" s="183"/>
      <c r="G64" s="183"/>
      <c r="H64" s="183"/>
      <c r="I64" s="183"/>
      <c r="J64" s="184">
        <f>J204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127</v>
      </c>
      <c r="E65" s="183"/>
      <c r="F65" s="183"/>
      <c r="G65" s="183"/>
      <c r="H65" s="183"/>
      <c r="I65" s="183"/>
      <c r="J65" s="184">
        <f>J214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128</v>
      </c>
      <c r="E66" s="183"/>
      <c r="F66" s="183"/>
      <c r="G66" s="183"/>
      <c r="H66" s="183"/>
      <c r="I66" s="183"/>
      <c r="J66" s="184">
        <f>J249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129</v>
      </c>
      <c r="E67" s="183"/>
      <c r="F67" s="183"/>
      <c r="G67" s="183"/>
      <c r="H67" s="183"/>
      <c r="I67" s="183"/>
      <c r="J67" s="184">
        <f>J270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1432</v>
      </c>
      <c r="E68" s="183"/>
      <c r="F68" s="183"/>
      <c r="G68" s="183"/>
      <c r="H68" s="183"/>
      <c r="I68" s="183"/>
      <c r="J68" s="184">
        <f>J326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J336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131</v>
      </c>
      <c r="E70" s="178"/>
      <c r="F70" s="178"/>
      <c r="G70" s="178"/>
      <c r="H70" s="178"/>
      <c r="I70" s="178"/>
      <c r="J70" s="179">
        <f>J339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1433</v>
      </c>
      <c r="E71" s="183"/>
      <c r="F71" s="183"/>
      <c r="G71" s="183"/>
      <c r="H71" s="183"/>
      <c r="I71" s="183"/>
      <c r="J71" s="184">
        <f>J340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948</v>
      </c>
      <c r="E72" s="183"/>
      <c r="F72" s="183"/>
      <c r="G72" s="183"/>
      <c r="H72" s="183"/>
      <c r="I72" s="183"/>
      <c r="J72" s="184">
        <f>J342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949</v>
      </c>
      <c r="E73" s="183"/>
      <c r="F73" s="183"/>
      <c r="G73" s="183"/>
      <c r="H73" s="183"/>
      <c r="I73" s="183"/>
      <c r="J73" s="184">
        <f>J349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950</v>
      </c>
      <c r="E74" s="183"/>
      <c r="F74" s="183"/>
      <c r="G74" s="183"/>
      <c r="H74" s="183"/>
      <c r="I74" s="183"/>
      <c r="J74" s="184">
        <f>J377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951</v>
      </c>
      <c r="E75" s="183"/>
      <c r="F75" s="183"/>
      <c r="G75" s="183"/>
      <c r="H75" s="183"/>
      <c r="I75" s="183"/>
      <c r="J75" s="184">
        <f>J383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Jihlava - gymnazium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GJ-03 - SO 03 - Komunikace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73" t="str">
        <f>IF(J12="","",J12)</f>
        <v>19. 12. 2021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137</v>
      </c>
      <c r="D94" s="189" t="s">
        <v>54</v>
      </c>
      <c r="E94" s="189" t="s">
        <v>50</v>
      </c>
      <c r="F94" s="189" t="s">
        <v>51</v>
      </c>
      <c r="G94" s="189" t="s">
        <v>138</v>
      </c>
      <c r="H94" s="189" t="s">
        <v>139</v>
      </c>
      <c r="I94" s="189" t="s">
        <v>140</v>
      </c>
      <c r="J94" s="189" t="s">
        <v>120</v>
      </c>
      <c r="K94" s="190" t="s">
        <v>141</v>
      </c>
      <c r="L94" s="191"/>
      <c r="M94" s="93" t="s">
        <v>19</v>
      </c>
      <c r="N94" s="94" t="s">
        <v>39</v>
      </c>
      <c r="O94" s="94" t="s">
        <v>142</v>
      </c>
      <c r="P94" s="94" t="s">
        <v>143</v>
      </c>
      <c r="Q94" s="94" t="s">
        <v>144</v>
      </c>
      <c r="R94" s="94" t="s">
        <v>145</v>
      </c>
      <c r="S94" s="94" t="s">
        <v>146</v>
      </c>
      <c r="T94" s="95" t="s">
        <v>147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148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P96+P339</f>
        <v>0</v>
      </c>
      <c r="Q95" s="97"/>
      <c r="R95" s="194">
        <f>R96+R339</f>
        <v>385.03208375000003</v>
      </c>
      <c r="S95" s="97"/>
      <c r="T95" s="195">
        <f>T96+T339</f>
        <v>4.7557999999999998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68</v>
      </c>
      <c r="AU95" s="18" t="s">
        <v>121</v>
      </c>
      <c r="BK95" s="196">
        <f>BK96+BK339</f>
        <v>0</v>
      </c>
    </row>
    <row r="96" s="12" customFormat="1" ht="25.92" customHeight="1">
      <c r="A96" s="12"/>
      <c r="B96" s="197"/>
      <c r="C96" s="198"/>
      <c r="D96" s="199" t="s">
        <v>68</v>
      </c>
      <c r="E96" s="200" t="s">
        <v>149</v>
      </c>
      <c r="F96" s="200" t="s">
        <v>150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P97+P136+P164+P204+P214+P249+P270+P326+P336</f>
        <v>0</v>
      </c>
      <c r="Q96" s="205"/>
      <c r="R96" s="206">
        <f>R97+R136+R164+R204+R214+R249+R270+R326+R336</f>
        <v>384.62223923000005</v>
      </c>
      <c r="S96" s="205"/>
      <c r="T96" s="207">
        <f>T97+T136+T164+T204+T214+T249+T270+T326+T336</f>
        <v>4.7275650000000002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77</v>
      </c>
      <c r="AT96" s="209" t="s">
        <v>68</v>
      </c>
      <c r="AU96" s="209" t="s">
        <v>69</v>
      </c>
      <c r="AY96" s="208" t="s">
        <v>151</v>
      </c>
      <c r="BK96" s="210">
        <f>BK97+BK136+BK164+BK204+BK214+BK249+BK270+BK326+BK336</f>
        <v>0</v>
      </c>
    </row>
    <row r="97" s="12" customFormat="1" ht="22.8" customHeight="1">
      <c r="A97" s="12"/>
      <c r="B97" s="197"/>
      <c r="C97" s="198"/>
      <c r="D97" s="199" t="s">
        <v>68</v>
      </c>
      <c r="E97" s="211" t="s">
        <v>77</v>
      </c>
      <c r="F97" s="211" t="s">
        <v>152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SUM(P98:P135)</f>
        <v>0</v>
      </c>
      <c r="Q97" s="205"/>
      <c r="R97" s="206">
        <f>SUM(R98:R135)</f>
        <v>0</v>
      </c>
      <c r="S97" s="205"/>
      <c r="T97" s="207">
        <f>SUM(T98:T135)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77</v>
      </c>
      <c r="AT97" s="209" t="s">
        <v>68</v>
      </c>
      <c r="AU97" s="209" t="s">
        <v>77</v>
      </c>
      <c r="AY97" s="208" t="s">
        <v>151</v>
      </c>
      <c r="BK97" s="210">
        <f>SUM(BK98:BK135)</f>
        <v>0</v>
      </c>
    </row>
    <row r="98" s="2" customFormat="1" ht="21.75" customHeight="1">
      <c r="A98" s="39"/>
      <c r="B98" s="40"/>
      <c r="C98" s="213" t="s">
        <v>77</v>
      </c>
      <c r="D98" s="213" t="s">
        <v>153</v>
      </c>
      <c r="E98" s="214" t="s">
        <v>154</v>
      </c>
      <c r="F98" s="215" t="s">
        <v>155</v>
      </c>
      <c r="G98" s="216" t="s">
        <v>156</v>
      </c>
      <c r="H98" s="217">
        <v>263.31900000000002</v>
      </c>
      <c r="I98" s="218"/>
      <c r="J98" s="219">
        <f>ROUND(I98*H98,2)</f>
        <v>0</v>
      </c>
      <c r="K98" s="215" t="s">
        <v>157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158</v>
      </c>
      <c r="AT98" s="224" t="s">
        <v>153</v>
      </c>
      <c r="AU98" s="224" t="s">
        <v>79</v>
      </c>
      <c r="AY98" s="18" t="s">
        <v>151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77</v>
      </c>
      <c r="BK98" s="225">
        <f>ROUND(I98*H98,2)</f>
        <v>0</v>
      </c>
      <c r="BL98" s="18" t="s">
        <v>158</v>
      </c>
      <c r="BM98" s="224" t="s">
        <v>1434</v>
      </c>
    </row>
    <row r="99" s="2" customFormat="1">
      <c r="A99" s="39"/>
      <c r="B99" s="40"/>
      <c r="C99" s="41"/>
      <c r="D99" s="226" t="s">
        <v>160</v>
      </c>
      <c r="E99" s="41"/>
      <c r="F99" s="227" t="s">
        <v>161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160</v>
      </c>
      <c r="AU99" s="18" t="s">
        <v>79</v>
      </c>
    </row>
    <row r="100" s="13" customFormat="1">
      <c r="A100" s="13"/>
      <c r="B100" s="231"/>
      <c r="C100" s="232"/>
      <c r="D100" s="233" t="s">
        <v>162</v>
      </c>
      <c r="E100" s="234" t="s">
        <v>19</v>
      </c>
      <c r="F100" s="235" t="s">
        <v>1435</v>
      </c>
      <c r="G100" s="232"/>
      <c r="H100" s="236">
        <v>194.97499999999999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162</v>
      </c>
      <c r="AU100" s="242" t="s">
        <v>79</v>
      </c>
      <c r="AV100" s="13" t="s">
        <v>79</v>
      </c>
      <c r="AW100" s="13" t="s">
        <v>31</v>
      </c>
      <c r="AX100" s="13" t="s">
        <v>69</v>
      </c>
      <c r="AY100" s="242" t="s">
        <v>151</v>
      </c>
    </row>
    <row r="101" s="14" customFormat="1">
      <c r="A101" s="14"/>
      <c r="B101" s="243"/>
      <c r="C101" s="244"/>
      <c r="D101" s="233" t="s">
        <v>162</v>
      </c>
      <c r="E101" s="245" t="s">
        <v>19</v>
      </c>
      <c r="F101" s="246" t="s">
        <v>1436</v>
      </c>
      <c r="G101" s="244"/>
      <c r="H101" s="247">
        <v>194.97499999999999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162</v>
      </c>
      <c r="AU101" s="253" t="s">
        <v>79</v>
      </c>
      <c r="AV101" s="14" t="s">
        <v>165</v>
      </c>
      <c r="AW101" s="14" t="s">
        <v>31</v>
      </c>
      <c r="AX101" s="14" t="s">
        <v>69</v>
      </c>
      <c r="AY101" s="253" t="s">
        <v>151</v>
      </c>
    </row>
    <row r="102" s="13" customFormat="1">
      <c r="A102" s="13"/>
      <c r="B102" s="231"/>
      <c r="C102" s="232"/>
      <c r="D102" s="233" t="s">
        <v>162</v>
      </c>
      <c r="E102" s="234" t="s">
        <v>19</v>
      </c>
      <c r="F102" s="235" t="s">
        <v>1437</v>
      </c>
      <c r="G102" s="232"/>
      <c r="H102" s="236">
        <v>51.636000000000003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162</v>
      </c>
      <c r="AU102" s="242" t="s">
        <v>79</v>
      </c>
      <c r="AV102" s="13" t="s">
        <v>79</v>
      </c>
      <c r="AW102" s="13" t="s">
        <v>31</v>
      </c>
      <c r="AX102" s="13" t="s">
        <v>69</v>
      </c>
      <c r="AY102" s="242" t="s">
        <v>151</v>
      </c>
    </row>
    <row r="103" s="14" customFormat="1">
      <c r="A103" s="14"/>
      <c r="B103" s="243"/>
      <c r="C103" s="244"/>
      <c r="D103" s="233" t="s">
        <v>162</v>
      </c>
      <c r="E103" s="245" t="s">
        <v>19</v>
      </c>
      <c r="F103" s="246" t="s">
        <v>1438</v>
      </c>
      <c r="G103" s="244"/>
      <c r="H103" s="247">
        <v>51.636000000000003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162</v>
      </c>
      <c r="AU103" s="253" t="s">
        <v>79</v>
      </c>
      <c r="AV103" s="14" t="s">
        <v>165</v>
      </c>
      <c r="AW103" s="14" t="s">
        <v>31</v>
      </c>
      <c r="AX103" s="14" t="s">
        <v>69</v>
      </c>
      <c r="AY103" s="253" t="s">
        <v>151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1439</v>
      </c>
      <c r="G104" s="232"/>
      <c r="H104" s="236">
        <v>16.707999999999998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69</v>
      </c>
      <c r="AY104" s="242" t="s">
        <v>151</v>
      </c>
    </row>
    <row r="105" s="14" customFormat="1">
      <c r="A105" s="14"/>
      <c r="B105" s="243"/>
      <c r="C105" s="244"/>
      <c r="D105" s="233" t="s">
        <v>162</v>
      </c>
      <c r="E105" s="245" t="s">
        <v>19</v>
      </c>
      <c r="F105" s="246" t="s">
        <v>171</v>
      </c>
      <c r="G105" s="244"/>
      <c r="H105" s="247">
        <v>16.707999999999998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162</v>
      </c>
      <c r="AU105" s="253" t="s">
        <v>79</v>
      </c>
      <c r="AV105" s="14" t="s">
        <v>165</v>
      </c>
      <c r="AW105" s="14" t="s">
        <v>31</v>
      </c>
      <c r="AX105" s="14" t="s">
        <v>69</v>
      </c>
      <c r="AY105" s="253" t="s">
        <v>151</v>
      </c>
    </row>
    <row r="106" s="15" customFormat="1">
      <c r="A106" s="15"/>
      <c r="B106" s="254"/>
      <c r="C106" s="255"/>
      <c r="D106" s="233" t="s">
        <v>162</v>
      </c>
      <c r="E106" s="256" t="s">
        <v>19</v>
      </c>
      <c r="F106" s="257" t="s">
        <v>174</v>
      </c>
      <c r="G106" s="255"/>
      <c r="H106" s="258">
        <v>263.31900000000002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162</v>
      </c>
      <c r="AU106" s="264" t="s">
        <v>79</v>
      </c>
      <c r="AV106" s="15" t="s">
        <v>158</v>
      </c>
      <c r="AW106" s="15" t="s">
        <v>31</v>
      </c>
      <c r="AX106" s="15" t="s">
        <v>77</v>
      </c>
      <c r="AY106" s="264" t="s">
        <v>151</v>
      </c>
    </row>
    <row r="107" s="2" customFormat="1" ht="21.75" customHeight="1">
      <c r="A107" s="39"/>
      <c r="B107" s="40"/>
      <c r="C107" s="213" t="s">
        <v>79</v>
      </c>
      <c r="D107" s="213" t="s">
        <v>153</v>
      </c>
      <c r="E107" s="214" t="s">
        <v>175</v>
      </c>
      <c r="F107" s="215" t="s">
        <v>176</v>
      </c>
      <c r="G107" s="216" t="s">
        <v>156</v>
      </c>
      <c r="H107" s="217">
        <v>9.5519999999999996</v>
      </c>
      <c r="I107" s="218"/>
      <c r="J107" s="219">
        <f>ROUND(I107*H107,2)</f>
        <v>0</v>
      </c>
      <c r="K107" s="215" t="s">
        <v>157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158</v>
      </c>
      <c r="AT107" s="224" t="s">
        <v>153</v>
      </c>
      <c r="AU107" s="224" t="s">
        <v>79</v>
      </c>
      <c r="AY107" s="18" t="s">
        <v>151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77</v>
      </c>
      <c r="BK107" s="225">
        <f>ROUND(I107*H107,2)</f>
        <v>0</v>
      </c>
      <c r="BL107" s="18" t="s">
        <v>158</v>
      </c>
      <c r="BM107" s="224" t="s">
        <v>1440</v>
      </c>
    </row>
    <row r="108" s="2" customFormat="1">
      <c r="A108" s="39"/>
      <c r="B108" s="40"/>
      <c r="C108" s="41"/>
      <c r="D108" s="226" t="s">
        <v>160</v>
      </c>
      <c r="E108" s="41"/>
      <c r="F108" s="227" t="s">
        <v>178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79</v>
      </c>
    </row>
    <row r="109" s="13" customFormat="1">
      <c r="A109" s="13"/>
      <c r="B109" s="231"/>
      <c r="C109" s="232"/>
      <c r="D109" s="233" t="s">
        <v>162</v>
      </c>
      <c r="E109" s="234" t="s">
        <v>19</v>
      </c>
      <c r="F109" s="235" t="s">
        <v>1441</v>
      </c>
      <c r="G109" s="232"/>
      <c r="H109" s="236">
        <v>9.5519999999999996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162</v>
      </c>
      <c r="AU109" s="242" t="s">
        <v>79</v>
      </c>
      <c r="AV109" s="13" t="s">
        <v>79</v>
      </c>
      <c r="AW109" s="13" t="s">
        <v>31</v>
      </c>
      <c r="AX109" s="13" t="s">
        <v>69</v>
      </c>
      <c r="AY109" s="242" t="s">
        <v>151</v>
      </c>
    </row>
    <row r="110" s="14" customFormat="1">
      <c r="A110" s="14"/>
      <c r="B110" s="243"/>
      <c r="C110" s="244"/>
      <c r="D110" s="233" t="s">
        <v>162</v>
      </c>
      <c r="E110" s="245" t="s">
        <v>19</v>
      </c>
      <c r="F110" s="246" t="s">
        <v>1442</v>
      </c>
      <c r="G110" s="244"/>
      <c r="H110" s="247">
        <v>9.5519999999999996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162</v>
      </c>
      <c r="AU110" s="253" t="s">
        <v>79</v>
      </c>
      <c r="AV110" s="14" t="s">
        <v>165</v>
      </c>
      <c r="AW110" s="14" t="s">
        <v>31</v>
      </c>
      <c r="AX110" s="14" t="s">
        <v>69</v>
      </c>
      <c r="AY110" s="253" t="s">
        <v>151</v>
      </c>
    </row>
    <row r="111" s="15" customFormat="1">
      <c r="A111" s="15"/>
      <c r="B111" s="254"/>
      <c r="C111" s="255"/>
      <c r="D111" s="233" t="s">
        <v>162</v>
      </c>
      <c r="E111" s="256" t="s">
        <v>19</v>
      </c>
      <c r="F111" s="257" t="s">
        <v>174</v>
      </c>
      <c r="G111" s="255"/>
      <c r="H111" s="258">
        <v>9.5519999999999996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162</v>
      </c>
      <c r="AU111" s="264" t="s">
        <v>79</v>
      </c>
      <c r="AV111" s="15" t="s">
        <v>158</v>
      </c>
      <c r="AW111" s="15" t="s">
        <v>31</v>
      </c>
      <c r="AX111" s="15" t="s">
        <v>77</v>
      </c>
      <c r="AY111" s="264" t="s">
        <v>151</v>
      </c>
    </row>
    <row r="112" s="2" customFormat="1" ht="16.5" customHeight="1">
      <c r="A112" s="39"/>
      <c r="B112" s="40"/>
      <c r="C112" s="213" t="s">
        <v>165</v>
      </c>
      <c r="D112" s="213" t="s">
        <v>153</v>
      </c>
      <c r="E112" s="214" t="s">
        <v>208</v>
      </c>
      <c r="F112" s="215" t="s">
        <v>209</v>
      </c>
      <c r="G112" s="216" t="s">
        <v>156</v>
      </c>
      <c r="H112" s="217">
        <v>18.367000000000001</v>
      </c>
      <c r="I112" s="218"/>
      <c r="J112" s="219">
        <f>ROUND(I112*H112,2)</f>
        <v>0</v>
      </c>
      <c r="K112" s="215" t="s">
        <v>157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158</v>
      </c>
      <c r="AT112" s="224" t="s">
        <v>153</v>
      </c>
      <c r="AU112" s="224" t="s">
        <v>79</v>
      </c>
      <c r="AY112" s="18" t="s">
        <v>151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77</v>
      </c>
      <c r="BK112" s="225">
        <f>ROUND(I112*H112,2)</f>
        <v>0</v>
      </c>
      <c r="BL112" s="18" t="s">
        <v>158</v>
      </c>
      <c r="BM112" s="224" t="s">
        <v>1443</v>
      </c>
    </row>
    <row r="113" s="2" customFormat="1">
      <c r="A113" s="39"/>
      <c r="B113" s="40"/>
      <c r="C113" s="41"/>
      <c r="D113" s="226" t="s">
        <v>160</v>
      </c>
      <c r="E113" s="41"/>
      <c r="F113" s="227" t="s">
        <v>211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160</v>
      </c>
      <c r="AU113" s="18" t="s">
        <v>79</v>
      </c>
    </row>
    <row r="114" s="13" customFormat="1">
      <c r="A114" s="13"/>
      <c r="B114" s="231"/>
      <c r="C114" s="232"/>
      <c r="D114" s="233" t="s">
        <v>162</v>
      </c>
      <c r="E114" s="234" t="s">
        <v>19</v>
      </c>
      <c r="F114" s="235" t="s">
        <v>213</v>
      </c>
      <c r="G114" s="232"/>
      <c r="H114" s="236">
        <v>12.635999999999999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162</v>
      </c>
      <c r="AU114" s="242" t="s">
        <v>79</v>
      </c>
      <c r="AV114" s="13" t="s">
        <v>79</v>
      </c>
      <c r="AW114" s="13" t="s">
        <v>31</v>
      </c>
      <c r="AX114" s="13" t="s">
        <v>69</v>
      </c>
      <c r="AY114" s="242" t="s">
        <v>151</v>
      </c>
    </row>
    <row r="115" s="14" customFormat="1">
      <c r="A115" s="14"/>
      <c r="B115" s="243"/>
      <c r="C115" s="244"/>
      <c r="D115" s="233" t="s">
        <v>162</v>
      </c>
      <c r="E115" s="245" t="s">
        <v>19</v>
      </c>
      <c r="F115" s="246" t="s">
        <v>1444</v>
      </c>
      <c r="G115" s="244"/>
      <c r="H115" s="247">
        <v>12.635999999999999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162</v>
      </c>
      <c r="AU115" s="253" t="s">
        <v>79</v>
      </c>
      <c r="AV115" s="14" t="s">
        <v>165</v>
      </c>
      <c r="AW115" s="14" t="s">
        <v>31</v>
      </c>
      <c r="AX115" s="14" t="s">
        <v>69</v>
      </c>
      <c r="AY115" s="253" t="s">
        <v>151</v>
      </c>
    </row>
    <row r="116" s="13" customFormat="1">
      <c r="A116" s="13"/>
      <c r="B116" s="231"/>
      <c r="C116" s="232"/>
      <c r="D116" s="233" t="s">
        <v>162</v>
      </c>
      <c r="E116" s="234" t="s">
        <v>19</v>
      </c>
      <c r="F116" s="235" t="s">
        <v>1445</v>
      </c>
      <c r="G116" s="232"/>
      <c r="H116" s="236">
        <v>5.7309999999999999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162</v>
      </c>
      <c r="AU116" s="242" t="s">
        <v>79</v>
      </c>
      <c r="AV116" s="13" t="s">
        <v>79</v>
      </c>
      <c r="AW116" s="13" t="s">
        <v>31</v>
      </c>
      <c r="AX116" s="13" t="s">
        <v>69</v>
      </c>
      <c r="AY116" s="242" t="s">
        <v>151</v>
      </c>
    </row>
    <row r="117" s="14" customFormat="1">
      <c r="A117" s="14"/>
      <c r="B117" s="243"/>
      <c r="C117" s="244"/>
      <c r="D117" s="233" t="s">
        <v>162</v>
      </c>
      <c r="E117" s="245" t="s">
        <v>19</v>
      </c>
      <c r="F117" s="246" t="s">
        <v>1446</v>
      </c>
      <c r="G117" s="244"/>
      <c r="H117" s="247">
        <v>5.7309999999999999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162</v>
      </c>
      <c r="AU117" s="253" t="s">
        <v>79</v>
      </c>
      <c r="AV117" s="14" t="s">
        <v>165</v>
      </c>
      <c r="AW117" s="14" t="s">
        <v>31</v>
      </c>
      <c r="AX117" s="14" t="s">
        <v>69</v>
      </c>
      <c r="AY117" s="253" t="s">
        <v>151</v>
      </c>
    </row>
    <row r="118" s="15" customFormat="1">
      <c r="A118" s="15"/>
      <c r="B118" s="254"/>
      <c r="C118" s="255"/>
      <c r="D118" s="233" t="s">
        <v>162</v>
      </c>
      <c r="E118" s="256" t="s">
        <v>19</v>
      </c>
      <c r="F118" s="257" t="s">
        <v>174</v>
      </c>
      <c r="G118" s="255"/>
      <c r="H118" s="258">
        <v>18.367000000000001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162</v>
      </c>
      <c r="AU118" s="264" t="s">
        <v>79</v>
      </c>
      <c r="AV118" s="15" t="s">
        <v>158</v>
      </c>
      <c r="AW118" s="15" t="s">
        <v>31</v>
      </c>
      <c r="AX118" s="15" t="s">
        <v>77</v>
      </c>
      <c r="AY118" s="264" t="s">
        <v>151</v>
      </c>
    </row>
    <row r="119" s="2" customFormat="1" ht="21.75" customHeight="1">
      <c r="A119" s="39"/>
      <c r="B119" s="40"/>
      <c r="C119" s="213" t="s">
        <v>158</v>
      </c>
      <c r="D119" s="213" t="s">
        <v>153</v>
      </c>
      <c r="E119" s="214" t="s">
        <v>231</v>
      </c>
      <c r="F119" s="215" t="s">
        <v>232</v>
      </c>
      <c r="G119" s="216" t="s">
        <v>156</v>
      </c>
      <c r="H119" s="217">
        <v>291.238</v>
      </c>
      <c r="I119" s="218"/>
      <c r="J119" s="219">
        <f>ROUND(I119*H119,2)</f>
        <v>0</v>
      </c>
      <c r="K119" s="215" t="s">
        <v>157</v>
      </c>
      <c r="L119" s="45"/>
      <c r="M119" s="220" t="s">
        <v>19</v>
      </c>
      <c r="N119" s="221" t="s">
        <v>40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158</v>
      </c>
      <c r="AT119" s="224" t="s">
        <v>153</v>
      </c>
      <c r="AU119" s="224" t="s">
        <v>79</v>
      </c>
      <c r="AY119" s="18" t="s">
        <v>151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77</v>
      </c>
      <c r="BK119" s="225">
        <f>ROUND(I119*H119,2)</f>
        <v>0</v>
      </c>
      <c r="BL119" s="18" t="s">
        <v>158</v>
      </c>
      <c r="BM119" s="224" t="s">
        <v>1447</v>
      </c>
    </row>
    <row r="120" s="2" customFormat="1">
      <c r="A120" s="39"/>
      <c r="B120" s="40"/>
      <c r="C120" s="41"/>
      <c r="D120" s="226" t="s">
        <v>160</v>
      </c>
      <c r="E120" s="41"/>
      <c r="F120" s="227" t="s">
        <v>234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160</v>
      </c>
      <c r="AU120" s="18" t="s">
        <v>79</v>
      </c>
    </row>
    <row r="121" s="13" customFormat="1">
      <c r="A121" s="13"/>
      <c r="B121" s="231"/>
      <c r="C121" s="232"/>
      <c r="D121" s="233" t="s">
        <v>162</v>
      </c>
      <c r="E121" s="234" t="s">
        <v>19</v>
      </c>
      <c r="F121" s="235" t="s">
        <v>1448</v>
      </c>
      <c r="G121" s="232"/>
      <c r="H121" s="236">
        <v>291.238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162</v>
      </c>
      <c r="AU121" s="242" t="s">
        <v>79</v>
      </c>
      <c r="AV121" s="13" t="s">
        <v>79</v>
      </c>
      <c r="AW121" s="13" t="s">
        <v>31</v>
      </c>
      <c r="AX121" s="13" t="s">
        <v>77</v>
      </c>
      <c r="AY121" s="242" t="s">
        <v>151</v>
      </c>
    </row>
    <row r="122" s="2" customFormat="1" ht="16.5" customHeight="1">
      <c r="A122" s="39"/>
      <c r="B122" s="40"/>
      <c r="C122" s="213" t="s">
        <v>207</v>
      </c>
      <c r="D122" s="213" t="s">
        <v>153</v>
      </c>
      <c r="E122" s="214" t="s">
        <v>243</v>
      </c>
      <c r="F122" s="215" t="s">
        <v>244</v>
      </c>
      <c r="G122" s="216" t="s">
        <v>245</v>
      </c>
      <c r="H122" s="217">
        <v>538.78999999999996</v>
      </c>
      <c r="I122" s="218"/>
      <c r="J122" s="219">
        <f>ROUND(I122*H122,2)</f>
        <v>0</v>
      </c>
      <c r="K122" s="215" t="s">
        <v>157</v>
      </c>
      <c r="L122" s="45"/>
      <c r="M122" s="220" t="s">
        <v>19</v>
      </c>
      <c r="N122" s="221" t="s">
        <v>40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158</v>
      </c>
      <c r="AT122" s="224" t="s">
        <v>153</v>
      </c>
      <c r="AU122" s="224" t="s">
        <v>79</v>
      </c>
      <c r="AY122" s="18" t="s">
        <v>151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77</v>
      </c>
      <c r="BK122" s="225">
        <f>ROUND(I122*H122,2)</f>
        <v>0</v>
      </c>
      <c r="BL122" s="18" t="s">
        <v>158</v>
      </c>
      <c r="BM122" s="224" t="s">
        <v>1449</v>
      </c>
    </row>
    <row r="123" s="2" customFormat="1">
      <c r="A123" s="39"/>
      <c r="B123" s="40"/>
      <c r="C123" s="41"/>
      <c r="D123" s="226" t="s">
        <v>160</v>
      </c>
      <c r="E123" s="41"/>
      <c r="F123" s="227" t="s">
        <v>247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160</v>
      </c>
      <c r="AU123" s="18" t="s">
        <v>79</v>
      </c>
    </row>
    <row r="124" s="13" customFormat="1">
      <c r="A124" s="13"/>
      <c r="B124" s="231"/>
      <c r="C124" s="232"/>
      <c r="D124" s="233" t="s">
        <v>162</v>
      </c>
      <c r="E124" s="232"/>
      <c r="F124" s="235" t="s">
        <v>1450</v>
      </c>
      <c r="G124" s="232"/>
      <c r="H124" s="236">
        <v>538.78999999999996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162</v>
      </c>
      <c r="AU124" s="242" t="s">
        <v>79</v>
      </c>
      <c r="AV124" s="13" t="s">
        <v>79</v>
      </c>
      <c r="AW124" s="13" t="s">
        <v>4</v>
      </c>
      <c r="AX124" s="13" t="s">
        <v>77</v>
      </c>
      <c r="AY124" s="242" t="s">
        <v>151</v>
      </c>
    </row>
    <row r="125" s="2" customFormat="1" ht="16.5" customHeight="1">
      <c r="A125" s="39"/>
      <c r="B125" s="40"/>
      <c r="C125" s="213" t="s">
        <v>218</v>
      </c>
      <c r="D125" s="213" t="s">
        <v>153</v>
      </c>
      <c r="E125" s="214" t="s">
        <v>250</v>
      </c>
      <c r="F125" s="215" t="s">
        <v>251</v>
      </c>
      <c r="G125" s="216" t="s">
        <v>156</v>
      </c>
      <c r="H125" s="217">
        <v>291.238</v>
      </c>
      <c r="I125" s="218"/>
      <c r="J125" s="219">
        <f>ROUND(I125*H125,2)</f>
        <v>0</v>
      </c>
      <c r="K125" s="215" t="s">
        <v>157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158</v>
      </c>
      <c r="AT125" s="224" t="s">
        <v>153</v>
      </c>
      <c r="AU125" s="224" t="s">
        <v>79</v>
      </c>
      <c r="AY125" s="18" t="s">
        <v>151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77</v>
      </c>
      <c r="BK125" s="225">
        <f>ROUND(I125*H125,2)</f>
        <v>0</v>
      </c>
      <c r="BL125" s="18" t="s">
        <v>158</v>
      </c>
      <c r="BM125" s="224" t="s">
        <v>1451</v>
      </c>
    </row>
    <row r="126" s="2" customFormat="1">
      <c r="A126" s="39"/>
      <c r="B126" s="40"/>
      <c r="C126" s="41"/>
      <c r="D126" s="226" t="s">
        <v>160</v>
      </c>
      <c r="E126" s="41"/>
      <c r="F126" s="227" t="s">
        <v>253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160</v>
      </c>
      <c r="AU126" s="18" t="s">
        <v>79</v>
      </c>
    </row>
    <row r="127" s="2" customFormat="1" ht="16.5" customHeight="1">
      <c r="A127" s="39"/>
      <c r="B127" s="40"/>
      <c r="C127" s="213" t="s">
        <v>224</v>
      </c>
      <c r="D127" s="213" t="s">
        <v>153</v>
      </c>
      <c r="E127" s="214" t="s">
        <v>288</v>
      </c>
      <c r="F127" s="215" t="s">
        <v>289</v>
      </c>
      <c r="G127" s="216" t="s">
        <v>290</v>
      </c>
      <c r="H127" s="217">
        <v>520.63</v>
      </c>
      <c r="I127" s="218"/>
      <c r="J127" s="219">
        <f>ROUND(I127*H127,2)</f>
        <v>0</v>
      </c>
      <c r="K127" s="215" t="s">
        <v>157</v>
      </c>
      <c r="L127" s="45"/>
      <c r="M127" s="220" t="s">
        <v>19</v>
      </c>
      <c r="N127" s="221" t="s">
        <v>40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158</v>
      </c>
      <c r="AT127" s="224" t="s">
        <v>153</v>
      </c>
      <c r="AU127" s="224" t="s">
        <v>79</v>
      </c>
      <c r="AY127" s="18" t="s">
        <v>151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77</v>
      </c>
      <c r="BK127" s="225">
        <f>ROUND(I127*H127,2)</f>
        <v>0</v>
      </c>
      <c r="BL127" s="18" t="s">
        <v>158</v>
      </c>
      <c r="BM127" s="224" t="s">
        <v>1452</v>
      </c>
    </row>
    <row r="128" s="2" customFormat="1">
      <c r="A128" s="39"/>
      <c r="B128" s="40"/>
      <c r="C128" s="41"/>
      <c r="D128" s="226" t="s">
        <v>160</v>
      </c>
      <c r="E128" s="41"/>
      <c r="F128" s="227" t="s">
        <v>292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160</v>
      </c>
      <c r="AU128" s="18" t="s">
        <v>79</v>
      </c>
    </row>
    <row r="129" s="13" customFormat="1">
      <c r="A129" s="13"/>
      <c r="B129" s="231"/>
      <c r="C129" s="232"/>
      <c r="D129" s="233" t="s">
        <v>162</v>
      </c>
      <c r="E129" s="234" t="s">
        <v>19</v>
      </c>
      <c r="F129" s="235" t="s">
        <v>1453</v>
      </c>
      <c r="G129" s="232"/>
      <c r="H129" s="236">
        <v>354.5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162</v>
      </c>
      <c r="AU129" s="242" t="s">
        <v>79</v>
      </c>
      <c r="AV129" s="13" t="s">
        <v>79</v>
      </c>
      <c r="AW129" s="13" t="s">
        <v>31</v>
      </c>
      <c r="AX129" s="13" t="s">
        <v>69</v>
      </c>
      <c r="AY129" s="242" t="s">
        <v>151</v>
      </c>
    </row>
    <row r="130" s="14" customFormat="1">
      <c r="A130" s="14"/>
      <c r="B130" s="243"/>
      <c r="C130" s="244"/>
      <c r="D130" s="233" t="s">
        <v>162</v>
      </c>
      <c r="E130" s="245" t="s">
        <v>19</v>
      </c>
      <c r="F130" s="246" t="s">
        <v>1436</v>
      </c>
      <c r="G130" s="244"/>
      <c r="H130" s="247">
        <v>354.5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162</v>
      </c>
      <c r="AU130" s="253" t="s">
        <v>79</v>
      </c>
      <c r="AV130" s="14" t="s">
        <v>165</v>
      </c>
      <c r="AW130" s="14" t="s">
        <v>31</v>
      </c>
      <c r="AX130" s="14" t="s">
        <v>69</v>
      </c>
      <c r="AY130" s="253" t="s">
        <v>151</v>
      </c>
    </row>
    <row r="131" s="13" customFormat="1">
      <c r="A131" s="13"/>
      <c r="B131" s="231"/>
      <c r="C131" s="232"/>
      <c r="D131" s="233" t="s">
        <v>162</v>
      </c>
      <c r="E131" s="234" t="s">
        <v>19</v>
      </c>
      <c r="F131" s="235" t="s">
        <v>1454</v>
      </c>
      <c r="G131" s="232"/>
      <c r="H131" s="236">
        <v>99.299999999999997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162</v>
      </c>
      <c r="AU131" s="242" t="s">
        <v>79</v>
      </c>
      <c r="AV131" s="13" t="s">
        <v>79</v>
      </c>
      <c r="AW131" s="13" t="s">
        <v>31</v>
      </c>
      <c r="AX131" s="13" t="s">
        <v>69</v>
      </c>
      <c r="AY131" s="242" t="s">
        <v>151</v>
      </c>
    </row>
    <row r="132" s="14" customFormat="1">
      <c r="A132" s="14"/>
      <c r="B132" s="243"/>
      <c r="C132" s="244"/>
      <c r="D132" s="233" t="s">
        <v>162</v>
      </c>
      <c r="E132" s="245" t="s">
        <v>19</v>
      </c>
      <c r="F132" s="246" t="s">
        <v>1438</v>
      </c>
      <c r="G132" s="244"/>
      <c r="H132" s="247">
        <v>99.299999999999997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162</v>
      </c>
      <c r="AU132" s="253" t="s">
        <v>79</v>
      </c>
      <c r="AV132" s="14" t="s">
        <v>165</v>
      </c>
      <c r="AW132" s="14" t="s">
        <v>31</v>
      </c>
      <c r="AX132" s="14" t="s">
        <v>69</v>
      </c>
      <c r="AY132" s="253" t="s">
        <v>151</v>
      </c>
    </row>
    <row r="133" s="13" customFormat="1">
      <c r="A133" s="13"/>
      <c r="B133" s="231"/>
      <c r="C133" s="232"/>
      <c r="D133" s="233" t="s">
        <v>162</v>
      </c>
      <c r="E133" s="234" t="s">
        <v>19</v>
      </c>
      <c r="F133" s="235" t="s">
        <v>1455</v>
      </c>
      <c r="G133" s="232"/>
      <c r="H133" s="236">
        <v>66.829999999999998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162</v>
      </c>
      <c r="AU133" s="242" t="s">
        <v>79</v>
      </c>
      <c r="AV133" s="13" t="s">
        <v>79</v>
      </c>
      <c r="AW133" s="13" t="s">
        <v>31</v>
      </c>
      <c r="AX133" s="13" t="s">
        <v>69</v>
      </c>
      <c r="AY133" s="242" t="s">
        <v>151</v>
      </c>
    </row>
    <row r="134" s="14" customFormat="1">
      <c r="A134" s="14"/>
      <c r="B134" s="243"/>
      <c r="C134" s="244"/>
      <c r="D134" s="233" t="s">
        <v>162</v>
      </c>
      <c r="E134" s="245" t="s">
        <v>19</v>
      </c>
      <c r="F134" s="246" t="s">
        <v>171</v>
      </c>
      <c r="G134" s="244"/>
      <c r="H134" s="247">
        <v>66.829999999999998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162</v>
      </c>
      <c r="AU134" s="253" t="s">
        <v>79</v>
      </c>
      <c r="AV134" s="14" t="s">
        <v>165</v>
      </c>
      <c r="AW134" s="14" t="s">
        <v>31</v>
      </c>
      <c r="AX134" s="14" t="s">
        <v>69</v>
      </c>
      <c r="AY134" s="253" t="s">
        <v>151</v>
      </c>
    </row>
    <row r="135" s="15" customFormat="1">
      <c r="A135" s="15"/>
      <c r="B135" s="254"/>
      <c r="C135" s="255"/>
      <c r="D135" s="233" t="s">
        <v>162</v>
      </c>
      <c r="E135" s="256" t="s">
        <v>19</v>
      </c>
      <c r="F135" s="257" t="s">
        <v>174</v>
      </c>
      <c r="G135" s="255"/>
      <c r="H135" s="258">
        <v>520.63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162</v>
      </c>
      <c r="AU135" s="264" t="s">
        <v>79</v>
      </c>
      <c r="AV135" s="15" t="s">
        <v>158</v>
      </c>
      <c r="AW135" s="15" t="s">
        <v>31</v>
      </c>
      <c r="AX135" s="15" t="s">
        <v>77</v>
      </c>
      <c r="AY135" s="264" t="s">
        <v>151</v>
      </c>
    </row>
    <row r="136" s="12" customFormat="1" ht="22.8" customHeight="1">
      <c r="A136" s="12"/>
      <c r="B136" s="197"/>
      <c r="C136" s="198"/>
      <c r="D136" s="199" t="s">
        <v>68</v>
      </c>
      <c r="E136" s="211" t="s">
        <v>79</v>
      </c>
      <c r="F136" s="211" t="s">
        <v>304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SUM(P137:P163)</f>
        <v>0</v>
      </c>
      <c r="Q136" s="205"/>
      <c r="R136" s="206">
        <f>SUM(R137:R163)</f>
        <v>78.225811329999999</v>
      </c>
      <c r="S136" s="205"/>
      <c r="T136" s="207">
        <f>SUM(T137:T163)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77</v>
      </c>
      <c r="AT136" s="209" t="s">
        <v>68</v>
      </c>
      <c r="AU136" s="209" t="s">
        <v>77</v>
      </c>
      <c r="AY136" s="208" t="s">
        <v>151</v>
      </c>
      <c r="BK136" s="210">
        <f>SUM(BK137:BK163)</f>
        <v>0</v>
      </c>
    </row>
    <row r="137" s="2" customFormat="1" ht="16.5" customHeight="1">
      <c r="A137" s="39"/>
      <c r="B137" s="40"/>
      <c r="C137" s="213" t="s">
        <v>230</v>
      </c>
      <c r="D137" s="213" t="s">
        <v>153</v>
      </c>
      <c r="E137" s="214" t="s">
        <v>306</v>
      </c>
      <c r="F137" s="215" t="s">
        <v>307</v>
      </c>
      <c r="G137" s="216" t="s">
        <v>156</v>
      </c>
      <c r="H137" s="217">
        <v>12.537000000000001</v>
      </c>
      <c r="I137" s="218"/>
      <c r="J137" s="219">
        <f>ROUND(I137*H137,2)</f>
        <v>0</v>
      </c>
      <c r="K137" s="215" t="s">
        <v>157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1.665</v>
      </c>
      <c r="R137" s="222">
        <f>Q137*H137</f>
        <v>20.874105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158</v>
      </c>
      <c r="AT137" s="224" t="s">
        <v>153</v>
      </c>
      <c r="AU137" s="224" t="s">
        <v>79</v>
      </c>
      <c r="AY137" s="18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77</v>
      </c>
      <c r="BK137" s="225">
        <f>ROUND(I137*H137,2)</f>
        <v>0</v>
      </c>
      <c r="BL137" s="18" t="s">
        <v>158</v>
      </c>
      <c r="BM137" s="224" t="s">
        <v>1456</v>
      </c>
    </row>
    <row r="138" s="2" customFormat="1">
      <c r="A138" s="39"/>
      <c r="B138" s="40"/>
      <c r="C138" s="41"/>
      <c r="D138" s="226" t="s">
        <v>160</v>
      </c>
      <c r="E138" s="41"/>
      <c r="F138" s="227" t="s">
        <v>309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79</v>
      </c>
    </row>
    <row r="139" s="13" customFormat="1">
      <c r="A139" s="13"/>
      <c r="B139" s="231"/>
      <c r="C139" s="232"/>
      <c r="D139" s="233" t="s">
        <v>162</v>
      </c>
      <c r="E139" s="234" t="s">
        <v>19</v>
      </c>
      <c r="F139" s="235" t="s">
        <v>1441</v>
      </c>
      <c r="G139" s="232"/>
      <c r="H139" s="236">
        <v>9.5519999999999996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162</v>
      </c>
      <c r="AU139" s="242" t="s">
        <v>79</v>
      </c>
      <c r="AV139" s="13" t="s">
        <v>79</v>
      </c>
      <c r="AW139" s="13" t="s">
        <v>31</v>
      </c>
      <c r="AX139" s="13" t="s">
        <v>69</v>
      </c>
      <c r="AY139" s="242" t="s">
        <v>151</v>
      </c>
    </row>
    <row r="140" s="13" customFormat="1">
      <c r="A140" s="13"/>
      <c r="B140" s="231"/>
      <c r="C140" s="232"/>
      <c r="D140" s="233" t="s">
        <v>162</v>
      </c>
      <c r="E140" s="234" t="s">
        <v>19</v>
      </c>
      <c r="F140" s="235" t="s">
        <v>1457</v>
      </c>
      <c r="G140" s="232"/>
      <c r="H140" s="236">
        <v>2.9849999999999999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162</v>
      </c>
      <c r="AU140" s="242" t="s">
        <v>79</v>
      </c>
      <c r="AV140" s="13" t="s">
        <v>79</v>
      </c>
      <c r="AW140" s="13" t="s">
        <v>31</v>
      </c>
      <c r="AX140" s="13" t="s">
        <v>69</v>
      </c>
      <c r="AY140" s="242" t="s">
        <v>151</v>
      </c>
    </row>
    <row r="141" s="14" customFormat="1">
      <c r="A141" s="14"/>
      <c r="B141" s="243"/>
      <c r="C141" s="244"/>
      <c r="D141" s="233" t="s">
        <v>162</v>
      </c>
      <c r="E141" s="245" t="s">
        <v>19</v>
      </c>
      <c r="F141" s="246" t="s">
        <v>1442</v>
      </c>
      <c r="G141" s="244"/>
      <c r="H141" s="247">
        <v>12.537000000000001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162</v>
      </c>
      <c r="AU141" s="253" t="s">
        <v>79</v>
      </c>
      <c r="AV141" s="14" t="s">
        <v>165</v>
      </c>
      <c r="AW141" s="14" t="s">
        <v>31</v>
      </c>
      <c r="AX141" s="14" t="s">
        <v>69</v>
      </c>
      <c r="AY141" s="253" t="s">
        <v>151</v>
      </c>
    </row>
    <row r="142" s="15" customFormat="1">
      <c r="A142" s="15"/>
      <c r="B142" s="254"/>
      <c r="C142" s="255"/>
      <c r="D142" s="233" t="s">
        <v>162</v>
      </c>
      <c r="E142" s="256" t="s">
        <v>19</v>
      </c>
      <c r="F142" s="257" t="s">
        <v>174</v>
      </c>
      <c r="G142" s="255"/>
      <c r="H142" s="258">
        <v>12.537000000000001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162</v>
      </c>
      <c r="AU142" s="264" t="s">
        <v>79</v>
      </c>
      <c r="AV142" s="15" t="s">
        <v>158</v>
      </c>
      <c r="AW142" s="15" t="s">
        <v>31</v>
      </c>
      <c r="AX142" s="15" t="s">
        <v>77</v>
      </c>
      <c r="AY142" s="264" t="s">
        <v>151</v>
      </c>
    </row>
    <row r="143" s="2" customFormat="1" ht="16.5" customHeight="1">
      <c r="A143" s="39"/>
      <c r="B143" s="40"/>
      <c r="C143" s="213" t="s">
        <v>236</v>
      </c>
      <c r="D143" s="213" t="s">
        <v>153</v>
      </c>
      <c r="E143" s="214" t="s">
        <v>313</v>
      </c>
      <c r="F143" s="215" t="s">
        <v>314</v>
      </c>
      <c r="G143" s="216" t="s">
        <v>290</v>
      </c>
      <c r="H143" s="217">
        <v>137.31</v>
      </c>
      <c r="I143" s="218"/>
      <c r="J143" s="219">
        <f>ROUND(I143*H143,2)</f>
        <v>0</v>
      </c>
      <c r="K143" s="215" t="s">
        <v>157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0.00017000000000000001</v>
      </c>
      <c r="R143" s="222">
        <f>Q143*H143</f>
        <v>0.023342700000000001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158</v>
      </c>
      <c r="AT143" s="224" t="s">
        <v>153</v>
      </c>
      <c r="AU143" s="224" t="s">
        <v>79</v>
      </c>
      <c r="AY143" s="18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77</v>
      </c>
      <c r="BK143" s="225">
        <f>ROUND(I143*H143,2)</f>
        <v>0</v>
      </c>
      <c r="BL143" s="18" t="s">
        <v>158</v>
      </c>
      <c r="BM143" s="224" t="s">
        <v>1458</v>
      </c>
    </row>
    <row r="144" s="2" customFormat="1">
      <c r="A144" s="39"/>
      <c r="B144" s="40"/>
      <c r="C144" s="41"/>
      <c r="D144" s="226" t="s">
        <v>160</v>
      </c>
      <c r="E144" s="41"/>
      <c r="F144" s="227" t="s">
        <v>316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79</v>
      </c>
    </row>
    <row r="145" s="13" customFormat="1">
      <c r="A145" s="13"/>
      <c r="B145" s="231"/>
      <c r="C145" s="232"/>
      <c r="D145" s="233" t="s">
        <v>162</v>
      </c>
      <c r="E145" s="234" t="s">
        <v>19</v>
      </c>
      <c r="F145" s="235" t="s">
        <v>1459</v>
      </c>
      <c r="G145" s="232"/>
      <c r="H145" s="236">
        <v>29.850000000000001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162</v>
      </c>
      <c r="AU145" s="242" t="s">
        <v>79</v>
      </c>
      <c r="AV145" s="13" t="s">
        <v>79</v>
      </c>
      <c r="AW145" s="13" t="s">
        <v>31</v>
      </c>
      <c r="AX145" s="13" t="s">
        <v>69</v>
      </c>
      <c r="AY145" s="242" t="s">
        <v>151</v>
      </c>
    </row>
    <row r="146" s="13" customFormat="1">
      <c r="A146" s="13"/>
      <c r="B146" s="231"/>
      <c r="C146" s="232"/>
      <c r="D146" s="233" t="s">
        <v>162</v>
      </c>
      <c r="E146" s="234" t="s">
        <v>19</v>
      </c>
      <c r="F146" s="235" t="s">
        <v>1460</v>
      </c>
      <c r="G146" s="232"/>
      <c r="H146" s="236">
        <v>107.45999999999999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162</v>
      </c>
      <c r="AU146" s="242" t="s">
        <v>79</v>
      </c>
      <c r="AV146" s="13" t="s">
        <v>79</v>
      </c>
      <c r="AW146" s="13" t="s">
        <v>31</v>
      </c>
      <c r="AX146" s="13" t="s">
        <v>69</v>
      </c>
      <c r="AY146" s="242" t="s">
        <v>151</v>
      </c>
    </row>
    <row r="147" s="14" customFormat="1">
      <c r="A147" s="14"/>
      <c r="B147" s="243"/>
      <c r="C147" s="244"/>
      <c r="D147" s="233" t="s">
        <v>162</v>
      </c>
      <c r="E147" s="245" t="s">
        <v>19</v>
      </c>
      <c r="F147" s="246" t="s">
        <v>1442</v>
      </c>
      <c r="G147" s="244"/>
      <c r="H147" s="247">
        <v>137.31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162</v>
      </c>
      <c r="AU147" s="253" t="s">
        <v>79</v>
      </c>
      <c r="AV147" s="14" t="s">
        <v>165</v>
      </c>
      <c r="AW147" s="14" t="s">
        <v>31</v>
      </c>
      <c r="AX147" s="14" t="s">
        <v>69</v>
      </c>
      <c r="AY147" s="253" t="s">
        <v>151</v>
      </c>
    </row>
    <row r="148" s="15" customFormat="1">
      <c r="A148" s="15"/>
      <c r="B148" s="254"/>
      <c r="C148" s="255"/>
      <c r="D148" s="233" t="s">
        <v>162</v>
      </c>
      <c r="E148" s="256" t="s">
        <v>19</v>
      </c>
      <c r="F148" s="257" t="s">
        <v>174</v>
      </c>
      <c r="G148" s="255"/>
      <c r="H148" s="258">
        <v>137.31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162</v>
      </c>
      <c r="AU148" s="264" t="s">
        <v>79</v>
      </c>
      <c r="AV148" s="15" t="s">
        <v>158</v>
      </c>
      <c r="AW148" s="15" t="s">
        <v>31</v>
      </c>
      <c r="AX148" s="15" t="s">
        <v>77</v>
      </c>
      <c r="AY148" s="264" t="s">
        <v>151</v>
      </c>
    </row>
    <row r="149" s="2" customFormat="1" ht="16.5" customHeight="1">
      <c r="A149" s="39"/>
      <c r="B149" s="40"/>
      <c r="C149" s="265" t="s">
        <v>242</v>
      </c>
      <c r="D149" s="265" t="s">
        <v>262</v>
      </c>
      <c r="E149" s="266" t="s">
        <v>321</v>
      </c>
      <c r="F149" s="267" t="s">
        <v>322</v>
      </c>
      <c r="G149" s="268" t="s">
        <v>290</v>
      </c>
      <c r="H149" s="269">
        <v>162.64400000000001</v>
      </c>
      <c r="I149" s="270"/>
      <c r="J149" s="271">
        <f>ROUND(I149*H149,2)</f>
        <v>0</v>
      </c>
      <c r="K149" s="267" t="s">
        <v>157</v>
      </c>
      <c r="L149" s="272"/>
      <c r="M149" s="273" t="s">
        <v>19</v>
      </c>
      <c r="N149" s="274" t="s">
        <v>40</v>
      </c>
      <c r="O149" s="85"/>
      <c r="P149" s="222">
        <f>O149*H149</f>
        <v>0</v>
      </c>
      <c r="Q149" s="222">
        <v>0.00029999999999999997</v>
      </c>
      <c r="R149" s="222">
        <f>Q149*H149</f>
        <v>0.048793199999999995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230</v>
      </c>
      <c r="AT149" s="224" t="s">
        <v>262</v>
      </c>
      <c r="AU149" s="224" t="s">
        <v>79</v>
      </c>
      <c r="AY149" s="18" t="s">
        <v>151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77</v>
      </c>
      <c r="BK149" s="225">
        <f>ROUND(I149*H149,2)</f>
        <v>0</v>
      </c>
      <c r="BL149" s="18" t="s">
        <v>158</v>
      </c>
      <c r="BM149" s="224" t="s">
        <v>1461</v>
      </c>
    </row>
    <row r="150" s="2" customFormat="1">
      <c r="A150" s="39"/>
      <c r="B150" s="40"/>
      <c r="C150" s="41"/>
      <c r="D150" s="226" t="s">
        <v>160</v>
      </c>
      <c r="E150" s="41"/>
      <c r="F150" s="227" t="s">
        <v>324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160</v>
      </c>
      <c r="AU150" s="18" t="s">
        <v>79</v>
      </c>
    </row>
    <row r="151" s="13" customFormat="1">
      <c r="A151" s="13"/>
      <c r="B151" s="231"/>
      <c r="C151" s="232"/>
      <c r="D151" s="233" t="s">
        <v>162</v>
      </c>
      <c r="E151" s="232"/>
      <c r="F151" s="235" t="s">
        <v>1462</v>
      </c>
      <c r="G151" s="232"/>
      <c r="H151" s="236">
        <v>162.64400000000001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162</v>
      </c>
      <c r="AU151" s="242" t="s">
        <v>79</v>
      </c>
      <c r="AV151" s="13" t="s">
        <v>79</v>
      </c>
      <c r="AW151" s="13" t="s">
        <v>4</v>
      </c>
      <c r="AX151" s="13" t="s">
        <v>77</v>
      </c>
      <c r="AY151" s="242" t="s">
        <v>151</v>
      </c>
    </row>
    <row r="152" s="2" customFormat="1" ht="24.15" customHeight="1">
      <c r="A152" s="39"/>
      <c r="B152" s="40"/>
      <c r="C152" s="213" t="s">
        <v>249</v>
      </c>
      <c r="D152" s="213" t="s">
        <v>153</v>
      </c>
      <c r="E152" s="214" t="s">
        <v>327</v>
      </c>
      <c r="F152" s="215" t="s">
        <v>328</v>
      </c>
      <c r="G152" s="216" t="s">
        <v>329</v>
      </c>
      <c r="H152" s="217">
        <v>59.700000000000003</v>
      </c>
      <c r="I152" s="218"/>
      <c r="J152" s="219">
        <f>ROUND(I152*H152,2)</f>
        <v>0</v>
      </c>
      <c r="K152" s="215" t="s">
        <v>157</v>
      </c>
      <c r="L152" s="45"/>
      <c r="M152" s="220" t="s">
        <v>19</v>
      </c>
      <c r="N152" s="221" t="s">
        <v>40</v>
      </c>
      <c r="O152" s="85"/>
      <c r="P152" s="222">
        <f>O152*H152</f>
        <v>0</v>
      </c>
      <c r="Q152" s="222">
        <v>0.20469000000000001</v>
      </c>
      <c r="R152" s="222">
        <f>Q152*H152</f>
        <v>12.219993000000001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158</v>
      </c>
      <c r="AT152" s="224" t="s">
        <v>153</v>
      </c>
      <c r="AU152" s="224" t="s">
        <v>79</v>
      </c>
      <c r="AY152" s="18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77</v>
      </c>
      <c r="BK152" s="225">
        <f>ROUND(I152*H152,2)</f>
        <v>0</v>
      </c>
      <c r="BL152" s="18" t="s">
        <v>158</v>
      </c>
      <c r="BM152" s="224" t="s">
        <v>1463</v>
      </c>
    </row>
    <row r="153" s="2" customFormat="1">
      <c r="A153" s="39"/>
      <c r="B153" s="40"/>
      <c r="C153" s="41"/>
      <c r="D153" s="226" t="s">
        <v>160</v>
      </c>
      <c r="E153" s="41"/>
      <c r="F153" s="227" t="s">
        <v>331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160</v>
      </c>
      <c r="AU153" s="18" t="s">
        <v>79</v>
      </c>
    </row>
    <row r="154" s="13" customFormat="1">
      <c r="A154" s="13"/>
      <c r="B154" s="231"/>
      <c r="C154" s="232"/>
      <c r="D154" s="233" t="s">
        <v>162</v>
      </c>
      <c r="E154" s="234" t="s">
        <v>19</v>
      </c>
      <c r="F154" s="235" t="s">
        <v>1464</v>
      </c>
      <c r="G154" s="232"/>
      <c r="H154" s="236">
        <v>59.700000000000003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162</v>
      </c>
      <c r="AU154" s="242" t="s">
        <v>79</v>
      </c>
      <c r="AV154" s="13" t="s">
        <v>79</v>
      </c>
      <c r="AW154" s="13" t="s">
        <v>31</v>
      </c>
      <c r="AX154" s="13" t="s">
        <v>69</v>
      </c>
      <c r="AY154" s="242" t="s">
        <v>151</v>
      </c>
    </row>
    <row r="155" s="14" customFormat="1">
      <c r="A155" s="14"/>
      <c r="B155" s="243"/>
      <c r="C155" s="244"/>
      <c r="D155" s="233" t="s">
        <v>162</v>
      </c>
      <c r="E155" s="245" t="s">
        <v>19</v>
      </c>
      <c r="F155" s="246" t="s">
        <v>1465</v>
      </c>
      <c r="G155" s="244"/>
      <c r="H155" s="247">
        <v>59.700000000000003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162</v>
      </c>
      <c r="AU155" s="253" t="s">
        <v>79</v>
      </c>
      <c r="AV155" s="14" t="s">
        <v>165</v>
      </c>
      <c r="AW155" s="14" t="s">
        <v>31</v>
      </c>
      <c r="AX155" s="14" t="s">
        <v>69</v>
      </c>
      <c r="AY155" s="253" t="s">
        <v>151</v>
      </c>
    </row>
    <row r="156" s="15" customFormat="1">
      <c r="A156" s="15"/>
      <c r="B156" s="254"/>
      <c r="C156" s="255"/>
      <c r="D156" s="233" t="s">
        <v>162</v>
      </c>
      <c r="E156" s="256" t="s">
        <v>19</v>
      </c>
      <c r="F156" s="257" t="s">
        <v>174</v>
      </c>
      <c r="G156" s="255"/>
      <c r="H156" s="258">
        <v>59.700000000000003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162</v>
      </c>
      <c r="AU156" s="264" t="s">
        <v>79</v>
      </c>
      <c r="AV156" s="15" t="s">
        <v>158</v>
      </c>
      <c r="AW156" s="15" t="s">
        <v>31</v>
      </c>
      <c r="AX156" s="15" t="s">
        <v>77</v>
      </c>
      <c r="AY156" s="264" t="s">
        <v>151</v>
      </c>
    </row>
    <row r="157" s="2" customFormat="1" ht="16.5" customHeight="1">
      <c r="A157" s="39"/>
      <c r="B157" s="40"/>
      <c r="C157" s="213" t="s">
        <v>254</v>
      </c>
      <c r="D157" s="213" t="s">
        <v>153</v>
      </c>
      <c r="E157" s="214" t="s">
        <v>341</v>
      </c>
      <c r="F157" s="215" t="s">
        <v>342</v>
      </c>
      <c r="G157" s="216" t="s">
        <v>156</v>
      </c>
      <c r="H157" s="217">
        <v>18.367000000000001</v>
      </c>
      <c r="I157" s="218"/>
      <c r="J157" s="219">
        <f>ROUND(I157*H157,2)</f>
        <v>0</v>
      </c>
      <c r="K157" s="215" t="s">
        <v>157</v>
      </c>
      <c r="L157" s="45"/>
      <c r="M157" s="220" t="s">
        <v>19</v>
      </c>
      <c r="N157" s="221" t="s">
        <v>40</v>
      </c>
      <c r="O157" s="85"/>
      <c r="P157" s="222">
        <f>O157*H157</f>
        <v>0</v>
      </c>
      <c r="Q157" s="222">
        <v>2.45329</v>
      </c>
      <c r="R157" s="222">
        <f>Q157*H157</f>
        <v>45.059577430000004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158</v>
      </c>
      <c r="AT157" s="224" t="s">
        <v>153</v>
      </c>
      <c r="AU157" s="224" t="s">
        <v>79</v>
      </c>
      <c r="AY157" s="18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77</v>
      </c>
      <c r="BK157" s="225">
        <f>ROUND(I157*H157,2)</f>
        <v>0</v>
      </c>
      <c r="BL157" s="18" t="s">
        <v>158</v>
      </c>
      <c r="BM157" s="224" t="s">
        <v>1466</v>
      </c>
    </row>
    <row r="158" s="2" customFormat="1">
      <c r="A158" s="39"/>
      <c r="B158" s="40"/>
      <c r="C158" s="41"/>
      <c r="D158" s="226" t="s">
        <v>160</v>
      </c>
      <c r="E158" s="41"/>
      <c r="F158" s="227" t="s">
        <v>344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79</v>
      </c>
    </row>
    <row r="159" s="13" customFormat="1">
      <c r="A159" s="13"/>
      <c r="B159" s="231"/>
      <c r="C159" s="232"/>
      <c r="D159" s="233" t="s">
        <v>162</v>
      </c>
      <c r="E159" s="234" t="s">
        <v>19</v>
      </c>
      <c r="F159" s="235" t="s">
        <v>213</v>
      </c>
      <c r="G159" s="232"/>
      <c r="H159" s="236">
        <v>12.635999999999999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162</v>
      </c>
      <c r="AU159" s="242" t="s">
        <v>79</v>
      </c>
      <c r="AV159" s="13" t="s">
        <v>79</v>
      </c>
      <c r="AW159" s="13" t="s">
        <v>31</v>
      </c>
      <c r="AX159" s="13" t="s">
        <v>69</v>
      </c>
      <c r="AY159" s="242" t="s">
        <v>151</v>
      </c>
    </row>
    <row r="160" s="14" customFormat="1">
      <c r="A160" s="14"/>
      <c r="B160" s="243"/>
      <c r="C160" s="244"/>
      <c r="D160" s="233" t="s">
        <v>162</v>
      </c>
      <c r="E160" s="245" t="s">
        <v>19</v>
      </c>
      <c r="F160" s="246" t="s">
        <v>1444</v>
      </c>
      <c r="G160" s="244"/>
      <c r="H160" s="247">
        <v>12.635999999999999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162</v>
      </c>
      <c r="AU160" s="253" t="s">
        <v>79</v>
      </c>
      <c r="AV160" s="14" t="s">
        <v>165</v>
      </c>
      <c r="AW160" s="14" t="s">
        <v>31</v>
      </c>
      <c r="AX160" s="14" t="s">
        <v>69</v>
      </c>
      <c r="AY160" s="253" t="s">
        <v>151</v>
      </c>
    </row>
    <row r="161" s="13" customFormat="1">
      <c r="A161" s="13"/>
      <c r="B161" s="231"/>
      <c r="C161" s="232"/>
      <c r="D161" s="233" t="s">
        <v>162</v>
      </c>
      <c r="E161" s="234" t="s">
        <v>19</v>
      </c>
      <c r="F161" s="235" t="s">
        <v>1445</v>
      </c>
      <c r="G161" s="232"/>
      <c r="H161" s="236">
        <v>5.7309999999999999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79</v>
      </c>
      <c r="AV161" s="13" t="s">
        <v>79</v>
      </c>
      <c r="AW161" s="13" t="s">
        <v>31</v>
      </c>
      <c r="AX161" s="13" t="s">
        <v>69</v>
      </c>
      <c r="AY161" s="242" t="s">
        <v>151</v>
      </c>
    </row>
    <row r="162" s="14" customFormat="1">
      <c r="A162" s="14"/>
      <c r="B162" s="243"/>
      <c r="C162" s="244"/>
      <c r="D162" s="233" t="s">
        <v>162</v>
      </c>
      <c r="E162" s="245" t="s">
        <v>19</v>
      </c>
      <c r="F162" s="246" t="s">
        <v>1446</v>
      </c>
      <c r="G162" s="244"/>
      <c r="H162" s="247">
        <v>5.7309999999999999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162</v>
      </c>
      <c r="AU162" s="253" t="s">
        <v>79</v>
      </c>
      <c r="AV162" s="14" t="s">
        <v>165</v>
      </c>
      <c r="AW162" s="14" t="s">
        <v>31</v>
      </c>
      <c r="AX162" s="14" t="s">
        <v>69</v>
      </c>
      <c r="AY162" s="253" t="s">
        <v>151</v>
      </c>
    </row>
    <row r="163" s="15" customFormat="1">
      <c r="A163" s="15"/>
      <c r="B163" s="254"/>
      <c r="C163" s="255"/>
      <c r="D163" s="233" t="s">
        <v>162</v>
      </c>
      <c r="E163" s="256" t="s">
        <v>19</v>
      </c>
      <c r="F163" s="257" t="s">
        <v>174</v>
      </c>
      <c r="G163" s="255"/>
      <c r="H163" s="258">
        <v>18.367000000000001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162</v>
      </c>
      <c r="AU163" s="264" t="s">
        <v>79</v>
      </c>
      <c r="AV163" s="15" t="s">
        <v>158</v>
      </c>
      <c r="AW163" s="15" t="s">
        <v>31</v>
      </c>
      <c r="AX163" s="15" t="s">
        <v>77</v>
      </c>
      <c r="AY163" s="264" t="s">
        <v>151</v>
      </c>
    </row>
    <row r="164" s="12" customFormat="1" ht="22.8" customHeight="1">
      <c r="A164" s="12"/>
      <c r="B164" s="197"/>
      <c r="C164" s="198"/>
      <c r="D164" s="199" t="s">
        <v>68</v>
      </c>
      <c r="E164" s="211" t="s">
        <v>165</v>
      </c>
      <c r="F164" s="211" t="s">
        <v>364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SUM(P165:P203)</f>
        <v>0</v>
      </c>
      <c r="Q164" s="205"/>
      <c r="R164" s="206">
        <f>SUM(R165:R203)</f>
        <v>12.820390460000002</v>
      </c>
      <c r="S164" s="205"/>
      <c r="T164" s="207">
        <f>SUM(T165:T203)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77</v>
      </c>
      <c r="AT164" s="209" t="s">
        <v>68</v>
      </c>
      <c r="AU164" s="209" t="s">
        <v>77</v>
      </c>
      <c r="AY164" s="208" t="s">
        <v>151</v>
      </c>
      <c r="BK164" s="210">
        <f>SUM(BK165:BK203)</f>
        <v>0</v>
      </c>
    </row>
    <row r="165" s="2" customFormat="1" ht="16.5" customHeight="1">
      <c r="A165" s="39"/>
      <c r="B165" s="40"/>
      <c r="C165" s="213" t="s">
        <v>261</v>
      </c>
      <c r="D165" s="213" t="s">
        <v>153</v>
      </c>
      <c r="E165" s="214" t="s">
        <v>1467</v>
      </c>
      <c r="F165" s="215" t="s">
        <v>1468</v>
      </c>
      <c r="G165" s="216" t="s">
        <v>156</v>
      </c>
      <c r="H165" s="217">
        <v>0.099000000000000005</v>
      </c>
      <c r="I165" s="218"/>
      <c r="J165" s="219">
        <f>ROUND(I165*H165,2)</f>
        <v>0</v>
      </c>
      <c r="K165" s="215" t="s">
        <v>157</v>
      </c>
      <c r="L165" s="45"/>
      <c r="M165" s="220" t="s">
        <v>19</v>
      </c>
      <c r="N165" s="221" t="s">
        <v>40</v>
      </c>
      <c r="O165" s="85"/>
      <c r="P165" s="222">
        <f>O165*H165</f>
        <v>0</v>
      </c>
      <c r="Q165" s="222">
        <v>1.94302</v>
      </c>
      <c r="R165" s="222">
        <f>Q165*H165</f>
        <v>0.19235898000000001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158</v>
      </c>
      <c r="AT165" s="224" t="s">
        <v>153</v>
      </c>
      <c r="AU165" s="224" t="s">
        <v>79</v>
      </c>
      <c r="AY165" s="18" t="s">
        <v>151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77</v>
      </c>
      <c r="BK165" s="225">
        <f>ROUND(I165*H165,2)</f>
        <v>0</v>
      </c>
      <c r="BL165" s="18" t="s">
        <v>158</v>
      </c>
      <c r="BM165" s="224" t="s">
        <v>1469</v>
      </c>
    </row>
    <row r="166" s="2" customFormat="1">
      <c r="A166" s="39"/>
      <c r="B166" s="40"/>
      <c r="C166" s="41"/>
      <c r="D166" s="226" t="s">
        <v>160</v>
      </c>
      <c r="E166" s="41"/>
      <c r="F166" s="227" t="s">
        <v>1470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160</v>
      </c>
      <c r="AU166" s="18" t="s">
        <v>79</v>
      </c>
    </row>
    <row r="167" s="13" customFormat="1">
      <c r="A167" s="13"/>
      <c r="B167" s="231"/>
      <c r="C167" s="232"/>
      <c r="D167" s="233" t="s">
        <v>162</v>
      </c>
      <c r="E167" s="234" t="s">
        <v>19</v>
      </c>
      <c r="F167" s="235" t="s">
        <v>1471</v>
      </c>
      <c r="G167" s="232"/>
      <c r="H167" s="236">
        <v>0.099000000000000005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79</v>
      </c>
      <c r="AV167" s="13" t="s">
        <v>79</v>
      </c>
      <c r="AW167" s="13" t="s">
        <v>31</v>
      </c>
      <c r="AX167" s="13" t="s">
        <v>77</v>
      </c>
      <c r="AY167" s="242" t="s">
        <v>151</v>
      </c>
    </row>
    <row r="168" s="2" customFormat="1" ht="16.5" customHeight="1">
      <c r="A168" s="39"/>
      <c r="B168" s="40"/>
      <c r="C168" s="213" t="s">
        <v>267</v>
      </c>
      <c r="D168" s="213" t="s">
        <v>153</v>
      </c>
      <c r="E168" s="214" t="s">
        <v>1472</v>
      </c>
      <c r="F168" s="215" t="s">
        <v>1473</v>
      </c>
      <c r="G168" s="216" t="s">
        <v>245</v>
      </c>
      <c r="H168" s="217">
        <v>0.069000000000000006</v>
      </c>
      <c r="I168" s="218"/>
      <c r="J168" s="219">
        <f>ROUND(I168*H168,2)</f>
        <v>0</v>
      </c>
      <c r="K168" s="215" t="s">
        <v>157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1.0900000000000001</v>
      </c>
      <c r="R168" s="222">
        <f>Q168*H168</f>
        <v>0.075210000000000013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158</v>
      </c>
      <c r="AT168" s="224" t="s">
        <v>153</v>
      </c>
      <c r="AU168" s="224" t="s">
        <v>79</v>
      </c>
      <c r="AY168" s="18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77</v>
      </c>
      <c r="BK168" s="225">
        <f>ROUND(I168*H168,2)</f>
        <v>0</v>
      </c>
      <c r="BL168" s="18" t="s">
        <v>158</v>
      </c>
      <c r="BM168" s="224" t="s">
        <v>1474</v>
      </c>
    </row>
    <row r="169" s="2" customFormat="1">
      <c r="A169" s="39"/>
      <c r="B169" s="40"/>
      <c r="C169" s="41"/>
      <c r="D169" s="226" t="s">
        <v>160</v>
      </c>
      <c r="E169" s="41"/>
      <c r="F169" s="227" t="s">
        <v>1475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79</v>
      </c>
    </row>
    <row r="170" s="13" customFormat="1">
      <c r="A170" s="13"/>
      <c r="B170" s="231"/>
      <c r="C170" s="232"/>
      <c r="D170" s="233" t="s">
        <v>162</v>
      </c>
      <c r="E170" s="234" t="s">
        <v>19</v>
      </c>
      <c r="F170" s="235" t="s">
        <v>1476</v>
      </c>
      <c r="G170" s="232"/>
      <c r="H170" s="236">
        <v>0.069000000000000006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162</v>
      </c>
      <c r="AU170" s="242" t="s">
        <v>79</v>
      </c>
      <c r="AV170" s="13" t="s">
        <v>79</v>
      </c>
      <c r="AW170" s="13" t="s">
        <v>31</v>
      </c>
      <c r="AX170" s="13" t="s">
        <v>77</v>
      </c>
      <c r="AY170" s="242" t="s">
        <v>151</v>
      </c>
    </row>
    <row r="171" s="2" customFormat="1" ht="16.5" customHeight="1">
      <c r="A171" s="39"/>
      <c r="B171" s="40"/>
      <c r="C171" s="213" t="s">
        <v>8</v>
      </c>
      <c r="D171" s="213" t="s">
        <v>153</v>
      </c>
      <c r="E171" s="214" t="s">
        <v>1477</v>
      </c>
      <c r="F171" s="215" t="s">
        <v>1478</v>
      </c>
      <c r="G171" s="216" t="s">
        <v>156</v>
      </c>
      <c r="H171" s="217">
        <v>0.28399999999999997</v>
      </c>
      <c r="I171" s="218"/>
      <c r="J171" s="219">
        <f>ROUND(I171*H171,2)</f>
        <v>0</v>
      </c>
      <c r="K171" s="215" t="s">
        <v>157</v>
      </c>
      <c r="L171" s="45"/>
      <c r="M171" s="220" t="s">
        <v>19</v>
      </c>
      <c r="N171" s="221" t="s">
        <v>40</v>
      </c>
      <c r="O171" s="85"/>
      <c r="P171" s="222">
        <f>O171*H171</f>
        <v>0</v>
      </c>
      <c r="Q171" s="222">
        <v>2.2536</v>
      </c>
      <c r="R171" s="222">
        <f>Q171*H171</f>
        <v>0.64002239999999999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158</v>
      </c>
      <c r="AT171" s="224" t="s">
        <v>153</v>
      </c>
      <c r="AU171" s="224" t="s">
        <v>79</v>
      </c>
      <c r="AY171" s="18" t="s">
        <v>151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77</v>
      </c>
      <c r="BK171" s="225">
        <f>ROUND(I171*H171,2)</f>
        <v>0</v>
      </c>
      <c r="BL171" s="18" t="s">
        <v>158</v>
      </c>
      <c r="BM171" s="224" t="s">
        <v>1479</v>
      </c>
    </row>
    <row r="172" s="2" customFormat="1">
      <c r="A172" s="39"/>
      <c r="B172" s="40"/>
      <c r="C172" s="41"/>
      <c r="D172" s="226" t="s">
        <v>160</v>
      </c>
      <c r="E172" s="41"/>
      <c r="F172" s="227" t="s">
        <v>1480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160</v>
      </c>
      <c r="AU172" s="18" t="s">
        <v>79</v>
      </c>
    </row>
    <row r="173" s="13" customFormat="1">
      <c r="A173" s="13"/>
      <c r="B173" s="231"/>
      <c r="C173" s="232"/>
      <c r="D173" s="233" t="s">
        <v>162</v>
      </c>
      <c r="E173" s="234" t="s">
        <v>19</v>
      </c>
      <c r="F173" s="235" t="s">
        <v>1481</v>
      </c>
      <c r="G173" s="232"/>
      <c r="H173" s="236">
        <v>0.28399999999999997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162</v>
      </c>
      <c r="AU173" s="242" t="s">
        <v>79</v>
      </c>
      <c r="AV173" s="13" t="s">
        <v>79</v>
      </c>
      <c r="AW173" s="13" t="s">
        <v>31</v>
      </c>
      <c r="AX173" s="13" t="s">
        <v>77</v>
      </c>
      <c r="AY173" s="242" t="s">
        <v>151</v>
      </c>
    </row>
    <row r="174" s="2" customFormat="1" ht="16.5" customHeight="1">
      <c r="A174" s="39"/>
      <c r="B174" s="40"/>
      <c r="C174" s="213" t="s">
        <v>287</v>
      </c>
      <c r="D174" s="213" t="s">
        <v>153</v>
      </c>
      <c r="E174" s="214" t="s">
        <v>1482</v>
      </c>
      <c r="F174" s="215" t="s">
        <v>1483</v>
      </c>
      <c r="G174" s="216" t="s">
        <v>433</v>
      </c>
      <c r="H174" s="217">
        <v>35</v>
      </c>
      <c r="I174" s="218"/>
      <c r="J174" s="219">
        <f>ROUND(I174*H174,2)</f>
        <v>0</v>
      </c>
      <c r="K174" s="215" t="s">
        <v>157</v>
      </c>
      <c r="L174" s="45"/>
      <c r="M174" s="220" t="s">
        <v>19</v>
      </c>
      <c r="N174" s="221" t="s">
        <v>40</v>
      </c>
      <c r="O174" s="85"/>
      <c r="P174" s="222">
        <f>O174*H174</f>
        <v>0</v>
      </c>
      <c r="Q174" s="222">
        <v>0.17488999999999999</v>
      </c>
      <c r="R174" s="222">
        <f>Q174*H174</f>
        <v>6.1211500000000001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158</v>
      </c>
      <c r="AT174" s="224" t="s">
        <v>153</v>
      </c>
      <c r="AU174" s="224" t="s">
        <v>79</v>
      </c>
      <c r="AY174" s="18" t="s">
        <v>151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77</v>
      </c>
      <c r="BK174" s="225">
        <f>ROUND(I174*H174,2)</f>
        <v>0</v>
      </c>
      <c r="BL174" s="18" t="s">
        <v>158</v>
      </c>
      <c r="BM174" s="224" t="s">
        <v>1484</v>
      </c>
    </row>
    <row r="175" s="2" customFormat="1">
      <c r="A175" s="39"/>
      <c r="B175" s="40"/>
      <c r="C175" s="41"/>
      <c r="D175" s="226" t="s">
        <v>160</v>
      </c>
      <c r="E175" s="41"/>
      <c r="F175" s="227" t="s">
        <v>1485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160</v>
      </c>
      <c r="AU175" s="18" t="s">
        <v>79</v>
      </c>
    </row>
    <row r="176" s="2" customFormat="1" ht="24.15" customHeight="1">
      <c r="A176" s="39"/>
      <c r="B176" s="40"/>
      <c r="C176" s="265" t="s">
        <v>305</v>
      </c>
      <c r="D176" s="265" t="s">
        <v>262</v>
      </c>
      <c r="E176" s="266" t="s">
        <v>1486</v>
      </c>
      <c r="F176" s="267" t="s">
        <v>1487</v>
      </c>
      <c r="G176" s="268" t="s">
        <v>433</v>
      </c>
      <c r="H176" s="269">
        <v>35</v>
      </c>
      <c r="I176" s="270"/>
      <c r="J176" s="271">
        <f>ROUND(I176*H176,2)</f>
        <v>0</v>
      </c>
      <c r="K176" s="267" t="s">
        <v>157</v>
      </c>
      <c r="L176" s="272"/>
      <c r="M176" s="273" t="s">
        <v>19</v>
      </c>
      <c r="N176" s="274" t="s">
        <v>40</v>
      </c>
      <c r="O176" s="85"/>
      <c r="P176" s="222">
        <f>O176*H176</f>
        <v>0</v>
      </c>
      <c r="Q176" s="222">
        <v>0.010200000000000001</v>
      </c>
      <c r="R176" s="222">
        <f>Q176*H176</f>
        <v>0.35700000000000004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230</v>
      </c>
      <c r="AT176" s="224" t="s">
        <v>262</v>
      </c>
      <c r="AU176" s="224" t="s">
        <v>79</v>
      </c>
      <c r="AY176" s="18" t="s">
        <v>151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77</v>
      </c>
      <c r="BK176" s="225">
        <f>ROUND(I176*H176,2)</f>
        <v>0</v>
      </c>
      <c r="BL176" s="18" t="s">
        <v>158</v>
      </c>
      <c r="BM176" s="224" t="s">
        <v>1488</v>
      </c>
    </row>
    <row r="177" s="2" customFormat="1">
      <c r="A177" s="39"/>
      <c r="B177" s="40"/>
      <c r="C177" s="41"/>
      <c r="D177" s="226" t="s">
        <v>160</v>
      </c>
      <c r="E177" s="41"/>
      <c r="F177" s="227" t="s">
        <v>1489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160</v>
      </c>
      <c r="AU177" s="18" t="s">
        <v>79</v>
      </c>
    </row>
    <row r="178" s="2" customFormat="1" ht="16.5" customHeight="1">
      <c r="A178" s="39"/>
      <c r="B178" s="40"/>
      <c r="C178" s="213" t="s">
        <v>312</v>
      </c>
      <c r="D178" s="213" t="s">
        <v>153</v>
      </c>
      <c r="E178" s="214" t="s">
        <v>1490</v>
      </c>
      <c r="F178" s="215" t="s">
        <v>1491</v>
      </c>
      <c r="G178" s="216" t="s">
        <v>290</v>
      </c>
      <c r="H178" s="217">
        <v>0.40600000000000003</v>
      </c>
      <c r="I178" s="218"/>
      <c r="J178" s="219">
        <f>ROUND(I178*H178,2)</f>
        <v>0</v>
      </c>
      <c r="K178" s="215" t="s">
        <v>157</v>
      </c>
      <c r="L178" s="45"/>
      <c r="M178" s="220" t="s">
        <v>19</v>
      </c>
      <c r="N178" s="221" t="s">
        <v>40</v>
      </c>
      <c r="O178" s="85"/>
      <c r="P178" s="222">
        <f>O178*H178</f>
        <v>0</v>
      </c>
      <c r="Q178" s="222">
        <v>0.17818000000000001</v>
      </c>
      <c r="R178" s="222">
        <f>Q178*H178</f>
        <v>0.072341080000000002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158</v>
      </c>
      <c r="AT178" s="224" t="s">
        <v>153</v>
      </c>
      <c r="AU178" s="224" t="s">
        <v>79</v>
      </c>
      <c r="AY178" s="18" t="s">
        <v>151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77</v>
      </c>
      <c r="BK178" s="225">
        <f>ROUND(I178*H178,2)</f>
        <v>0</v>
      </c>
      <c r="BL178" s="18" t="s">
        <v>158</v>
      </c>
      <c r="BM178" s="224" t="s">
        <v>1492</v>
      </c>
    </row>
    <row r="179" s="2" customFormat="1">
      <c r="A179" s="39"/>
      <c r="B179" s="40"/>
      <c r="C179" s="41"/>
      <c r="D179" s="226" t="s">
        <v>160</v>
      </c>
      <c r="E179" s="41"/>
      <c r="F179" s="227" t="s">
        <v>1493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79</v>
      </c>
    </row>
    <row r="180" s="13" customFormat="1">
      <c r="A180" s="13"/>
      <c r="B180" s="231"/>
      <c r="C180" s="232"/>
      <c r="D180" s="233" t="s">
        <v>162</v>
      </c>
      <c r="E180" s="234" t="s">
        <v>19</v>
      </c>
      <c r="F180" s="235" t="s">
        <v>1494</v>
      </c>
      <c r="G180" s="232"/>
      <c r="H180" s="236">
        <v>0.40600000000000003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162</v>
      </c>
      <c r="AU180" s="242" t="s">
        <v>79</v>
      </c>
      <c r="AV180" s="13" t="s">
        <v>79</v>
      </c>
      <c r="AW180" s="13" t="s">
        <v>31</v>
      </c>
      <c r="AX180" s="13" t="s">
        <v>77</v>
      </c>
      <c r="AY180" s="242" t="s">
        <v>151</v>
      </c>
    </row>
    <row r="181" s="2" customFormat="1" ht="16.5" customHeight="1">
      <c r="A181" s="39"/>
      <c r="B181" s="40"/>
      <c r="C181" s="213" t="s">
        <v>320</v>
      </c>
      <c r="D181" s="213" t="s">
        <v>153</v>
      </c>
      <c r="E181" s="214" t="s">
        <v>1495</v>
      </c>
      <c r="F181" s="215" t="s">
        <v>1496</v>
      </c>
      <c r="G181" s="216" t="s">
        <v>433</v>
      </c>
      <c r="H181" s="217">
        <v>2</v>
      </c>
      <c r="I181" s="218"/>
      <c r="J181" s="219">
        <f>ROUND(I181*H181,2)</f>
        <v>0</v>
      </c>
      <c r="K181" s="215" t="s">
        <v>157</v>
      </c>
      <c r="L181" s="45"/>
      <c r="M181" s="220" t="s">
        <v>19</v>
      </c>
      <c r="N181" s="221" t="s">
        <v>40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158</v>
      </c>
      <c r="AT181" s="224" t="s">
        <v>153</v>
      </c>
      <c r="AU181" s="224" t="s">
        <v>79</v>
      </c>
      <c r="AY181" s="18" t="s">
        <v>151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77</v>
      </c>
      <c r="BK181" s="225">
        <f>ROUND(I181*H181,2)</f>
        <v>0</v>
      </c>
      <c r="BL181" s="18" t="s">
        <v>158</v>
      </c>
      <c r="BM181" s="224" t="s">
        <v>1497</v>
      </c>
    </row>
    <row r="182" s="2" customFormat="1">
      <c r="A182" s="39"/>
      <c r="B182" s="40"/>
      <c r="C182" s="41"/>
      <c r="D182" s="226" t="s">
        <v>160</v>
      </c>
      <c r="E182" s="41"/>
      <c r="F182" s="227" t="s">
        <v>1498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160</v>
      </c>
      <c r="AU182" s="18" t="s">
        <v>79</v>
      </c>
    </row>
    <row r="183" s="2" customFormat="1" ht="16.5" customHeight="1">
      <c r="A183" s="39"/>
      <c r="B183" s="40"/>
      <c r="C183" s="265" t="s">
        <v>326</v>
      </c>
      <c r="D183" s="265" t="s">
        <v>262</v>
      </c>
      <c r="E183" s="266" t="s">
        <v>1499</v>
      </c>
      <c r="F183" s="267" t="s">
        <v>1500</v>
      </c>
      <c r="G183" s="268" t="s">
        <v>433</v>
      </c>
      <c r="H183" s="269">
        <v>1</v>
      </c>
      <c r="I183" s="270"/>
      <c r="J183" s="271">
        <f>ROUND(I183*H183,2)</f>
        <v>0</v>
      </c>
      <c r="K183" s="267" t="s">
        <v>19</v>
      </c>
      <c r="L183" s="272"/>
      <c r="M183" s="273" t="s">
        <v>19</v>
      </c>
      <c r="N183" s="274" t="s">
        <v>40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230</v>
      </c>
      <c r="AT183" s="224" t="s">
        <v>262</v>
      </c>
      <c r="AU183" s="224" t="s">
        <v>79</v>
      </c>
      <c r="AY183" s="18" t="s">
        <v>151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77</v>
      </c>
      <c r="BK183" s="225">
        <f>ROUND(I183*H183,2)</f>
        <v>0</v>
      </c>
      <c r="BL183" s="18" t="s">
        <v>158</v>
      </c>
      <c r="BM183" s="224" t="s">
        <v>1501</v>
      </c>
    </row>
    <row r="184" s="2" customFormat="1">
      <c r="A184" s="39"/>
      <c r="B184" s="40"/>
      <c r="C184" s="41"/>
      <c r="D184" s="233" t="s">
        <v>681</v>
      </c>
      <c r="E184" s="41"/>
      <c r="F184" s="275" t="s">
        <v>1502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681</v>
      </c>
      <c r="AU184" s="18" t="s">
        <v>79</v>
      </c>
    </row>
    <row r="185" s="2" customFormat="1" ht="16.5" customHeight="1">
      <c r="A185" s="39"/>
      <c r="B185" s="40"/>
      <c r="C185" s="265" t="s">
        <v>7</v>
      </c>
      <c r="D185" s="265" t="s">
        <v>262</v>
      </c>
      <c r="E185" s="266" t="s">
        <v>1503</v>
      </c>
      <c r="F185" s="267" t="s">
        <v>1500</v>
      </c>
      <c r="G185" s="268" t="s">
        <v>433</v>
      </c>
      <c r="H185" s="269">
        <v>1</v>
      </c>
      <c r="I185" s="270"/>
      <c r="J185" s="271">
        <f>ROUND(I185*H185,2)</f>
        <v>0</v>
      </c>
      <c r="K185" s="267" t="s">
        <v>19</v>
      </c>
      <c r="L185" s="272"/>
      <c r="M185" s="273" t="s">
        <v>19</v>
      </c>
      <c r="N185" s="274" t="s">
        <v>40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230</v>
      </c>
      <c r="AT185" s="224" t="s">
        <v>262</v>
      </c>
      <c r="AU185" s="224" t="s">
        <v>79</v>
      </c>
      <c r="AY185" s="18" t="s">
        <v>151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77</v>
      </c>
      <c r="BK185" s="225">
        <f>ROUND(I185*H185,2)</f>
        <v>0</v>
      </c>
      <c r="BL185" s="18" t="s">
        <v>158</v>
      </c>
      <c r="BM185" s="224" t="s">
        <v>1504</v>
      </c>
    </row>
    <row r="186" s="2" customFormat="1">
      <c r="A186" s="39"/>
      <c r="B186" s="40"/>
      <c r="C186" s="41"/>
      <c r="D186" s="233" t="s">
        <v>681</v>
      </c>
      <c r="E186" s="41"/>
      <c r="F186" s="275" t="s">
        <v>1505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681</v>
      </c>
      <c r="AU186" s="18" t="s">
        <v>79</v>
      </c>
    </row>
    <row r="187" s="2" customFormat="1" ht="16.5" customHeight="1">
      <c r="A187" s="39"/>
      <c r="B187" s="40"/>
      <c r="C187" s="213" t="s">
        <v>340</v>
      </c>
      <c r="D187" s="213" t="s">
        <v>153</v>
      </c>
      <c r="E187" s="214" t="s">
        <v>431</v>
      </c>
      <c r="F187" s="215" t="s">
        <v>432</v>
      </c>
      <c r="G187" s="216" t="s">
        <v>433</v>
      </c>
      <c r="H187" s="217">
        <v>1</v>
      </c>
      <c r="I187" s="218"/>
      <c r="J187" s="219">
        <f>ROUND(I187*H187,2)</f>
        <v>0</v>
      </c>
      <c r="K187" s="215" t="s">
        <v>157</v>
      </c>
      <c r="L187" s="45"/>
      <c r="M187" s="220" t="s">
        <v>19</v>
      </c>
      <c r="N187" s="221" t="s">
        <v>40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158</v>
      </c>
      <c r="AT187" s="224" t="s">
        <v>153</v>
      </c>
      <c r="AU187" s="224" t="s">
        <v>79</v>
      </c>
      <c r="AY187" s="18" t="s">
        <v>151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77</v>
      </c>
      <c r="BK187" s="225">
        <f>ROUND(I187*H187,2)</f>
        <v>0</v>
      </c>
      <c r="BL187" s="18" t="s">
        <v>158</v>
      </c>
      <c r="BM187" s="224" t="s">
        <v>1506</v>
      </c>
    </row>
    <row r="188" s="2" customFormat="1">
      <c r="A188" s="39"/>
      <c r="B188" s="40"/>
      <c r="C188" s="41"/>
      <c r="D188" s="226" t="s">
        <v>160</v>
      </c>
      <c r="E188" s="41"/>
      <c r="F188" s="227" t="s">
        <v>435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160</v>
      </c>
      <c r="AU188" s="18" t="s">
        <v>79</v>
      </c>
    </row>
    <row r="189" s="2" customFormat="1" ht="16.5" customHeight="1">
      <c r="A189" s="39"/>
      <c r="B189" s="40"/>
      <c r="C189" s="265" t="s">
        <v>347</v>
      </c>
      <c r="D189" s="265" t="s">
        <v>262</v>
      </c>
      <c r="E189" s="266" t="s">
        <v>1507</v>
      </c>
      <c r="F189" s="267" t="s">
        <v>1508</v>
      </c>
      <c r="G189" s="268" t="s">
        <v>433</v>
      </c>
      <c r="H189" s="269">
        <v>1</v>
      </c>
      <c r="I189" s="270"/>
      <c r="J189" s="271">
        <f>ROUND(I189*H189,2)</f>
        <v>0</v>
      </c>
      <c r="K189" s="267" t="s">
        <v>19</v>
      </c>
      <c r="L189" s="272"/>
      <c r="M189" s="273" t="s">
        <v>19</v>
      </c>
      <c r="N189" s="274" t="s">
        <v>40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230</v>
      </c>
      <c r="AT189" s="224" t="s">
        <v>262</v>
      </c>
      <c r="AU189" s="224" t="s">
        <v>79</v>
      </c>
      <c r="AY189" s="18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77</v>
      </c>
      <c r="BK189" s="225">
        <f>ROUND(I189*H189,2)</f>
        <v>0</v>
      </c>
      <c r="BL189" s="18" t="s">
        <v>158</v>
      </c>
      <c r="BM189" s="224" t="s">
        <v>1509</v>
      </c>
    </row>
    <row r="190" s="2" customFormat="1">
      <c r="A190" s="39"/>
      <c r="B190" s="40"/>
      <c r="C190" s="41"/>
      <c r="D190" s="233" t="s">
        <v>681</v>
      </c>
      <c r="E190" s="41"/>
      <c r="F190" s="275" t="s">
        <v>1510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681</v>
      </c>
      <c r="AU190" s="18" t="s">
        <v>79</v>
      </c>
    </row>
    <row r="191" s="2" customFormat="1" ht="16.5" customHeight="1">
      <c r="A191" s="39"/>
      <c r="B191" s="40"/>
      <c r="C191" s="213" t="s">
        <v>353</v>
      </c>
      <c r="D191" s="213" t="s">
        <v>153</v>
      </c>
      <c r="E191" s="214" t="s">
        <v>1511</v>
      </c>
      <c r="F191" s="215" t="s">
        <v>1512</v>
      </c>
      <c r="G191" s="216" t="s">
        <v>433</v>
      </c>
      <c r="H191" s="217">
        <v>34</v>
      </c>
      <c r="I191" s="218"/>
      <c r="J191" s="219">
        <f>ROUND(I191*H191,2)</f>
        <v>0</v>
      </c>
      <c r="K191" s="215" t="s">
        <v>157</v>
      </c>
      <c r="L191" s="45"/>
      <c r="M191" s="220" t="s">
        <v>19</v>
      </c>
      <c r="N191" s="221" t="s">
        <v>40</v>
      </c>
      <c r="O191" s="85"/>
      <c r="P191" s="222">
        <f>O191*H191</f>
        <v>0</v>
      </c>
      <c r="Q191" s="222">
        <v>0.00040000000000000002</v>
      </c>
      <c r="R191" s="222">
        <f>Q191*H191</f>
        <v>0.013600000000000001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158</v>
      </c>
      <c r="AT191" s="224" t="s">
        <v>153</v>
      </c>
      <c r="AU191" s="224" t="s">
        <v>79</v>
      </c>
      <c r="AY191" s="18" t="s">
        <v>151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77</v>
      </c>
      <c r="BK191" s="225">
        <f>ROUND(I191*H191,2)</f>
        <v>0</v>
      </c>
      <c r="BL191" s="18" t="s">
        <v>158</v>
      </c>
      <c r="BM191" s="224" t="s">
        <v>1513</v>
      </c>
    </row>
    <row r="192" s="2" customFormat="1">
      <c r="A192" s="39"/>
      <c r="B192" s="40"/>
      <c r="C192" s="41"/>
      <c r="D192" s="226" t="s">
        <v>160</v>
      </c>
      <c r="E192" s="41"/>
      <c r="F192" s="227" t="s">
        <v>1514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160</v>
      </c>
      <c r="AU192" s="18" t="s">
        <v>79</v>
      </c>
    </row>
    <row r="193" s="2" customFormat="1" ht="24.15" customHeight="1">
      <c r="A193" s="39"/>
      <c r="B193" s="40"/>
      <c r="C193" s="265" t="s">
        <v>359</v>
      </c>
      <c r="D193" s="265" t="s">
        <v>262</v>
      </c>
      <c r="E193" s="266" t="s">
        <v>1515</v>
      </c>
      <c r="F193" s="267" t="s">
        <v>1516</v>
      </c>
      <c r="G193" s="268" t="s">
        <v>433</v>
      </c>
      <c r="H193" s="269">
        <v>34</v>
      </c>
      <c r="I193" s="270"/>
      <c r="J193" s="271">
        <f>ROUND(I193*H193,2)</f>
        <v>0</v>
      </c>
      <c r="K193" s="267" t="s">
        <v>157</v>
      </c>
      <c r="L193" s="272"/>
      <c r="M193" s="273" t="s">
        <v>19</v>
      </c>
      <c r="N193" s="274" t="s">
        <v>40</v>
      </c>
      <c r="O193" s="85"/>
      <c r="P193" s="222">
        <f>O193*H193</f>
        <v>0</v>
      </c>
      <c r="Q193" s="222">
        <v>0.045999999999999999</v>
      </c>
      <c r="R193" s="222">
        <f>Q193*H193</f>
        <v>1.5640000000000001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230</v>
      </c>
      <c r="AT193" s="224" t="s">
        <v>262</v>
      </c>
      <c r="AU193" s="224" t="s">
        <v>79</v>
      </c>
      <c r="AY193" s="18" t="s">
        <v>151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77</v>
      </c>
      <c r="BK193" s="225">
        <f>ROUND(I193*H193,2)</f>
        <v>0</v>
      </c>
      <c r="BL193" s="18" t="s">
        <v>158</v>
      </c>
      <c r="BM193" s="224" t="s">
        <v>1517</v>
      </c>
    </row>
    <row r="194" s="2" customFormat="1">
      <c r="A194" s="39"/>
      <c r="B194" s="40"/>
      <c r="C194" s="41"/>
      <c r="D194" s="226" t="s">
        <v>160</v>
      </c>
      <c r="E194" s="41"/>
      <c r="F194" s="227" t="s">
        <v>1518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160</v>
      </c>
      <c r="AU194" s="18" t="s">
        <v>79</v>
      </c>
    </row>
    <row r="195" s="2" customFormat="1" ht="16.5" customHeight="1">
      <c r="A195" s="39"/>
      <c r="B195" s="40"/>
      <c r="C195" s="213" t="s">
        <v>365</v>
      </c>
      <c r="D195" s="213" t="s">
        <v>153</v>
      </c>
      <c r="E195" s="214" t="s">
        <v>1519</v>
      </c>
      <c r="F195" s="215" t="s">
        <v>1520</v>
      </c>
      <c r="G195" s="216" t="s">
        <v>433</v>
      </c>
      <c r="H195" s="217">
        <v>1</v>
      </c>
      <c r="I195" s="218"/>
      <c r="J195" s="219">
        <f>ROUND(I195*H195,2)</f>
        <v>0</v>
      </c>
      <c r="K195" s="215" t="s">
        <v>157</v>
      </c>
      <c r="L195" s="45"/>
      <c r="M195" s="220" t="s">
        <v>19</v>
      </c>
      <c r="N195" s="221" t="s">
        <v>40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158</v>
      </c>
      <c r="AT195" s="224" t="s">
        <v>153</v>
      </c>
      <c r="AU195" s="224" t="s">
        <v>79</v>
      </c>
      <c r="AY195" s="18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77</v>
      </c>
      <c r="BK195" s="225">
        <f>ROUND(I195*H195,2)</f>
        <v>0</v>
      </c>
      <c r="BL195" s="18" t="s">
        <v>158</v>
      </c>
      <c r="BM195" s="224" t="s">
        <v>1521</v>
      </c>
    </row>
    <row r="196" s="2" customFormat="1">
      <c r="A196" s="39"/>
      <c r="B196" s="40"/>
      <c r="C196" s="41"/>
      <c r="D196" s="226" t="s">
        <v>160</v>
      </c>
      <c r="E196" s="41"/>
      <c r="F196" s="227" t="s">
        <v>1522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160</v>
      </c>
      <c r="AU196" s="18" t="s">
        <v>79</v>
      </c>
    </row>
    <row r="197" s="2" customFormat="1" ht="16.5" customHeight="1">
      <c r="A197" s="39"/>
      <c r="B197" s="40"/>
      <c r="C197" s="265" t="s">
        <v>381</v>
      </c>
      <c r="D197" s="265" t="s">
        <v>262</v>
      </c>
      <c r="E197" s="266" t="s">
        <v>1523</v>
      </c>
      <c r="F197" s="267" t="s">
        <v>1524</v>
      </c>
      <c r="G197" s="268" t="s">
        <v>433</v>
      </c>
      <c r="H197" s="269">
        <v>1</v>
      </c>
      <c r="I197" s="270"/>
      <c r="J197" s="271">
        <f>ROUND(I197*H197,2)</f>
        <v>0</v>
      </c>
      <c r="K197" s="267" t="s">
        <v>19</v>
      </c>
      <c r="L197" s="272"/>
      <c r="M197" s="273" t="s">
        <v>19</v>
      </c>
      <c r="N197" s="274" t="s">
        <v>40</v>
      </c>
      <c r="O197" s="85"/>
      <c r="P197" s="222">
        <f>O197*H197</f>
        <v>0</v>
      </c>
      <c r="Q197" s="222">
        <v>0.158</v>
      </c>
      <c r="R197" s="222">
        <f>Q197*H197</f>
        <v>0.158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230</v>
      </c>
      <c r="AT197" s="224" t="s">
        <v>262</v>
      </c>
      <c r="AU197" s="224" t="s">
        <v>79</v>
      </c>
      <c r="AY197" s="18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77</v>
      </c>
      <c r="BK197" s="225">
        <f>ROUND(I197*H197,2)</f>
        <v>0</v>
      </c>
      <c r="BL197" s="18" t="s">
        <v>158</v>
      </c>
      <c r="BM197" s="224" t="s">
        <v>1525</v>
      </c>
    </row>
    <row r="198" s="2" customFormat="1">
      <c r="A198" s="39"/>
      <c r="B198" s="40"/>
      <c r="C198" s="41"/>
      <c r="D198" s="233" t="s">
        <v>681</v>
      </c>
      <c r="E198" s="41"/>
      <c r="F198" s="275" t="s">
        <v>1526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681</v>
      </c>
      <c r="AU198" s="18" t="s">
        <v>79</v>
      </c>
    </row>
    <row r="199" s="13" customFormat="1">
      <c r="A199" s="13"/>
      <c r="B199" s="231"/>
      <c r="C199" s="232"/>
      <c r="D199" s="233" t="s">
        <v>162</v>
      </c>
      <c r="E199" s="232"/>
      <c r="F199" s="235" t="s">
        <v>1527</v>
      </c>
      <c r="G199" s="232"/>
      <c r="H199" s="236">
        <v>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162</v>
      </c>
      <c r="AU199" s="242" t="s">
        <v>79</v>
      </c>
      <c r="AV199" s="13" t="s">
        <v>79</v>
      </c>
      <c r="AW199" s="13" t="s">
        <v>4</v>
      </c>
      <c r="AX199" s="13" t="s">
        <v>77</v>
      </c>
      <c r="AY199" s="242" t="s">
        <v>151</v>
      </c>
    </row>
    <row r="200" s="2" customFormat="1" ht="16.5" customHeight="1">
      <c r="A200" s="39"/>
      <c r="B200" s="40"/>
      <c r="C200" s="213" t="s">
        <v>392</v>
      </c>
      <c r="D200" s="213" t="s">
        <v>153</v>
      </c>
      <c r="E200" s="214" t="s">
        <v>1528</v>
      </c>
      <c r="F200" s="215" t="s">
        <v>1529</v>
      </c>
      <c r="G200" s="216" t="s">
        <v>329</v>
      </c>
      <c r="H200" s="217">
        <v>86.599999999999994</v>
      </c>
      <c r="I200" s="218"/>
      <c r="J200" s="219">
        <f>ROUND(I200*H200,2)</f>
        <v>0</v>
      </c>
      <c r="K200" s="215" t="s">
        <v>157</v>
      </c>
      <c r="L200" s="45"/>
      <c r="M200" s="220" t="s">
        <v>19</v>
      </c>
      <c r="N200" s="221" t="s">
        <v>40</v>
      </c>
      <c r="O200" s="85"/>
      <c r="P200" s="222">
        <f>O200*H200</f>
        <v>0</v>
      </c>
      <c r="Q200" s="222">
        <v>0.034380000000000001</v>
      </c>
      <c r="R200" s="222">
        <f>Q200*H200</f>
        <v>2.9773079999999998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158</v>
      </c>
      <c r="AT200" s="224" t="s">
        <v>153</v>
      </c>
      <c r="AU200" s="224" t="s">
        <v>79</v>
      </c>
      <c r="AY200" s="18" t="s">
        <v>151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77</v>
      </c>
      <c r="BK200" s="225">
        <f>ROUND(I200*H200,2)</f>
        <v>0</v>
      </c>
      <c r="BL200" s="18" t="s">
        <v>158</v>
      </c>
      <c r="BM200" s="224" t="s">
        <v>1530</v>
      </c>
    </row>
    <row r="201" s="2" customFormat="1">
      <c r="A201" s="39"/>
      <c r="B201" s="40"/>
      <c r="C201" s="41"/>
      <c r="D201" s="226" t="s">
        <v>160</v>
      </c>
      <c r="E201" s="41"/>
      <c r="F201" s="227" t="s">
        <v>1531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160</v>
      </c>
      <c r="AU201" s="18" t="s">
        <v>79</v>
      </c>
    </row>
    <row r="202" s="2" customFormat="1" ht="24.15" customHeight="1">
      <c r="A202" s="39"/>
      <c r="B202" s="40"/>
      <c r="C202" s="265" t="s">
        <v>405</v>
      </c>
      <c r="D202" s="265" t="s">
        <v>262</v>
      </c>
      <c r="E202" s="266" t="s">
        <v>1532</v>
      </c>
      <c r="F202" s="267" t="s">
        <v>1533</v>
      </c>
      <c r="G202" s="268" t="s">
        <v>433</v>
      </c>
      <c r="H202" s="269">
        <v>34</v>
      </c>
      <c r="I202" s="270"/>
      <c r="J202" s="271">
        <f>ROUND(I202*H202,2)</f>
        <v>0</v>
      </c>
      <c r="K202" s="267" t="s">
        <v>157</v>
      </c>
      <c r="L202" s="272"/>
      <c r="M202" s="273" t="s">
        <v>19</v>
      </c>
      <c r="N202" s="274" t="s">
        <v>40</v>
      </c>
      <c r="O202" s="85"/>
      <c r="P202" s="222">
        <f>O202*H202</f>
        <v>0</v>
      </c>
      <c r="Q202" s="222">
        <v>0.019099999999999999</v>
      </c>
      <c r="R202" s="222">
        <f>Q202*H202</f>
        <v>0.64939999999999998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230</v>
      </c>
      <c r="AT202" s="224" t="s">
        <v>262</v>
      </c>
      <c r="AU202" s="224" t="s">
        <v>79</v>
      </c>
      <c r="AY202" s="18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77</v>
      </c>
      <c r="BK202" s="225">
        <f>ROUND(I202*H202,2)</f>
        <v>0</v>
      </c>
      <c r="BL202" s="18" t="s">
        <v>158</v>
      </c>
      <c r="BM202" s="224" t="s">
        <v>1534</v>
      </c>
    </row>
    <row r="203" s="2" customFormat="1">
      <c r="A203" s="39"/>
      <c r="B203" s="40"/>
      <c r="C203" s="41"/>
      <c r="D203" s="226" t="s">
        <v>160</v>
      </c>
      <c r="E203" s="41"/>
      <c r="F203" s="227" t="s">
        <v>1535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160</v>
      </c>
      <c r="AU203" s="18" t="s">
        <v>79</v>
      </c>
    </row>
    <row r="204" s="12" customFormat="1" ht="22.8" customHeight="1">
      <c r="A204" s="12"/>
      <c r="B204" s="197"/>
      <c r="C204" s="198"/>
      <c r="D204" s="199" t="s">
        <v>68</v>
      </c>
      <c r="E204" s="211" t="s">
        <v>158</v>
      </c>
      <c r="F204" s="211" t="s">
        <v>449</v>
      </c>
      <c r="G204" s="198"/>
      <c r="H204" s="198"/>
      <c r="I204" s="201"/>
      <c r="J204" s="212">
        <f>BK204</f>
        <v>0</v>
      </c>
      <c r="K204" s="198"/>
      <c r="L204" s="203"/>
      <c r="M204" s="204"/>
      <c r="N204" s="205"/>
      <c r="O204" s="205"/>
      <c r="P204" s="206">
        <f>SUM(P205:P213)</f>
        <v>0</v>
      </c>
      <c r="Q204" s="205"/>
      <c r="R204" s="206">
        <f>SUM(R205:R213)</f>
        <v>84.300409600000009</v>
      </c>
      <c r="S204" s="205"/>
      <c r="T204" s="207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77</v>
      </c>
      <c r="AT204" s="209" t="s">
        <v>68</v>
      </c>
      <c r="AU204" s="209" t="s">
        <v>77</v>
      </c>
      <c r="AY204" s="208" t="s">
        <v>151</v>
      </c>
      <c r="BK204" s="210">
        <f>SUM(BK205:BK213)</f>
        <v>0</v>
      </c>
    </row>
    <row r="205" s="2" customFormat="1" ht="21.75" customHeight="1">
      <c r="A205" s="39"/>
      <c r="B205" s="40"/>
      <c r="C205" s="213" t="s">
        <v>413</v>
      </c>
      <c r="D205" s="213" t="s">
        <v>153</v>
      </c>
      <c r="E205" s="214" t="s">
        <v>451</v>
      </c>
      <c r="F205" s="215" t="s">
        <v>452</v>
      </c>
      <c r="G205" s="216" t="s">
        <v>290</v>
      </c>
      <c r="H205" s="217">
        <v>520.63</v>
      </c>
      <c r="I205" s="218"/>
      <c r="J205" s="219">
        <f>ROUND(I205*H205,2)</f>
        <v>0</v>
      </c>
      <c r="K205" s="215" t="s">
        <v>157</v>
      </c>
      <c r="L205" s="45"/>
      <c r="M205" s="220" t="s">
        <v>19</v>
      </c>
      <c r="N205" s="221" t="s">
        <v>40</v>
      </c>
      <c r="O205" s="85"/>
      <c r="P205" s="222">
        <f>O205*H205</f>
        <v>0</v>
      </c>
      <c r="Q205" s="222">
        <v>0.16192000000000001</v>
      </c>
      <c r="R205" s="222">
        <f>Q205*H205</f>
        <v>84.300409600000009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158</v>
      </c>
      <c r="AT205" s="224" t="s">
        <v>153</v>
      </c>
      <c r="AU205" s="224" t="s">
        <v>79</v>
      </c>
      <c r="AY205" s="18" t="s">
        <v>151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77</v>
      </c>
      <c r="BK205" s="225">
        <f>ROUND(I205*H205,2)</f>
        <v>0</v>
      </c>
      <c r="BL205" s="18" t="s">
        <v>158</v>
      </c>
      <c r="BM205" s="224" t="s">
        <v>1536</v>
      </c>
    </row>
    <row r="206" s="2" customFormat="1">
      <c r="A206" s="39"/>
      <c r="B206" s="40"/>
      <c r="C206" s="41"/>
      <c r="D206" s="226" t="s">
        <v>160</v>
      </c>
      <c r="E206" s="41"/>
      <c r="F206" s="227" t="s">
        <v>454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160</v>
      </c>
      <c r="AU206" s="18" t="s">
        <v>79</v>
      </c>
    </row>
    <row r="207" s="13" customFormat="1">
      <c r="A207" s="13"/>
      <c r="B207" s="231"/>
      <c r="C207" s="232"/>
      <c r="D207" s="233" t="s">
        <v>162</v>
      </c>
      <c r="E207" s="234" t="s">
        <v>19</v>
      </c>
      <c r="F207" s="235" t="s">
        <v>1453</v>
      </c>
      <c r="G207" s="232"/>
      <c r="H207" s="236">
        <v>354.5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162</v>
      </c>
      <c r="AU207" s="242" t="s">
        <v>79</v>
      </c>
      <c r="AV207" s="13" t="s">
        <v>79</v>
      </c>
      <c r="AW207" s="13" t="s">
        <v>31</v>
      </c>
      <c r="AX207" s="13" t="s">
        <v>69</v>
      </c>
      <c r="AY207" s="242" t="s">
        <v>151</v>
      </c>
    </row>
    <row r="208" s="14" customFormat="1">
      <c r="A208" s="14"/>
      <c r="B208" s="243"/>
      <c r="C208" s="244"/>
      <c r="D208" s="233" t="s">
        <v>162</v>
      </c>
      <c r="E208" s="245" t="s">
        <v>19</v>
      </c>
      <c r="F208" s="246" t="s">
        <v>1436</v>
      </c>
      <c r="G208" s="244"/>
      <c r="H208" s="247">
        <v>354.5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162</v>
      </c>
      <c r="AU208" s="253" t="s">
        <v>79</v>
      </c>
      <c r="AV208" s="14" t="s">
        <v>165</v>
      </c>
      <c r="AW208" s="14" t="s">
        <v>31</v>
      </c>
      <c r="AX208" s="14" t="s">
        <v>69</v>
      </c>
      <c r="AY208" s="253" t="s">
        <v>151</v>
      </c>
    </row>
    <row r="209" s="13" customFormat="1">
      <c r="A209" s="13"/>
      <c r="B209" s="231"/>
      <c r="C209" s="232"/>
      <c r="D209" s="233" t="s">
        <v>162</v>
      </c>
      <c r="E209" s="234" t="s">
        <v>19</v>
      </c>
      <c r="F209" s="235" t="s">
        <v>1537</v>
      </c>
      <c r="G209" s="232"/>
      <c r="H209" s="236">
        <v>99.299999999999997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162</v>
      </c>
      <c r="AU209" s="242" t="s">
        <v>79</v>
      </c>
      <c r="AV209" s="13" t="s">
        <v>79</v>
      </c>
      <c r="AW209" s="13" t="s">
        <v>31</v>
      </c>
      <c r="AX209" s="13" t="s">
        <v>69</v>
      </c>
      <c r="AY209" s="242" t="s">
        <v>151</v>
      </c>
    </row>
    <row r="210" s="14" customFormat="1">
      <c r="A210" s="14"/>
      <c r="B210" s="243"/>
      <c r="C210" s="244"/>
      <c r="D210" s="233" t="s">
        <v>162</v>
      </c>
      <c r="E210" s="245" t="s">
        <v>19</v>
      </c>
      <c r="F210" s="246" t="s">
        <v>1438</v>
      </c>
      <c r="G210" s="244"/>
      <c r="H210" s="247">
        <v>99.299999999999997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162</v>
      </c>
      <c r="AU210" s="253" t="s">
        <v>79</v>
      </c>
      <c r="AV210" s="14" t="s">
        <v>165</v>
      </c>
      <c r="AW210" s="14" t="s">
        <v>31</v>
      </c>
      <c r="AX210" s="14" t="s">
        <v>69</v>
      </c>
      <c r="AY210" s="253" t="s">
        <v>151</v>
      </c>
    </row>
    <row r="211" s="13" customFormat="1">
      <c r="A211" s="13"/>
      <c r="B211" s="231"/>
      <c r="C211" s="232"/>
      <c r="D211" s="233" t="s">
        <v>162</v>
      </c>
      <c r="E211" s="234" t="s">
        <v>19</v>
      </c>
      <c r="F211" s="235" t="s">
        <v>1455</v>
      </c>
      <c r="G211" s="232"/>
      <c r="H211" s="236">
        <v>66.829999999999998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79</v>
      </c>
      <c r="AV211" s="13" t="s">
        <v>79</v>
      </c>
      <c r="AW211" s="13" t="s">
        <v>31</v>
      </c>
      <c r="AX211" s="13" t="s">
        <v>69</v>
      </c>
      <c r="AY211" s="242" t="s">
        <v>151</v>
      </c>
    </row>
    <row r="212" s="14" customFormat="1">
      <c r="A212" s="14"/>
      <c r="B212" s="243"/>
      <c r="C212" s="244"/>
      <c r="D212" s="233" t="s">
        <v>162</v>
      </c>
      <c r="E212" s="245" t="s">
        <v>19</v>
      </c>
      <c r="F212" s="246" t="s">
        <v>171</v>
      </c>
      <c r="G212" s="244"/>
      <c r="H212" s="247">
        <v>66.829999999999998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162</v>
      </c>
      <c r="AU212" s="253" t="s">
        <v>79</v>
      </c>
      <c r="AV212" s="14" t="s">
        <v>165</v>
      </c>
      <c r="AW212" s="14" t="s">
        <v>31</v>
      </c>
      <c r="AX212" s="14" t="s">
        <v>69</v>
      </c>
      <c r="AY212" s="253" t="s">
        <v>151</v>
      </c>
    </row>
    <row r="213" s="15" customFormat="1">
      <c r="A213" s="15"/>
      <c r="B213" s="254"/>
      <c r="C213" s="255"/>
      <c r="D213" s="233" t="s">
        <v>162</v>
      </c>
      <c r="E213" s="256" t="s">
        <v>19</v>
      </c>
      <c r="F213" s="257" t="s">
        <v>174</v>
      </c>
      <c r="G213" s="255"/>
      <c r="H213" s="258">
        <v>520.63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162</v>
      </c>
      <c r="AU213" s="264" t="s">
        <v>79</v>
      </c>
      <c r="AV213" s="15" t="s">
        <v>158</v>
      </c>
      <c r="AW213" s="15" t="s">
        <v>31</v>
      </c>
      <c r="AX213" s="15" t="s">
        <v>77</v>
      </c>
      <c r="AY213" s="264" t="s">
        <v>151</v>
      </c>
    </row>
    <row r="214" s="12" customFormat="1" ht="22.8" customHeight="1">
      <c r="A214" s="12"/>
      <c r="B214" s="197"/>
      <c r="C214" s="198"/>
      <c r="D214" s="199" t="s">
        <v>68</v>
      </c>
      <c r="E214" s="211" t="s">
        <v>207</v>
      </c>
      <c r="F214" s="211" t="s">
        <v>456</v>
      </c>
      <c r="G214" s="198"/>
      <c r="H214" s="198"/>
      <c r="I214" s="201"/>
      <c r="J214" s="212">
        <f>BK214</f>
        <v>0</v>
      </c>
      <c r="K214" s="198"/>
      <c r="L214" s="203"/>
      <c r="M214" s="204"/>
      <c r="N214" s="205"/>
      <c r="O214" s="205"/>
      <c r="P214" s="206">
        <f>SUM(P215:P248)</f>
        <v>0</v>
      </c>
      <c r="Q214" s="205"/>
      <c r="R214" s="206">
        <f>SUM(R215:R248)</f>
        <v>133.57834299999999</v>
      </c>
      <c r="S214" s="205"/>
      <c r="T214" s="207">
        <f>SUM(T215:T248)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8" t="s">
        <v>77</v>
      </c>
      <c r="AT214" s="209" t="s">
        <v>68</v>
      </c>
      <c r="AU214" s="209" t="s">
        <v>77</v>
      </c>
      <c r="AY214" s="208" t="s">
        <v>151</v>
      </c>
      <c r="BK214" s="210">
        <f>SUM(BK215:BK248)</f>
        <v>0</v>
      </c>
    </row>
    <row r="215" s="2" customFormat="1" ht="16.5" customHeight="1">
      <c r="A215" s="39"/>
      <c r="B215" s="40"/>
      <c r="C215" s="213" t="s">
        <v>418</v>
      </c>
      <c r="D215" s="213" t="s">
        <v>153</v>
      </c>
      <c r="E215" s="214" t="s">
        <v>467</v>
      </c>
      <c r="F215" s="215" t="s">
        <v>468</v>
      </c>
      <c r="G215" s="216" t="s">
        <v>290</v>
      </c>
      <c r="H215" s="217">
        <v>66.829999999999998</v>
      </c>
      <c r="I215" s="218"/>
      <c r="J215" s="219">
        <f>ROUND(I215*H215,2)</f>
        <v>0</v>
      </c>
      <c r="K215" s="215" t="s">
        <v>157</v>
      </c>
      <c r="L215" s="45"/>
      <c r="M215" s="220" t="s">
        <v>19</v>
      </c>
      <c r="N215" s="221" t="s">
        <v>40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158</v>
      </c>
      <c r="AT215" s="224" t="s">
        <v>153</v>
      </c>
      <c r="AU215" s="224" t="s">
        <v>79</v>
      </c>
      <c r="AY215" s="18" t="s">
        <v>151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77</v>
      </c>
      <c r="BK215" s="225">
        <f>ROUND(I215*H215,2)</f>
        <v>0</v>
      </c>
      <c r="BL215" s="18" t="s">
        <v>158</v>
      </c>
      <c r="BM215" s="224" t="s">
        <v>1538</v>
      </c>
    </row>
    <row r="216" s="2" customFormat="1">
      <c r="A216" s="39"/>
      <c r="B216" s="40"/>
      <c r="C216" s="41"/>
      <c r="D216" s="226" t="s">
        <v>160</v>
      </c>
      <c r="E216" s="41"/>
      <c r="F216" s="227" t="s">
        <v>470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160</v>
      </c>
      <c r="AU216" s="18" t="s">
        <v>79</v>
      </c>
    </row>
    <row r="217" s="13" customFormat="1">
      <c r="A217" s="13"/>
      <c r="B217" s="231"/>
      <c r="C217" s="232"/>
      <c r="D217" s="233" t="s">
        <v>162</v>
      </c>
      <c r="E217" s="234" t="s">
        <v>19</v>
      </c>
      <c r="F217" s="235" t="s">
        <v>1455</v>
      </c>
      <c r="G217" s="232"/>
      <c r="H217" s="236">
        <v>66.829999999999998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162</v>
      </c>
      <c r="AU217" s="242" t="s">
        <v>79</v>
      </c>
      <c r="AV217" s="13" t="s">
        <v>79</v>
      </c>
      <c r="AW217" s="13" t="s">
        <v>31</v>
      </c>
      <c r="AX217" s="13" t="s">
        <v>69</v>
      </c>
      <c r="AY217" s="242" t="s">
        <v>151</v>
      </c>
    </row>
    <row r="218" s="14" customFormat="1">
      <c r="A218" s="14"/>
      <c r="B218" s="243"/>
      <c r="C218" s="244"/>
      <c r="D218" s="233" t="s">
        <v>162</v>
      </c>
      <c r="E218" s="245" t="s">
        <v>19</v>
      </c>
      <c r="F218" s="246" t="s">
        <v>171</v>
      </c>
      <c r="G218" s="244"/>
      <c r="H218" s="247">
        <v>66.829999999999998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162</v>
      </c>
      <c r="AU218" s="253" t="s">
        <v>79</v>
      </c>
      <c r="AV218" s="14" t="s">
        <v>165</v>
      </c>
      <c r="AW218" s="14" t="s">
        <v>31</v>
      </c>
      <c r="AX218" s="14" t="s">
        <v>69</v>
      </c>
      <c r="AY218" s="253" t="s">
        <v>151</v>
      </c>
    </row>
    <row r="219" s="15" customFormat="1">
      <c r="A219" s="15"/>
      <c r="B219" s="254"/>
      <c r="C219" s="255"/>
      <c r="D219" s="233" t="s">
        <v>162</v>
      </c>
      <c r="E219" s="256" t="s">
        <v>19</v>
      </c>
      <c r="F219" s="257" t="s">
        <v>174</v>
      </c>
      <c r="G219" s="255"/>
      <c r="H219" s="258">
        <v>66.829999999999998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162</v>
      </c>
      <c r="AU219" s="264" t="s">
        <v>79</v>
      </c>
      <c r="AV219" s="15" t="s">
        <v>158</v>
      </c>
      <c r="AW219" s="15" t="s">
        <v>31</v>
      </c>
      <c r="AX219" s="15" t="s">
        <v>77</v>
      </c>
      <c r="AY219" s="264" t="s">
        <v>151</v>
      </c>
    </row>
    <row r="220" s="2" customFormat="1" ht="16.5" customHeight="1">
      <c r="A220" s="39"/>
      <c r="B220" s="40"/>
      <c r="C220" s="213" t="s">
        <v>424</v>
      </c>
      <c r="D220" s="213" t="s">
        <v>153</v>
      </c>
      <c r="E220" s="214" t="s">
        <v>484</v>
      </c>
      <c r="F220" s="215" t="s">
        <v>485</v>
      </c>
      <c r="G220" s="216" t="s">
        <v>290</v>
      </c>
      <c r="H220" s="217">
        <v>453.80000000000001</v>
      </c>
      <c r="I220" s="218"/>
      <c r="J220" s="219">
        <f>ROUND(I220*H220,2)</f>
        <v>0</v>
      </c>
      <c r="K220" s="215" t="s">
        <v>157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158</v>
      </c>
      <c r="AT220" s="224" t="s">
        <v>153</v>
      </c>
      <c r="AU220" s="224" t="s">
        <v>79</v>
      </c>
      <c r="AY220" s="18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77</v>
      </c>
      <c r="BK220" s="225">
        <f>ROUND(I220*H220,2)</f>
        <v>0</v>
      </c>
      <c r="BL220" s="18" t="s">
        <v>158</v>
      </c>
      <c r="BM220" s="224" t="s">
        <v>1539</v>
      </c>
    </row>
    <row r="221" s="2" customFormat="1">
      <c r="A221" s="39"/>
      <c r="B221" s="40"/>
      <c r="C221" s="41"/>
      <c r="D221" s="226" t="s">
        <v>160</v>
      </c>
      <c r="E221" s="41"/>
      <c r="F221" s="227" t="s">
        <v>487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160</v>
      </c>
      <c r="AU221" s="18" t="s">
        <v>79</v>
      </c>
    </row>
    <row r="222" s="13" customFormat="1">
      <c r="A222" s="13"/>
      <c r="B222" s="231"/>
      <c r="C222" s="232"/>
      <c r="D222" s="233" t="s">
        <v>162</v>
      </c>
      <c r="E222" s="234" t="s">
        <v>19</v>
      </c>
      <c r="F222" s="235" t="s">
        <v>1453</v>
      </c>
      <c r="G222" s="232"/>
      <c r="H222" s="236">
        <v>354.5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162</v>
      </c>
      <c r="AU222" s="242" t="s">
        <v>79</v>
      </c>
      <c r="AV222" s="13" t="s">
        <v>79</v>
      </c>
      <c r="AW222" s="13" t="s">
        <v>31</v>
      </c>
      <c r="AX222" s="13" t="s">
        <v>69</v>
      </c>
      <c r="AY222" s="242" t="s">
        <v>151</v>
      </c>
    </row>
    <row r="223" s="14" customFormat="1">
      <c r="A223" s="14"/>
      <c r="B223" s="243"/>
      <c r="C223" s="244"/>
      <c r="D223" s="233" t="s">
        <v>162</v>
      </c>
      <c r="E223" s="245" t="s">
        <v>19</v>
      </c>
      <c r="F223" s="246" t="s">
        <v>1436</v>
      </c>
      <c r="G223" s="244"/>
      <c r="H223" s="247">
        <v>354.5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162</v>
      </c>
      <c r="AU223" s="253" t="s">
        <v>79</v>
      </c>
      <c r="AV223" s="14" t="s">
        <v>165</v>
      </c>
      <c r="AW223" s="14" t="s">
        <v>31</v>
      </c>
      <c r="AX223" s="14" t="s">
        <v>69</v>
      </c>
      <c r="AY223" s="253" t="s">
        <v>151</v>
      </c>
    </row>
    <row r="224" s="13" customFormat="1">
      <c r="A224" s="13"/>
      <c r="B224" s="231"/>
      <c r="C224" s="232"/>
      <c r="D224" s="233" t="s">
        <v>162</v>
      </c>
      <c r="E224" s="234" t="s">
        <v>19</v>
      </c>
      <c r="F224" s="235" t="s">
        <v>1537</v>
      </c>
      <c r="G224" s="232"/>
      <c r="H224" s="236">
        <v>99.299999999999997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162</v>
      </c>
      <c r="AU224" s="242" t="s">
        <v>79</v>
      </c>
      <c r="AV224" s="13" t="s">
        <v>79</v>
      </c>
      <c r="AW224" s="13" t="s">
        <v>31</v>
      </c>
      <c r="AX224" s="13" t="s">
        <v>69</v>
      </c>
      <c r="AY224" s="242" t="s">
        <v>151</v>
      </c>
    </row>
    <row r="225" s="14" customFormat="1">
      <c r="A225" s="14"/>
      <c r="B225" s="243"/>
      <c r="C225" s="244"/>
      <c r="D225" s="233" t="s">
        <v>162</v>
      </c>
      <c r="E225" s="245" t="s">
        <v>19</v>
      </c>
      <c r="F225" s="246" t="s">
        <v>1438</v>
      </c>
      <c r="G225" s="244"/>
      <c r="H225" s="247">
        <v>99.299999999999997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162</v>
      </c>
      <c r="AU225" s="253" t="s">
        <v>79</v>
      </c>
      <c r="AV225" s="14" t="s">
        <v>165</v>
      </c>
      <c r="AW225" s="14" t="s">
        <v>31</v>
      </c>
      <c r="AX225" s="14" t="s">
        <v>69</v>
      </c>
      <c r="AY225" s="253" t="s">
        <v>151</v>
      </c>
    </row>
    <row r="226" s="15" customFormat="1">
      <c r="A226" s="15"/>
      <c r="B226" s="254"/>
      <c r="C226" s="255"/>
      <c r="D226" s="233" t="s">
        <v>162</v>
      </c>
      <c r="E226" s="256" t="s">
        <v>19</v>
      </c>
      <c r="F226" s="257" t="s">
        <v>174</v>
      </c>
      <c r="G226" s="255"/>
      <c r="H226" s="258">
        <v>453.80000000000001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162</v>
      </c>
      <c r="AU226" s="264" t="s">
        <v>79</v>
      </c>
      <c r="AV226" s="15" t="s">
        <v>158</v>
      </c>
      <c r="AW226" s="15" t="s">
        <v>31</v>
      </c>
      <c r="AX226" s="15" t="s">
        <v>77</v>
      </c>
      <c r="AY226" s="264" t="s">
        <v>151</v>
      </c>
    </row>
    <row r="227" s="2" customFormat="1" ht="16.5" customHeight="1">
      <c r="A227" s="39"/>
      <c r="B227" s="40"/>
      <c r="C227" s="213" t="s">
        <v>430</v>
      </c>
      <c r="D227" s="213" t="s">
        <v>153</v>
      </c>
      <c r="E227" s="214" t="s">
        <v>489</v>
      </c>
      <c r="F227" s="215" t="s">
        <v>490</v>
      </c>
      <c r="G227" s="216" t="s">
        <v>290</v>
      </c>
      <c r="H227" s="217">
        <v>453.80000000000001</v>
      </c>
      <c r="I227" s="218"/>
      <c r="J227" s="219">
        <f>ROUND(I227*H227,2)</f>
        <v>0</v>
      </c>
      <c r="K227" s="215" t="s">
        <v>157</v>
      </c>
      <c r="L227" s="45"/>
      <c r="M227" s="220" t="s">
        <v>19</v>
      </c>
      <c r="N227" s="221" t="s">
        <v>40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158</v>
      </c>
      <c r="AT227" s="224" t="s">
        <v>153</v>
      </c>
      <c r="AU227" s="224" t="s">
        <v>79</v>
      </c>
      <c r="AY227" s="18" t="s">
        <v>151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77</v>
      </c>
      <c r="BK227" s="225">
        <f>ROUND(I227*H227,2)</f>
        <v>0</v>
      </c>
      <c r="BL227" s="18" t="s">
        <v>158</v>
      </c>
      <c r="BM227" s="224" t="s">
        <v>1540</v>
      </c>
    </row>
    <row r="228" s="2" customFormat="1">
      <c r="A228" s="39"/>
      <c r="B228" s="40"/>
      <c r="C228" s="41"/>
      <c r="D228" s="226" t="s">
        <v>160</v>
      </c>
      <c r="E228" s="41"/>
      <c r="F228" s="227" t="s">
        <v>492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160</v>
      </c>
      <c r="AU228" s="18" t="s">
        <v>79</v>
      </c>
    </row>
    <row r="229" s="13" customFormat="1">
      <c r="A229" s="13"/>
      <c r="B229" s="231"/>
      <c r="C229" s="232"/>
      <c r="D229" s="233" t="s">
        <v>162</v>
      </c>
      <c r="E229" s="234" t="s">
        <v>19</v>
      </c>
      <c r="F229" s="235" t="s">
        <v>1453</v>
      </c>
      <c r="G229" s="232"/>
      <c r="H229" s="236">
        <v>354.5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162</v>
      </c>
      <c r="AU229" s="242" t="s">
        <v>79</v>
      </c>
      <c r="AV229" s="13" t="s">
        <v>79</v>
      </c>
      <c r="AW229" s="13" t="s">
        <v>31</v>
      </c>
      <c r="AX229" s="13" t="s">
        <v>69</v>
      </c>
      <c r="AY229" s="242" t="s">
        <v>151</v>
      </c>
    </row>
    <row r="230" s="14" customFormat="1">
      <c r="A230" s="14"/>
      <c r="B230" s="243"/>
      <c r="C230" s="244"/>
      <c r="D230" s="233" t="s">
        <v>162</v>
      </c>
      <c r="E230" s="245" t="s">
        <v>19</v>
      </c>
      <c r="F230" s="246" t="s">
        <v>1436</v>
      </c>
      <c r="G230" s="244"/>
      <c r="H230" s="247">
        <v>354.5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162</v>
      </c>
      <c r="AU230" s="253" t="s">
        <v>79</v>
      </c>
      <c r="AV230" s="14" t="s">
        <v>165</v>
      </c>
      <c r="AW230" s="14" t="s">
        <v>31</v>
      </c>
      <c r="AX230" s="14" t="s">
        <v>69</v>
      </c>
      <c r="AY230" s="253" t="s">
        <v>151</v>
      </c>
    </row>
    <row r="231" s="13" customFormat="1">
      <c r="A231" s="13"/>
      <c r="B231" s="231"/>
      <c r="C231" s="232"/>
      <c r="D231" s="233" t="s">
        <v>162</v>
      </c>
      <c r="E231" s="234" t="s">
        <v>19</v>
      </c>
      <c r="F231" s="235" t="s">
        <v>1537</v>
      </c>
      <c r="G231" s="232"/>
      <c r="H231" s="236">
        <v>99.299999999999997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162</v>
      </c>
      <c r="AU231" s="242" t="s">
        <v>79</v>
      </c>
      <c r="AV231" s="13" t="s">
        <v>79</v>
      </c>
      <c r="AW231" s="13" t="s">
        <v>31</v>
      </c>
      <c r="AX231" s="13" t="s">
        <v>69</v>
      </c>
      <c r="AY231" s="242" t="s">
        <v>151</v>
      </c>
    </row>
    <row r="232" s="14" customFormat="1">
      <c r="A232" s="14"/>
      <c r="B232" s="243"/>
      <c r="C232" s="244"/>
      <c r="D232" s="233" t="s">
        <v>162</v>
      </c>
      <c r="E232" s="245" t="s">
        <v>19</v>
      </c>
      <c r="F232" s="246" t="s">
        <v>1438</v>
      </c>
      <c r="G232" s="244"/>
      <c r="H232" s="247">
        <v>99.299999999999997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162</v>
      </c>
      <c r="AU232" s="253" t="s">
        <v>79</v>
      </c>
      <c r="AV232" s="14" t="s">
        <v>165</v>
      </c>
      <c r="AW232" s="14" t="s">
        <v>31</v>
      </c>
      <c r="AX232" s="14" t="s">
        <v>69</v>
      </c>
      <c r="AY232" s="253" t="s">
        <v>151</v>
      </c>
    </row>
    <row r="233" s="15" customFormat="1">
      <c r="A233" s="15"/>
      <c r="B233" s="254"/>
      <c r="C233" s="255"/>
      <c r="D233" s="233" t="s">
        <v>162</v>
      </c>
      <c r="E233" s="256" t="s">
        <v>19</v>
      </c>
      <c r="F233" s="257" t="s">
        <v>174</v>
      </c>
      <c r="G233" s="255"/>
      <c r="H233" s="258">
        <v>453.80000000000001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162</v>
      </c>
      <c r="AU233" s="264" t="s">
        <v>79</v>
      </c>
      <c r="AV233" s="15" t="s">
        <v>158</v>
      </c>
      <c r="AW233" s="15" t="s">
        <v>31</v>
      </c>
      <c r="AX233" s="15" t="s">
        <v>77</v>
      </c>
      <c r="AY233" s="264" t="s">
        <v>151</v>
      </c>
    </row>
    <row r="234" s="2" customFormat="1" ht="21.75" customHeight="1">
      <c r="A234" s="39"/>
      <c r="B234" s="40"/>
      <c r="C234" s="213" t="s">
        <v>436</v>
      </c>
      <c r="D234" s="213" t="s">
        <v>153</v>
      </c>
      <c r="E234" s="214" t="s">
        <v>1541</v>
      </c>
      <c r="F234" s="215" t="s">
        <v>1542</v>
      </c>
      <c r="G234" s="216" t="s">
        <v>290</v>
      </c>
      <c r="H234" s="217">
        <v>520.63</v>
      </c>
      <c r="I234" s="218"/>
      <c r="J234" s="219">
        <f>ROUND(I234*H234,2)</f>
        <v>0</v>
      </c>
      <c r="K234" s="215" t="s">
        <v>157</v>
      </c>
      <c r="L234" s="45"/>
      <c r="M234" s="220" t="s">
        <v>19</v>
      </c>
      <c r="N234" s="221" t="s">
        <v>40</v>
      </c>
      <c r="O234" s="85"/>
      <c r="P234" s="222">
        <f>O234*H234</f>
        <v>0</v>
      </c>
      <c r="Q234" s="222">
        <v>0.10100000000000001</v>
      </c>
      <c r="R234" s="222">
        <f>Q234*H234</f>
        <v>52.583629999999999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158</v>
      </c>
      <c r="AT234" s="224" t="s">
        <v>153</v>
      </c>
      <c r="AU234" s="224" t="s">
        <v>79</v>
      </c>
      <c r="AY234" s="18" t="s">
        <v>151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77</v>
      </c>
      <c r="BK234" s="225">
        <f>ROUND(I234*H234,2)</f>
        <v>0</v>
      </c>
      <c r="BL234" s="18" t="s">
        <v>158</v>
      </c>
      <c r="BM234" s="224" t="s">
        <v>1543</v>
      </c>
    </row>
    <row r="235" s="2" customFormat="1">
      <c r="A235" s="39"/>
      <c r="B235" s="40"/>
      <c r="C235" s="41"/>
      <c r="D235" s="226" t="s">
        <v>160</v>
      </c>
      <c r="E235" s="41"/>
      <c r="F235" s="227" t="s">
        <v>1544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160</v>
      </c>
      <c r="AU235" s="18" t="s">
        <v>79</v>
      </c>
    </row>
    <row r="236" s="13" customFormat="1">
      <c r="A236" s="13"/>
      <c r="B236" s="231"/>
      <c r="C236" s="232"/>
      <c r="D236" s="233" t="s">
        <v>162</v>
      </c>
      <c r="E236" s="234" t="s">
        <v>19</v>
      </c>
      <c r="F236" s="235" t="s">
        <v>1453</v>
      </c>
      <c r="G236" s="232"/>
      <c r="H236" s="236">
        <v>354.5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162</v>
      </c>
      <c r="AU236" s="242" t="s">
        <v>79</v>
      </c>
      <c r="AV236" s="13" t="s">
        <v>79</v>
      </c>
      <c r="AW236" s="13" t="s">
        <v>31</v>
      </c>
      <c r="AX236" s="13" t="s">
        <v>69</v>
      </c>
      <c r="AY236" s="242" t="s">
        <v>151</v>
      </c>
    </row>
    <row r="237" s="14" customFormat="1">
      <c r="A237" s="14"/>
      <c r="B237" s="243"/>
      <c r="C237" s="244"/>
      <c r="D237" s="233" t="s">
        <v>162</v>
      </c>
      <c r="E237" s="245" t="s">
        <v>19</v>
      </c>
      <c r="F237" s="246" t="s">
        <v>1436</v>
      </c>
      <c r="G237" s="244"/>
      <c r="H237" s="247">
        <v>354.5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162</v>
      </c>
      <c r="AU237" s="253" t="s">
        <v>79</v>
      </c>
      <c r="AV237" s="14" t="s">
        <v>165</v>
      </c>
      <c r="AW237" s="14" t="s">
        <v>31</v>
      </c>
      <c r="AX237" s="14" t="s">
        <v>69</v>
      </c>
      <c r="AY237" s="253" t="s">
        <v>151</v>
      </c>
    </row>
    <row r="238" s="13" customFormat="1">
      <c r="A238" s="13"/>
      <c r="B238" s="231"/>
      <c r="C238" s="232"/>
      <c r="D238" s="233" t="s">
        <v>162</v>
      </c>
      <c r="E238" s="234" t="s">
        <v>19</v>
      </c>
      <c r="F238" s="235" t="s">
        <v>1537</v>
      </c>
      <c r="G238" s="232"/>
      <c r="H238" s="236">
        <v>99.299999999999997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162</v>
      </c>
      <c r="AU238" s="242" t="s">
        <v>79</v>
      </c>
      <c r="AV238" s="13" t="s">
        <v>79</v>
      </c>
      <c r="AW238" s="13" t="s">
        <v>31</v>
      </c>
      <c r="AX238" s="13" t="s">
        <v>69</v>
      </c>
      <c r="AY238" s="242" t="s">
        <v>151</v>
      </c>
    </row>
    <row r="239" s="14" customFormat="1">
      <c r="A239" s="14"/>
      <c r="B239" s="243"/>
      <c r="C239" s="244"/>
      <c r="D239" s="233" t="s">
        <v>162</v>
      </c>
      <c r="E239" s="245" t="s">
        <v>19</v>
      </c>
      <c r="F239" s="246" t="s">
        <v>1438</v>
      </c>
      <c r="G239" s="244"/>
      <c r="H239" s="247">
        <v>99.299999999999997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162</v>
      </c>
      <c r="AU239" s="253" t="s">
        <v>79</v>
      </c>
      <c r="AV239" s="14" t="s">
        <v>165</v>
      </c>
      <c r="AW239" s="14" t="s">
        <v>31</v>
      </c>
      <c r="AX239" s="14" t="s">
        <v>69</v>
      </c>
      <c r="AY239" s="253" t="s">
        <v>151</v>
      </c>
    </row>
    <row r="240" s="13" customFormat="1">
      <c r="A240" s="13"/>
      <c r="B240" s="231"/>
      <c r="C240" s="232"/>
      <c r="D240" s="233" t="s">
        <v>162</v>
      </c>
      <c r="E240" s="234" t="s">
        <v>19</v>
      </c>
      <c r="F240" s="235" t="s">
        <v>1455</v>
      </c>
      <c r="G240" s="232"/>
      <c r="H240" s="236">
        <v>66.829999999999998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162</v>
      </c>
      <c r="AU240" s="242" t="s">
        <v>79</v>
      </c>
      <c r="AV240" s="13" t="s">
        <v>79</v>
      </c>
      <c r="AW240" s="13" t="s">
        <v>31</v>
      </c>
      <c r="AX240" s="13" t="s">
        <v>69</v>
      </c>
      <c r="AY240" s="242" t="s">
        <v>151</v>
      </c>
    </row>
    <row r="241" s="14" customFormat="1">
      <c r="A241" s="14"/>
      <c r="B241" s="243"/>
      <c r="C241" s="244"/>
      <c r="D241" s="233" t="s">
        <v>162</v>
      </c>
      <c r="E241" s="245" t="s">
        <v>19</v>
      </c>
      <c r="F241" s="246" t="s">
        <v>171</v>
      </c>
      <c r="G241" s="244"/>
      <c r="H241" s="247">
        <v>66.829999999999998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162</v>
      </c>
      <c r="AU241" s="253" t="s">
        <v>79</v>
      </c>
      <c r="AV241" s="14" t="s">
        <v>165</v>
      </c>
      <c r="AW241" s="14" t="s">
        <v>31</v>
      </c>
      <c r="AX241" s="14" t="s">
        <v>69</v>
      </c>
      <c r="AY241" s="253" t="s">
        <v>151</v>
      </c>
    </row>
    <row r="242" s="15" customFormat="1">
      <c r="A242" s="15"/>
      <c r="B242" s="254"/>
      <c r="C242" s="255"/>
      <c r="D242" s="233" t="s">
        <v>162</v>
      </c>
      <c r="E242" s="256" t="s">
        <v>19</v>
      </c>
      <c r="F242" s="257" t="s">
        <v>174</v>
      </c>
      <c r="G242" s="255"/>
      <c r="H242" s="258">
        <v>520.63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162</v>
      </c>
      <c r="AU242" s="264" t="s">
        <v>79</v>
      </c>
      <c r="AV242" s="15" t="s">
        <v>158</v>
      </c>
      <c r="AW242" s="15" t="s">
        <v>31</v>
      </c>
      <c r="AX242" s="15" t="s">
        <v>77</v>
      </c>
      <c r="AY242" s="264" t="s">
        <v>151</v>
      </c>
    </row>
    <row r="243" s="2" customFormat="1" ht="16.5" customHeight="1">
      <c r="A243" s="39"/>
      <c r="B243" s="40"/>
      <c r="C243" s="265" t="s">
        <v>440</v>
      </c>
      <c r="D243" s="265" t="s">
        <v>262</v>
      </c>
      <c r="E243" s="266" t="s">
        <v>543</v>
      </c>
      <c r="F243" s="267" t="s">
        <v>544</v>
      </c>
      <c r="G243" s="268" t="s">
        <v>290</v>
      </c>
      <c r="H243" s="269">
        <v>68.167000000000002</v>
      </c>
      <c r="I243" s="270"/>
      <c r="J243" s="271">
        <f>ROUND(I243*H243,2)</f>
        <v>0</v>
      </c>
      <c r="K243" s="267" t="s">
        <v>19</v>
      </c>
      <c r="L243" s="272"/>
      <c r="M243" s="273" t="s">
        <v>19</v>
      </c>
      <c r="N243" s="274" t="s">
        <v>40</v>
      </c>
      <c r="O243" s="85"/>
      <c r="P243" s="222">
        <f>O243*H243</f>
        <v>0</v>
      </c>
      <c r="Q243" s="222">
        <v>0.13100000000000001</v>
      </c>
      <c r="R243" s="222">
        <f>Q243*H243</f>
        <v>8.9298770000000012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230</v>
      </c>
      <c r="AT243" s="224" t="s">
        <v>262</v>
      </c>
      <c r="AU243" s="224" t="s">
        <v>79</v>
      </c>
      <c r="AY243" s="18" t="s">
        <v>151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77</v>
      </c>
      <c r="BK243" s="225">
        <f>ROUND(I243*H243,2)</f>
        <v>0</v>
      </c>
      <c r="BL243" s="18" t="s">
        <v>158</v>
      </c>
      <c r="BM243" s="224" t="s">
        <v>1545</v>
      </c>
    </row>
    <row r="244" s="13" customFormat="1">
      <c r="A244" s="13"/>
      <c r="B244" s="231"/>
      <c r="C244" s="232"/>
      <c r="D244" s="233" t="s">
        <v>162</v>
      </c>
      <c r="E244" s="232"/>
      <c r="F244" s="235" t="s">
        <v>1546</v>
      </c>
      <c r="G244" s="232"/>
      <c r="H244" s="236">
        <v>68.167000000000002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162</v>
      </c>
      <c r="AU244" s="242" t="s">
        <v>79</v>
      </c>
      <c r="AV244" s="13" t="s">
        <v>79</v>
      </c>
      <c r="AW244" s="13" t="s">
        <v>4</v>
      </c>
      <c r="AX244" s="13" t="s">
        <v>77</v>
      </c>
      <c r="AY244" s="242" t="s">
        <v>151</v>
      </c>
    </row>
    <row r="245" s="2" customFormat="1" ht="16.5" customHeight="1">
      <c r="A245" s="39"/>
      <c r="B245" s="40"/>
      <c r="C245" s="265" t="s">
        <v>445</v>
      </c>
      <c r="D245" s="265" t="s">
        <v>262</v>
      </c>
      <c r="E245" s="266" t="s">
        <v>1547</v>
      </c>
      <c r="F245" s="267" t="s">
        <v>1548</v>
      </c>
      <c r="G245" s="268" t="s">
        <v>290</v>
      </c>
      <c r="H245" s="269">
        <v>101.286</v>
      </c>
      <c r="I245" s="270"/>
      <c r="J245" s="271">
        <f>ROUND(I245*H245,2)</f>
        <v>0</v>
      </c>
      <c r="K245" s="267" t="s">
        <v>19</v>
      </c>
      <c r="L245" s="272"/>
      <c r="M245" s="273" t="s">
        <v>19</v>
      </c>
      <c r="N245" s="274" t="s">
        <v>40</v>
      </c>
      <c r="O245" s="85"/>
      <c r="P245" s="222">
        <f>O245*H245</f>
        <v>0</v>
      </c>
      <c r="Q245" s="222">
        <v>0.17599999999999999</v>
      </c>
      <c r="R245" s="222">
        <f>Q245*H245</f>
        <v>17.826335999999998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230</v>
      </c>
      <c r="AT245" s="224" t="s">
        <v>262</v>
      </c>
      <c r="AU245" s="224" t="s">
        <v>79</v>
      </c>
      <c r="AY245" s="18" t="s">
        <v>151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77</v>
      </c>
      <c r="BK245" s="225">
        <f>ROUND(I245*H245,2)</f>
        <v>0</v>
      </c>
      <c r="BL245" s="18" t="s">
        <v>158</v>
      </c>
      <c r="BM245" s="224" t="s">
        <v>1549</v>
      </c>
    </row>
    <row r="246" s="13" customFormat="1">
      <c r="A246" s="13"/>
      <c r="B246" s="231"/>
      <c r="C246" s="232"/>
      <c r="D246" s="233" t="s">
        <v>162</v>
      </c>
      <c r="E246" s="232"/>
      <c r="F246" s="235" t="s">
        <v>1550</v>
      </c>
      <c r="G246" s="232"/>
      <c r="H246" s="236">
        <v>101.286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162</v>
      </c>
      <c r="AU246" s="242" t="s">
        <v>79</v>
      </c>
      <c r="AV246" s="13" t="s">
        <v>79</v>
      </c>
      <c r="AW246" s="13" t="s">
        <v>4</v>
      </c>
      <c r="AX246" s="13" t="s">
        <v>77</v>
      </c>
      <c r="AY246" s="242" t="s">
        <v>151</v>
      </c>
    </row>
    <row r="247" s="2" customFormat="1" ht="16.5" customHeight="1">
      <c r="A247" s="39"/>
      <c r="B247" s="40"/>
      <c r="C247" s="265" t="s">
        <v>450</v>
      </c>
      <c r="D247" s="265" t="s">
        <v>262</v>
      </c>
      <c r="E247" s="266" t="s">
        <v>1551</v>
      </c>
      <c r="F247" s="267" t="s">
        <v>1552</v>
      </c>
      <c r="G247" s="268" t="s">
        <v>290</v>
      </c>
      <c r="H247" s="269">
        <v>361.58999999999998</v>
      </c>
      <c r="I247" s="270"/>
      <c r="J247" s="271">
        <f>ROUND(I247*H247,2)</f>
        <v>0</v>
      </c>
      <c r="K247" s="267" t="s">
        <v>19</v>
      </c>
      <c r="L247" s="272"/>
      <c r="M247" s="273" t="s">
        <v>19</v>
      </c>
      <c r="N247" s="274" t="s">
        <v>40</v>
      </c>
      <c r="O247" s="85"/>
      <c r="P247" s="222">
        <f>O247*H247</f>
        <v>0</v>
      </c>
      <c r="Q247" s="222">
        <v>0.14999999999999999</v>
      </c>
      <c r="R247" s="222">
        <f>Q247*H247</f>
        <v>54.238499999999995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230</v>
      </c>
      <c r="AT247" s="224" t="s">
        <v>262</v>
      </c>
      <c r="AU247" s="224" t="s">
        <v>79</v>
      </c>
      <c r="AY247" s="18" t="s">
        <v>151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77</v>
      </c>
      <c r="BK247" s="225">
        <f>ROUND(I247*H247,2)</f>
        <v>0</v>
      </c>
      <c r="BL247" s="18" t="s">
        <v>158</v>
      </c>
      <c r="BM247" s="224" t="s">
        <v>1553</v>
      </c>
    </row>
    <row r="248" s="13" customFormat="1">
      <c r="A248" s="13"/>
      <c r="B248" s="231"/>
      <c r="C248" s="232"/>
      <c r="D248" s="233" t="s">
        <v>162</v>
      </c>
      <c r="E248" s="232"/>
      <c r="F248" s="235" t="s">
        <v>1554</v>
      </c>
      <c r="G248" s="232"/>
      <c r="H248" s="236">
        <v>361.58999999999998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162</v>
      </c>
      <c r="AU248" s="242" t="s">
        <v>79</v>
      </c>
      <c r="AV248" s="13" t="s">
        <v>79</v>
      </c>
      <c r="AW248" s="13" t="s">
        <v>4</v>
      </c>
      <c r="AX248" s="13" t="s">
        <v>77</v>
      </c>
      <c r="AY248" s="242" t="s">
        <v>151</v>
      </c>
    </row>
    <row r="249" s="12" customFormat="1" ht="22.8" customHeight="1">
      <c r="A249" s="12"/>
      <c r="B249" s="197"/>
      <c r="C249" s="198"/>
      <c r="D249" s="199" t="s">
        <v>68</v>
      </c>
      <c r="E249" s="211" t="s">
        <v>218</v>
      </c>
      <c r="F249" s="211" t="s">
        <v>548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SUM(P250:P269)</f>
        <v>0</v>
      </c>
      <c r="Q249" s="205"/>
      <c r="R249" s="206">
        <f>SUM(R250:R269)</f>
        <v>0.59666717999999996</v>
      </c>
      <c r="S249" s="205"/>
      <c r="T249" s="207">
        <f>SUM(T250:T269)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77</v>
      </c>
      <c r="AT249" s="209" t="s">
        <v>68</v>
      </c>
      <c r="AU249" s="209" t="s">
        <v>77</v>
      </c>
      <c r="AY249" s="208" t="s">
        <v>151</v>
      </c>
      <c r="BK249" s="210">
        <f>SUM(BK250:BK269)</f>
        <v>0</v>
      </c>
    </row>
    <row r="250" s="2" customFormat="1" ht="16.5" customHeight="1">
      <c r="A250" s="39"/>
      <c r="B250" s="40"/>
      <c r="C250" s="213" t="s">
        <v>457</v>
      </c>
      <c r="D250" s="213" t="s">
        <v>153</v>
      </c>
      <c r="E250" s="214" t="s">
        <v>1056</v>
      </c>
      <c r="F250" s="215" t="s">
        <v>1057</v>
      </c>
      <c r="G250" s="216" t="s">
        <v>290</v>
      </c>
      <c r="H250" s="217">
        <v>4.8449999999999998</v>
      </c>
      <c r="I250" s="218"/>
      <c r="J250" s="219">
        <f>ROUND(I250*H250,2)</f>
        <v>0</v>
      </c>
      <c r="K250" s="215" t="s">
        <v>157</v>
      </c>
      <c r="L250" s="45"/>
      <c r="M250" s="220" t="s">
        <v>19</v>
      </c>
      <c r="N250" s="221" t="s">
        <v>40</v>
      </c>
      <c r="O250" s="85"/>
      <c r="P250" s="222">
        <f>O250*H250</f>
        <v>0</v>
      </c>
      <c r="Q250" s="222">
        <v>0.018380000000000001</v>
      </c>
      <c r="R250" s="222">
        <f>Q250*H250</f>
        <v>0.089051099999999994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158</v>
      </c>
      <c r="AT250" s="224" t="s">
        <v>153</v>
      </c>
      <c r="AU250" s="224" t="s">
        <v>79</v>
      </c>
      <c r="AY250" s="18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77</v>
      </c>
      <c r="BK250" s="225">
        <f>ROUND(I250*H250,2)</f>
        <v>0</v>
      </c>
      <c r="BL250" s="18" t="s">
        <v>158</v>
      </c>
      <c r="BM250" s="224" t="s">
        <v>1555</v>
      </c>
    </row>
    <row r="251" s="2" customFormat="1">
      <c r="A251" s="39"/>
      <c r="B251" s="40"/>
      <c r="C251" s="41"/>
      <c r="D251" s="226" t="s">
        <v>160</v>
      </c>
      <c r="E251" s="41"/>
      <c r="F251" s="227" t="s">
        <v>1059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79</v>
      </c>
    </row>
    <row r="252" s="13" customFormat="1">
      <c r="A252" s="13"/>
      <c r="B252" s="231"/>
      <c r="C252" s="232"/>
      <c r="D252" s="233" t="s">
        <v>162</v>
      </c>
      <c r="E252" s="234" t="s">
        <v>19</v>
      </c>
      <c r="F252" s="235" t="s">
        <v>1556</v>
      </c>
      <c r="G252" s="232"/>
      <c r="H252" s="236">
        <v>4.8449999999999998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162</v>
      </c>
      <c r="AU252" s="242" t="s">
        <v>79</v>
      </c>
      <c r="AV252" s="13" t="s">
        <v>79</v>
      </c>
      <c r="AW252" s="13" t="s">
        <v>31</v>
      </c>
      <c r="AX252" s="13" t="s">
        <v>77</v>
      </c>
      <c r="AY252" s="242" t="s">
        <v>151</v>
      </c>
    </row>
    <row r="253" s="2" customFormat="1" ht="16.5" customHeight="1">
      <c r="A253" s="39"/>
      <c r="B253" s="40"/>
      <c r="C253" s="213" t="s">
        <v>466</v>
      </c>
      <c r="D253" s="213" t="s">
        <v>153</v>
      </c>
      <c r="E253" s="214" t="s">
        <v>1557</v>
      </c>
      <c r="F253" s="215" t="s">
        <v>1558</v>
      </c>
      <c r="G253" s="216" t="s">
        <v>290</v>
      </c>
      <c r="H253" s="217">
        <v>4.5880000000000001</v>
      </c>
      <c r="I253" s="218"/>
      <c r="J253" s="219">
        <f>ROUND(I253*H253,2)</f>
        <v>0</v>
      </c>
      <c r="K253" s="215" t="s">
        <v>157</v>
      </c>
      <c r="L253" s="45"/>
      <c r="M253" s="220" t="s">
        <v>19</v>
      </c>
      <c r="N253" s="221" t="s">
        <v>40</v>
      </c>
      <c r="O253" s="85"/>
      <c r="P253" s="222">
        <f>O253*H253</f>
        <v>0</v>
      </c>
      <c r="Q253" s="222">
        <v>0.033579999999999999</v>
      </c>
      <c r="R253" s="222">
        <f>Q253*H253</f>
        <v>0.15406503999999999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158</v>
      </c>
      <c r="AT253" s="224" t="s">
        <v>153</v>
      </c>
      <c r="AU253" s="224" t="s">
        <v>79</v>
      </c>
      <c r="AY253" s="18" t="s">
        <v>151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77</v>
      </c>
      <c r="BK253" s="225">
        <f>ROUND(I253*H253,2)</f>
        <v>0</v>
      </c>
      <c r="BL253" s="18" t="s">
        <v>158</v>
      </c>
      <c r="BM253" s="224" t="s">
        <v>1559</v>
      </c>
    </row>
    <row r="254" s="2" customFormat="1">
      <c r="A254" s="39"/>
      <c r="B254" s="40"/>
      <c r="C254" s="41"/>
      <c r="D254" s="226" t="s">
        <v>160</v>
      </c>
      <c r="E254" s="41"/>
      <c r="F254" s="227" t="s">
        <v>1560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79</v>
      </c>
    </row>
    <row r="255" s="13" customFormat="1">
      <c r="A255" s="13"/>
      <c r="B255" s="231"/>
      <c r="C255" s="232"/>
      <c r="D255" s="233" t="s">
        <v>162</v>
      </c>
      <c r="E255" s="234" t="s">
        <v>19</v>
      </c>
      <c r="F255" s="235" t="s">
        <v>1561</v>
      </c>
      <c r="G255" s="232"/>
      <c r="H255" s="236">
        <v>4.5880000000000001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162</v>
      </c>
      <c r="AU255" s="242" t="s">
        <v>79</v>
      </c>
      <c r="AV255" s="13" t="s">
        <v>79</v>
      </c>
      <c r="AW255" s="13" t="s">
        <v>31</v>
      </c>
      <c r="AX255" s="13" t="s">
        <v>77</v>
      </c>
      <c r="AY255" s="242" t="s">
        <v>151</v>
      </c>
    </row>
    <row r="256" s="2" customFormat="1" ht="16.5" customHeight="1">
      <c r="A256" s="39"/>
      <c r="B256" s="40"/>
      <c r="C256" s="213" t="s">
        <v>472</v>
      </c>
      <c r="D256" s="213" t="s">
        <v>153</v>
      </c>
      <c r="E256" s="214" t="s">
        <v>1562</v>
      </c>
      <c r="F256" s="215" t="s">
        <v>1563</v>
      </c>
      <c r="G256" s="216" t="s">
        <v>290</v>
      </c>
      <c r="H256" s="217">
        <v>2.161</v>
      </c>
      <c r="I256" s="218"/>
      <c r="J256" s="219">
        <f>ROUND(I256*H256,2)</f>
        <v>0</v>
      </c>
      <c r="K256" s="215" t="s">
        <v>157</v>
      </c>
      <c r="L256" s="45"/>
      <c r="M256" s="220" t="s">
        <v>19</v>
      </c>
      <c r="N256" s="221" t="s">
        <v>40</v>
      </c>
      <c r="O256" s="85"/>
      <c r="P256" s="222">
        <f>O256*H256</f>
        <v>0</v>
      </c>
      <c r="Q256" s="222">
        <v>0.00036000000000000002</v>
      </c>
      <c r="R256" s="222">
        <f>Q256*H256</f>
        <v>0.00077796000000000007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158</v>
      </c>
      <c r="AT256" s="224" t="s">
        <v>153</v>
      </c>
      <c r="AU256" s="224" t="s">
        <v>79</v>
      </c>
      <c r="AY256" s="18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77</v>
      </c>
      <c r="BK256" s="225">
        <f>ROUND(I256*H256,2)</f>
        <v>0</v>
      </c>
      <c r="BL256" s="18" t="s">
        <v>158</v>
      </c>
      <c r="BM256" s="224" t="s">
        <v>1564</v>
      </c>
    </row>
    <row r="257" s="2" customFormat="1">
      <c r="A257" s="39"/>
      <c r="B257" s="40"/>
      <c r="C257" s="41"/>
      <c r="D257" s="226" t="s">
        <v>160</v>
      </c>
      <c r="E257" s="41"/>
      <c r="F257" s="227" t="s">
        <v>1565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160</v>
      </c>
      <c r="AU257" s="18" t="s">
        <v>79</v>
      </c>
    </row>
    <row r="258" s="13" customFormat="1">
      <c r="A258" s="13"/>
      <c r="B258" s="231"/>
      <c r="C258" s="232"/>
      <c r="D258" s="233" t="s">
        <v>162</v>
      </c>
      <c r="E258" s="234" t="s">
        <v>19</v>
      </c>
      <c r="F258" s="235" t="s">
        <v>1566</v>
      </c>
      <c r="G258" s="232"/>
      <c r="H258" s="236">
        <v>2.161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162</v>
      </c>
      <c r="AU258" s="242" t="s">
        <v>79</v>
      </c>
      <c r="AV258" s="13" t="s">
        <v>79</v>
      </c>
      <c r="AW258" s="13" t="s">
        <v>31</v>
      </c>
      <c r="AX258" s="13" t="s">
        <v>77</v>
      </c>
      <c r="AY258" s="242" t="s">
        <v>151</v>
      </c>
    </row>
    <row r="259" s="2" customFormat="1" ht="16.5" customHeight="1">
      <c r="A259" s="39"/>
      <c r="B259" s="40"/>
      <c r="C259" s="213" t="s">
        <v>477</v>
      </c>
      <c r="D259" s="213" t="s">
        <v>153</v>
      </c>
      <c r="E259" s="214" t="s">
        <v>1567</v>
      </c>
      <c r="F259" s="215" t="s">
        <v>1568</v>
      </c>
      <c r="G259" s="216" t="s">
        <v>329</v>
      </c>
      <c r="H259" s="217">
        <v>41.119999999999997</v>
      </c>
      <c r="I259" s="218"/>
      <c r="J259" s="219">
        <f>ROUND(I259*H259,2)</f>
        <v>0</v>
      </c>
      <c r="K259" s="215" t="s">
        <v>157</v>
      </c>
      <c r="L259" s="45"/>
      <c r="M259" s="220" t="s">
        <v>19</v>
      </c>
      <c r="N259" s="221" t="s">
        <v>40</v>
      </c>
      <c r="O259" s="85"/>
      <c r="P259" s="222">
        <f>O259*H259</f>
        <v>0</v>
      </c>
      <c r="Q259" s="222">
        <v>0.0015</v>
      </c>
      <c r="R259" s="222">
        <f>Q259*H259</f>
        <v>0.061679999999999999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158</v>
      </c>
      <c r="AT259" s="224" t="s">
        <v>153</v>
      </c>
      <c r="AU259" s="224" t="s">
        <v>79</v>
      </c>
      <c r="AY259" s="18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77</v>
      </c>
      <c r="BK259" s="225">
        <f>ROUND(I259*H259,2)</f>
        <v>0</v>
      </c>
      <c r="BL259" s="18" t="s">
        <v>158</v>
      </c>
      <c r="BM259" s="224" t="s">
        <v>1569</v>
      </c>
    </row>
    <row r="260" s="2" customFormat="1">
      <c r="A260" s="39"/>
      <c r="B260" s="40"/>
      <c r="C260" s="41"/>
      <c r="D260" s="226" t="s">
        <v>160</v>
      </c>
      <c r="E260" s="41"/>
      <c r="F260" s="227" t="s">
        <v>1570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79</v>
      </c>
    </row>
    <row r="261" s="13" customFormat="1">
      <c r="A261" s="13"/>
      <c r="B261" s="231"/>
      <c r="C261" s="232"/>
      <c r="D261" s="233" t="s">
        <v>162</v>
      </c>
      <c r="E261" s="234" t="s">
        <v>19</v>
      </c>
      <c r="F261" s="235" t="s">
        <v>1571</v>
      </c>
      <c r="G261" s="232"/>
      <c r="H261" s="236">
        <v>41.119999999999997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162</v>
      </c>
      <c r="AU261" s="242" t="s">
        <v>79</v>
      </c>
      <c r="AV261" s="13" t="s">
        <v>79</v>
      </c>
      <c r="AW261" s="13" t="s">
        <v>31</v>
      </c>
      <c r="AX261" s="13" t="s">
        <v>77</v>
      </c>
      <c r="AY261" s="242" t="s">
        <v>151</v>
      </c>
    </row>
    <row r="262" s="2" customFormat="1" ht="16.5" customHeight="1">
      <c r="A262" s="39"/>
      <c r="B262" s="40"/>
      <c r="C262" s="213" t="s">
        <v>483</v>
      </c>
      <c r="D262" s="213" t="s">
        <v>153</v>
      </c>
      <c r="E262" s="214" t="s">
        <v>1572</v>
      </c>
      <c r="F262" s="215" t="s">
        <v>1573</v>
      </c>
      <c r="G262" s="216" t="s">
        <v>290</v>
      </c>
      <c r="H262" s="217">
        <v>2.5</v>
      </c>
      <c r="I262" s="218"/>
      <c r="J262" s="219">
        <f>ROUND(I262*H262,2)</f>
        <v>0</v>
      </c>
      <c r="K262" s="215" t="s">
        <v>157</v>
      </c>
      <c r="L262" s="45"/>
      <c r="M262" s="220" t="s">
        <v>19</v>
      </c>
      <c r="N262" s="221" t="s">
        <v>40</v>
      </c>
      <c r="O262" s="85"/>
      <c r="P262" s="222">
        <f>O262*H262</f>
        <v>0</v>
      </c>
      <c r="Q262" s="222">
        <v>0.043470000000000002</v>
      </c>
      <c r="R262" s="222">
        <f>Q262*H262</f>
        <v>0.10867500000000001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158</v>
      </c>
      <c r="AT262" s="224" t="s">
        <v>153</v>
      </c>
      <c r="AU262" s="224" t="s">
        <v>79</v>
      </c>
      <c r="AY262" s="18" t="s">
        <v>151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77</v>
      </c>
      <c r="BK262" s="225">
        <f>ROUND(I262*H262,2)</f>
        <v>0</v>
      </c>
      <c r="BL262" s="18" t="s">
        <v>158</v>
      </c>
      <c r="BM262" s="224" t="s">
        <v>1574</v>
      </c>
    </row>
    <row r="263" s="2" customFormat="1">
      <c r="A263" s="39"/>
      <c r="B263" s="40"/>
      <c r="C263" s="41"/>
      <c r="D263" s="226" t="s">
        <v>160</v>
      </c>
      <c r="E263" s="41"/>
      <c r="F263" s="227" t="s">
        <v>1575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160</v>
      </c>
      <c r="AU263" s="18" t="s">
        <v>79</v>
      </c>
    </row>
    <row r="264" s="2" customFormat="1" ht="16.5" customHeight="1">
      <c r="A264" s="39"/>
      <c r="B264" s="40"/>
      <c r="C264" s="213" t="s">
        <v>488</v>
      </c>
      <c r="D264" s="213" t="s">
        <v>153</v>
      </c>
      <c r="E264" s="214" t="s">
        <v>1576</v>
      </c>
      <c r="F264" s="215" t="s">
        <v>1577</v>
      </c>
      <c r="G264" s="216" t="s">
        <v>156</v>
      </c>
      <c r="H264" s="217">
        <v>0.062</v>
      </c>
      <c r="I264" s="218"/>
      <c r="J264" s="219">
        <f>ROUND(I264*H264,2)</f>
        <v>0</v>
      </c>
      <c r="K264" s="215" t="s">
        <v>157</v>
      </c>
      <c r="L264" s="45"/>
      <c r="M264" s="220" t="s">
        <v>19</v>
      </c>
      <c r="N264" s="221" t="s">
        <v>40</v>
      </c>
      <c r="O264" s="85"/>
      <c r="P264" s="222">
        <f>O264*H264</f>
        <v>0</v>
      </c>
      <c r="Q264" s="222">
        <v>2.2563399999999998</v>
      </c>
      <c r="R264" s="222">
        <f>Q264*H264</f>
        <v>0.13989307999999998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158</v>
      </c>
      <c r="AT264" s="224" t="s">
        <v>153</v>
      </c>
      <c r="AU264" s="224" t="s">
        <v>79</v>
      </c>
      <c r="AY264" s="18" t="s">
        <v>151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77</v>
      </c>
      <c r="BK264" s="225">
        <f>ROUND(I264*H264,2)</f>
        <v>0</v>
      </c>
      <c r="BL264" s="18" t="s">
        <v>158</v>
      </c>
      <c r="BM264" s="224" t="s">
        <v>1578</v>
      </c>
    </row>
    <row r="265" s="2" customFormat="1">
      <c r="A265" s="39"/>
      <c r="B265" s="40"/>
      <c r="C265" s="41"/>
      <c r="D265" s="226" t="s">
        <v>160</v>
      </c>
      <c r="E265" s="41"/>
      <c r="F265" s="227" t="s">
        <v>1579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160</v>
      </c>
      <c r="AU265" s="18" t="s">
        <v>79</v>
      </c>
    </row>
    <row r="266" s="13" customFormat="1">
      <c r="A266" s="13"/>
      <c r="B266" s="231"/>
      <c r="C266" s="232"/>
      <c r="D266" s="233" t="s">
        <v>162</v>
      </c>
      <c r="E266" s="234" t="s">
        <v>19</v>
      </c>
      <c r="F266" s="235" t="s">
        <v>1580</v>
      </c>
      <c r="G266" s="232"/>
      <c r="H266" s="236">
        <v>0.062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162</v>
      </c>
      <c r="AU266" s="242" t="s">
        <v>79</v>
      </c>
      <c r="AV266" s="13" t="s">
        <v>79</v>
      </c>
      <c r="AW266" s="13" t="s">
        <v>31</v>
      </c>
      <c r="AX266" s="13" t="s">
        <v>77</v>
      </c>
      <c r="AY266" s="242" t="s">
        <v>151</v>
      </c>
    </row>
    <row r="267" s="2" customFormat="1" ht="16.5" customHeight="1">
      <c r="A267" s="39"/>
      <c r="B267" s="40"/>
      <c r="C267" s="213" t="s">
        <v>493</v>
      </c>
      <c r="D267" s="213" t="s">
        <v>153</v>
      </c>
      <c r="E267" s="214" t="s">
        <v>1092</v>
      </c>
      <c r="F267" s="215" t="s">
        <v>1093</v>
      </c>
      <c r="G267" s="216" t="s">
        <v>290</v>
      </c>
      <c r="H267" s="217">
        <v>0.67500000000000004</v>
      </c>
      <c r="I267" s="218"/>
      <c r="J267" s="219">
        <f>ROUND(I267*H267,2)</f>
        <v>0</v>
      </c>
      <c r="K267" s="215" t="s">
        <v>157</v>
      </c>
      <c r="L267" s="45"/>
      <c r="M267" s="220" t="s">
        <v>19</v>
      </c>
      <c r="N267" s="221" t="s">
        <v>40</v>
      </c>
      <c r="O267" s="85"/>
      <c r="P267" s="222">
        <f>O267*H267</f>
        <v>0</v>
      </c>
      <c r="Q267" s="222">
        <v>0.063</v>
      </c>
      <c r="R267" s="222">
        <f>Q267*H267</f>
        <v>0.042525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158</v>
      </c>
      <c r="AT267" s="224" t="s">
        <v>153</v>
      </c>
      <c r="AU267" s="224" t="s">
        <v>79</v>
      </c>
      <c r="AY267" s="18" t="s">
        <v>151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77</v>
      </c>
      <c r="BK267" s="225">
        <f>ROUND(I267*H267,2)</f>
        <v>0</v>
      </c>
      <c r="BL267" s="18" t="s">
        <v>158</v>
      </c>
      <c r="BM267" s="224" t="s">
        <v>1581</v>
      </c>
    </row>
    <row r="268" s="2" customFormat="1">
      <c r="A268" s="39"/>
      <c r="B268" s="40"/>
      <c r="C268" s="41"/>
      <c r="D268" s="226" t="s">
        <v>160</v>
      </c>
      <c r="E268" s="41"/>
      <c r="F268" s="227" t="s">
        <v>1095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79</v>
      </c>
    </row>
    <row r="269" s="13" customFormat="1">
      <c r="A269" s="13"/>
      <c r="B269" s="231"/>
      <c r="C269" s="232"/>
      <c r="D269" s="233" t="s">
        <v>162</v>
      </c>
      <c r="E269" s="234" t="s">
        <v>19</v>
      </c>
      <c r="F269" s="235" t="s">
        <v>1582</v>
      </c>
      <c r="G269" s="232"/>
      <c r="H269" s="236">
        <v>0.67500000000000004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79</v>
      </c>
      <c r="AV269" s="13" t="s">
        <v>79</v>
      </c>
      <c r="AW269" s="13" t="s">
        <v>31</v>
      </c>
      <c r="AX269" s="13" t="s">
        <v>77</v>
      </c>
      <c r="AY269" s="242" t="s">
        <v>151</v>
      </c>
    </row>
    <row r="270" s="12" customFormat="1" ht="22.8" customHeight="1">
      <c r="A270" s="12"/>
      <c r="B270" s="197"/>
      <c r="C270" s="198"/>
      <c r="D270" s="199" t="s">
        <v>68</v>
      </c>
      <c r="E270" s="211" t="s">
        <v>236</v>
      </c>
      <c r="F270" s="211" t="s">
        <v>618</v>
      </c>
      <c r="G270" s="198"/>
      <c r="H270" s="198"/>
      <c r="I270" s="201"/>
      <c r="J270" s="212">
        <f>BK270</f>
        <v>0</v>
      </c>
      <c r="K270" s="198"/>
      <c r="L270" s="203"/>
      <c r="M270" s="204"/>
      <c r="N270" s="205"/>
      <c r="O270" s="205"/>
      <c r="P270" s="206">
        <f>SUM(P271:P325)</f>
        <v>0</v>
      </c>
      <c r="Q270" s="205"/>
      <c r="R270" s="206">
        <f>SUM(R271:R325)</f>
        <v>75.100617659999998</v>
      </c>
      <c r="S270" s="205"/>
      <c r="T270" s="207">
        <f>SUM(T271:T325)</f>
        <v>4.7275650000000002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8" t="s">
        <v>77</v>
      </c>
      <c r="AT270" s="209" t="s">
        <v>68</v>
      </c>
      <c r="AU270" s="209" t="s">
        <v>77</v>
      </c>
      <c r="AY270" s="208" t="s">
        <v>151</v>
      </c>
      <c r="BK270" s="210">
        <f>SUM(BK271:BK325)</f>
        <v>0</v>
      </c>
    </row>
    <row r="271" s="2" customFormat="1" ht="16.5" customHeight="1">
      <c r="A271" s="39"/>
      <c r="B271" s="40"/>
      <c r="C271" s="213" t="s">
        <v>500</v>
      </c>
      <c r="D271" s="213" t="s">
        <v>153</v>
      </c>
      <c r="E271" s="214" t="s">
        <v>1583</v>
      </c>
      <c r="F271" s="215" t="s">
        <v>1584</v>
      </c>
      <c r="G271" s="216" t="s">
        <v>329</v>
      </c>
      <c r="H271" s="217">
        <v>10.199999999999999</v>
      </c>
      <c r="I271" s="218"/>
      <c r="J271" s="219">
        <f>ROUND(I271*H271,2)</f>
        <v>0</v>
      </c>
      <c r="K271" s="215" t="s">
        <v>157</v>
      </c>
      <c r="L271" s="45"/>
      <c r="M271" s="220" t="s">
        <v>19</v>
      </c>
      <c r="N271" s="221" t="s">
        <v>40</v>
      </c>
      <c r="O271" s="85"/>
      <c r="P271" s="222">
        <f>O271*H271</f>
        <v>0</v>
      </c>
      <c r="Q271" s="222">
        <v>0.20219000000000001</v>
      </c>
      <c r="R271" s="222">
        <f>Q271*H271</f>
        <v>2.062338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158</v>
      </c>
      <c r="AT271" s="224" t="s">
        <v>153</v>
      </c>
      <c r="AU271" s="224" t="s">
        <v>79</v>
      </c>
      <c r="AY271" s="18" t="s">
        <v>151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77</v>
      </c>
      <c r="BK271" s="225">
        <f>ROUND(I271*H271,2)</f>
        <v>0</v>
      </c>
      <c r="BL271" s="18" t="s">
        <v>158</v>
      </c>
      <c r="BM271" s="224" t="s">
        <v>1585</v>
      </c>
    </row>
    <row r="272" s="2" customFormat="1">
      <c r="A272" s="39"/>
      <c r="B272" s="40"/>
      <c r="C272" s="41"/>
      <c r="D272" s="226" t="s">
        <v>160</v>
      </c>
      <c r="E272" s="41"/>
      <c r="F272" s="227" t="s">
        <v>1586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160</v>
      </c>
      <c r="AU272" s="18" t="s">
        <v>79</v>
      </c>
    </row>
    <row r="273" s="13" customFormat="1">
      <c r="A273" s="13"/>
      <c r="B273" s="231"/>
      <c r="C273" s="232"/>
      <c r="D273" s="233" t="s">
        <v>162</v>
      </c>
      <c r="E273" s="234" t="s">
        <v>19</v>
      </c>
      <c r="F273" s="235" t="s">
        <v>1587</v>
      </c>
      <c r="G273" s="232"/>
      <c r="H273" s="236">
        <v>10.199999999999999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162</v>
      </c>
      <c r="AU273" s="242" t="s">
        <v>79</v>
      </c>
      <c r="AV273" s="13" t="s">
        <v>79</v>
      </c>
      <c r="AW273" s="13" t="s">
        <v>31</v>
      </c>
      <c r="AX273" s="13" t="s">
        <v>77</v>
      </c>
      <c r="AY273" s="242" t="s">
        <v>151</v>
      </c>
    </row>
    <row r="274" s="2" customFormat="1" ht="16.5" customHeight="1">
      <c r="A274" s="39"/>
      <c r="B274" s="40"/>
      <c r="C274" s="265" t="s">
        <v>505</v>
      </c>
      <c r="D274" s="265" t="s">
        <v>262</v>
      </c>
      <c r="E274" s="266" t="s">
        <v>637</v>
      </c>
      <c r="F274" s="267" t="s">
        <v>638</v>
      </c>
      <c r="G274" s="268" t="s">
        <v>329</v>
      </c>
      <c r="H274" s="269">
        <v>10.404</v>
      </c>
      <c r="I274" s="270"/>
      <c r="J274" s="271">
        <f>ROUND(I274*H274,2)</f>
        <v>0</v>
      </c>
      <c r="K274" s="267" t="s">
        <v>157</v>
      </c>
      <c r="L274" s="272"/>
      <c r="M274" s="273" t="s">
        <v>19</v>
      </c>
      <c r="N274" s="274" t="s">
        <v>40</v>
      </c>
      <c r="O274" s="85"/>
      <c r="P274" s="222">
        <f>O274*H274</f>
        <v>0</v>
      </c>
      <c r="Q274" s="222">
        <v>0.080000000000000002</v>
      </c>
      <c r="R274" s="222">
        <f>Q274*H274</f>
        <v>0.83232000000000006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230</v>
      </c>
      <c r="AT274" s="224" t="s">
        <v>262</v>
      </c>
      <c r="AU274" s="224" t="s">
        <v>79</v>
      </c>
      <c r="AY274" s="18" t="s">
        <v>151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77</v>
      </c>
      <c r="BK274" s="225">
        <f>ROUND(I274*H274,2)</f>
        <v>0</v>
      </c>
      <c r="BL274" s="18" t="s">
        <v>158</v>
      </c>
      <c r="BM274" s="224" t="s">
        <v>1588</v>
      </c>
    </row>
    <row r="275" s="2" customFormat="1">
      <c r="A275" s="39"/>
      <c r="B275" s="40"/>
      <c r="C275" s="41"/>
      <c r="D275" s="226" t="s">
        <v>160</v>
      </c>
      <c r="E275" s="41"/>
      <c r="F275" s="227" t="s">
        <v>640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160</v>
      </c>
      <c r="AU275" s="18" t="s">
        <v>79</v>
      </c>
    </row>
    <row r="276" s="13" customFormat="1">
      <c r="A276" s="13"/>
      <c r="B276" s="231"/>
      <c r="C276" s="232"/>
      <c r="D276" s="233" t="s">
        <v>162</v>
      </c>
      <c r="E276" s="232"/>
      <c r="F276" s="235" t="s">
        <v>1589</v>
      </c>
      <c r="G276" s="232"/>
      <c r="H276" s="236">
        <v>10.404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162</v>
      </c>
      <c r="AU276" s="242" t="s">
        <v>79</v>
      </c>
      <c r="AV276" s="13" t="s">
        <v>79</v>
      </c>
      <c r="AW276" s="13" t="s">
        <v>4</v>
      </c>
      <c r="AX276" s="13" t="s">
        <v>77</v>
      </c>
      <c r="AY276" s="242" t="s">
        <v>151</v>
      </c>
    </row>
    <row r="277" s="2" customFormat="1" ht="16.5" customHeight="1">
      <c r="A277" s="39"/>
      <c r="B277" s="40"/>
      <c r="C277" s="213" t="s">
        <v>510</v>
      </c>
      <c r="D277" s="213" t="s">
        <v>153</v>
      </c>
      <c r="E277" s="214" t="s">
        <v>1590</v>
      </c>
      <c r="F277" s="215" t="s">
        <v>1591</v>
      </c>
      <c r="G277" s="216" t="s">
        <v>329</v>
      </c>
      <c r="H277" s="217">
        <v>143.25</v>
      </c>
      <c r="I277" s="218"/>
      <c r="J277" s="219">
        <f>ROUND(I277*H277,2)</f>
        <v>0</v>
      </c>
      <c r="K277" s="215" t="s">
        <v>157</v>
      </c>
      <c r="L277" s="45"/>
      <c r="M277" s="220" t="s">
        <v>19</v>
      </c>
      <c r="N277" s="221" t="s">
        <v>40</v>
      </c>
      <c r="O277" s="85"/>
      <c r="P277" s="222">
        <f>O277*H277</f>
        <v>0</v>
      </c>
      <c r="Q277" s="222">
        <v>0.15540000000000001</v>
      </c>
      <c r="R277" s="222">
        <f>Q277*H277</f>
        <v>22.261050000000001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158</v>
      </c>
      <c r="AT277" s="224" t="s">
        <v>153</v>
      </c>
      <c r="AU277" s="224" t="s">
        <v>79</v>
      </c>
      <c r="AY277" s="18" t="s">
        <v>151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77</v>
      </c>
      <c r="BK277" s="225">
        <f>ROUND(I277*H277,2)</f>
        <v>0</v>
      </c>
      <c r="BL277" s="18" t="s">
        <v>158</v>
      </c>
      <c r="BM277" s="224" t="s">
        <v>1592</v>
      </c>
    </row>
    <row r="278" s="2" customFormat="1">
      <c r="A278" s="39"/>
      <c r="B278" s="40"/>
      <c r="C278" s="41"/>
      <c r="D278" s="226" t="s">
        <v>160</v>
      </c>
      <c r="E278" s="41"/>
      <c r="F278" s="227" t="s">
        <v>1593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160</v>
      </c>
      <c r="AU278" s="18" t="s">
        <v>79</v>
      </c>
    </row>
    <row r="279" s="13" customFormat="1">
      <c r="A279" s="13"/>
      <c r="B279" s="231"/>
      <c r="C279" s="232"/>
      <c r="D279" s="233" t="s">
        <v>162</v>
      </c>
      <c r="E279" s="234" t="s">
        <v>19</v>
      </c>
      <c r="F279" s="235" t="s">
        <v>1594</v>
      </c>
      <c r="G279" s="232"/>
      <c r="H279" s="236">
        <v>143.25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162</v>
      </c>
      <c r="AU279" s="242" t="s">
        <v>79</v>
      </c>
      <c r="AV279" s="13" t="s">
        <v>79</v>
      </c>
      <c r="AW279" s="13" t="s">
        <v>31</v>
      </c>
      <c r="AX279" s="13" t="s">
        <v>69</v>
      </c>
      <c r="AY279" s="242" t="s">
        <v>151</v>
      </c>
    </row>
    <row r="280" s="15" customFormat="1">
      <c r="A280" s="15"/>
      <c r="B280" s="254"/>
      <c r="C280" s="255"/>
      <c r="D280" s="233" t="s">
        <v>162</v>
      </c>
      <c r="E280" s="256" t="s">
        <v>19</v>
      </c>
      <c r="F280" s="257" t="s">
        <v>174</v>
      </c>
      <c r="G280" s="255"/>
      <c r="H280" s="258">
        <v>143.25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162</v>
      </c>
      <c r="AU280" s="264" t="s">
        <v>79</v>
      </c>
      <c r="AV280" s="15" t="s">
        <v>158</v>
      </c>
      <c r="AW280" s="15" t="s">
        <v>31</v>
      </c>
      <c r="AX280" s="15" t="s">
        <v>77</v>
      </c>
      <c r="AY280" s="264" t="s">
        <v>151</v>
      </c>
    </row>
    <row r="281" s="2" customFormat="1" ht="16.5" customHeight="1">
      <c r="A281" s="39"/>
      <c r="B281" s="40"/>
      <c r="C281" s="265" t="s">
        <v>525</v>
      </c>
      <c r="D281" s="265" t="s">
        <v>262</v>
      </c>
      <c r="E281" s="266" t="s">
        <v>637</v>
      </c>
      <c r="F281" s="267" t="s">
        <v>638</v>
      </c>
      <c r="G281" s="268" t="s">
        <v>329</v>
      </c>
      <c r="H281" s="269">
        <v>146.11500000000001</v>
      </c>
      <c r="I281" s="270"/>
      <c r="J281" s="271">
        <f>ROUND(I281*H281,2)</f>
        <v>0</v>
      </c>
      <c r="K281" s="267" t="s">
        <v>157</v>
      </c>
      <c r="L281" s="272"/>
      <c r="M281" s="273" t="s">
        <v>19</v>
      </c>
      <c r="N281" s="274" t="s">
        <v>40</v>
      </c>
      <c r="O281" s="85"/>
      <c r="P281" s="222">
        <f>O281*H281</f>
        <v>0</v>
      </c>
      <c r="Q281" s="222">
        <v>0.080000000000000002</v>
      </c>
      <c r="R281" s="222">
        <f>Q281*H281</f>
        <v>11.689200000000001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230</v>
      </c>
      <c r="AT281" s="224" t="s">
        <v>262</v>
      </c>
      <c r="AU281" s="224" t="s">
        <v>79</v>
      </c>
      <c r="AY281" s="18" t="s">
        <v>151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77</v>
      </c>
      <c r="BK281" s="225">
        <f>ROUND(I281*H281,2)</f>
        <v>0</v>
      </c>
      <c r="BL281" s="18" t="s">
        <v>158</v>
      </c>
      <c r="BM281" s="224" t="s">
        <v>1595</v>
      </c>
    </row>
    <row r="282" s="2" customFormat="1">
      <c r="A282" s="39"/>
      <c r="B282" s="40"/>
      <c r="C282" s="41"/>
      <c r="D282" s="226" t="s">
        <v>160</v>
      </c>
      <c r="E282" s="41"/>
      <c r="F282" s="227" t="s">
        <v>640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160</v>
      </c>
      <c r="AU282" s="18" t="s">
        <v>79</v>
      </c>
    </row>
    <row r="283" s="13" customFormat="1">
      <c r="A283" s="13"/>
      <c r="B283" s="231"/>
      <c r="C283" s="232"/>
      <c r="D283" s="233" t="s">
        <v>162</v>
      </c>
      <c r="E283" s="232"/>
      <c r="F283" s="235" t="s">
        <v>1596</v>
      </c>
      <c r="G283" s="232"/>
      <c r="H283" s="236">
        <v>146.11500000000001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162</v>
      </c>
      <c r="AU283" s="242" t="s">
        <v>79</v>
      </c>
      <c r="AV283" s="13" t="s">
        <v>79</v>
      </c>
      <c r="AW283" s="13" t="s">
        <v>4</v>
      </c>
      <c r="AX283" s="13" t="s">
        <v>77</v>
      </c>
      <c r="AY283" s="242" t="s">
        <v>151</v>
      </c>
    </row>
    <row r="284" s="2" customFormat="1" ht="16.5" customHeight="1">
      <c r="A284" s="39"/>
      <c r="B284" s="40"/>
      <c r="C284" s="213" t="s">
        <v>532</v>
      </c>
      <c r="D284" s="213" t="s">
        <v>153</v>
      </c>
      <c r="E284" s="214" t="s">
        <v>1597</v>
      </c>
      <c r="F284" s="215" t="s">
        <v>1598</v>
      </c>
      <c r="G284" s="216" t="s">
        <v>329</v>
      </c>
      <c r="H284" s="217">
        <v>62.5</v>
      </c>
      <c r="I284" s="218"/>
      <c r="J284" s="219">
        <f>ROUND(I284*H284,2)</f>
        <v>0</v>
      </c>
      <c r="K284" s="215" t="s">
        <v>157</v>
      </c>
      <c r="L284" s="45"/>
      <c r="M284" s="220" t="s">
        <v>19</v>
      </c>
      <c r="N284" s="221" t="s">
        <v>40</v>
      </c>
      <c r="O284" s="85"/>
      <c r="P284" s="222">
        <f>O284*H284</f>
        <v>0</v>
      </c>
      <c r="Q284" s="222">
        <v>0.34612999999999999</v>
      </c>
      <c r="R284" s="222">
        <f>Q284*H284</f>
        <v>21.633125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158</v>
      </c>
      <c r="AT284" s="224" t="s">
        <v>153</v>
      </c>
      <c r="AU284" s="224" t="s">
        <v>79</v>
      </c>
      <c r="AY284" s="18" t="s">
        <v>151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77</v>
      </c>
      <c r="BK284" s="225">
        <f>ROUND(I284*H284,2)</f>
        <v>0</v>
      </c>
      <c r="BL284" s="18" t="s">
        <v>158</v>
      </c>
      <c r="BM284" s="224" t="s">
        <v>1599</v>
      </c>
    </row>
    <row r="285" s="2" customFormat="1">
      <c r="A285" s="39"/>
      <c r="B285" s="40"/>
      <c r="C285" s="41"/>
      <c r="D285" s="226" t="s">
        <v>160</v>
      </c>
      <c r="E285" s="41"/>
      <c r="F285" s="227" t="s">
        <v>1600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160</v>
      </c>
      <c r="AU285" s="18" t="s">
        <v>79</v>
      </c>
    </row>
    <row r="286" s="13" customFormat="1">
      <c r="A286" s="13"/>
      <c r="B286" s="231"/>
      <c r="C286" s="232"/>
      <c r="D286" s="233" t="s">
        <v>162</v>
      </c>
      <c r="E286" s="234" t="s">
        <v>19</v>
      </c>
      <c r="F286" s="235" t="s">
        <v>1601</v>
      </c>
      <c r="G286" s="232"/>
      <c r="H286" s="236">
        <v>62.5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162</v>
      </c>
      <c r="AU286" s="242" t="s">
        <v>79</v>
      </c>
      <c r="AV286" s="13" t="s">
        <v>79</v>
      </c>
      <c r="AW286" s="13" t="s">
        <v>31</v>
      </c>
      <c r="AX286" s="13" t="s">
        <v>77</v>
      </c>
      <c r="AY286" s="242" t="s">
        <v>151</v>
      </c>
    </row>
    <row r="287" s="2" customFormat="1" ht="16.5" customHeight="1">
      <c r="A287" s="39"/>
      <c r="B287" s="40"/>
      <c r="C287" s="265" t="s">
        <v>537</v>
      </c>
      <c r="D287" s="265" t="s">
        <v>262</v>
      </c>
      <c r="E287" s="266" t="s">
        <v>1602</v>
      </c>
      <c r="F287" s="267" t="s">
        <v>1603</v>
      </c>
      <c r="G287" s="268" t="s">
        <v>329</v>
      </c>
      <c r="H287" s="269">
        <v>63.75</v>
      </c>
      <c r="I287" s="270"/>
      <c r="J287" s="271">
        <f>ROUND(I287*H287,2)</f>
        <v>0</v>
      </c>
      <c r="K287" s="267" t="s">
        <v>157</v>
      </c>
      <c r="L287" s="272"/>
      <c r="M287" s="273" t="s">
        <v>19</v>
      </c>
      <c r="N287" s="274" t="s">
        <v>40</v>
      </c>
      <c r="O287" s="85"/>
      <c r="P287" s="222">
        <f>O287*H287</f>
        <v>0</v>
      </c>
      <c r="Q287" s="222">
        <v>0.040000000000000001</v>
      </c>
      <c r="R287" s="222">
        <f>Q287*H287</f>
        <v>2.5500000000000003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230</v>
      </c>
      <c r="AT287" s="224" t="s">
        <v>262</v>
      </c>
      <c r="AU287" s="224" t="s">
        <v>79</v>
      </c>
      <c r="AY287" s="18" t="s">
        <v>151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77</v>
      </c>
      <c r="BK287" s="225">
        <f>ROUND(I287*H287,2)</f>
        <v>0</v>
      </c>
      <c r="BL287" s="18" t="s">
        <v>158</v>
      </c>
      <c r="BM287" s="224" t="s">
        <v>1604</v>
      </c>
    </row>
    <row r="288" s="2" customFormat="1">
      <c r="A288" s="39"/>
      <c r="B288" s="40"/>
      <c r="C288" s="41"/>
      <c r="D288" s="226" t="s">
        <v>160</v>
      </c>
      <c r="E288" s="41"/>
      <c r="F288" s="227" t="s">
        <v>1605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160</v>
      </c>
      <c r="AU288" s="18" t="s">
        <v>79</v>
      </c>
    </row>
    <row r="289" s="13" customFormat="1">
      <c r="A289" s="13"/>
      <c r="B289" s="231"/>
      <c r="C289" s="232"/>
      <c r="D289" s="233" t="s">
        <v>162</v>
      </c>
      <c r="E289" s="232"/>
      <c r="F289" s="235" t="s">
        <v>1606</v>
      </c>
      <c r="G289" s="232"/>
      <c r="H289" s="236">
        <v>63.75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162</v>
      </c>
      <c r="AU289" s="242" t="s">
        <v>79</v>
      </c>
      <c r="AV289" s="13" t="s">
        <v>79</v>
      </c>
      <c r="AW289" s="13" t="s">
        <v>4</v>
      </c>
      <c r="AX289" s="13" t="s">
        <v>77</v>
      </c>
      <c r="AY289" s="242" t="s">
        <v>151</v>
      </c>
    </row>
    <row r="290" s="2" customFormat="1" ht="16.5" customHeight="1">
      <c r="A290" s="39"/>
      <c r="B290" s="40"/>
      <c r="C290" s="213" t="s">
        <v>542</v>
      </c>
      <c r="D290" s="213" t="s">
        <v>153</v>
      </c>
      <c r="E290" s="214" t="s">
        <v>654</v>
      </c>
      <c r="F290" s="215" t="s">
        <v>655</v>
      </c>
      <c r="G290" s="216" t="s">
        <v>156</v>
      </c>
      <c r="H290" s="217">
        <v>5.399</v>
      </c>
      <c r="I290" s="218"/>
      <c r="J290" s="219">
        <f>ROUND(I290*H290,2)</f>
        <v>0</v>
      </c>
      <c r="K290" s="215" t="s">
        <v>157</v>
      </c>
      <c r="L290" s="45"/>
      <c r="M290" s="220" t="s">
        <v>19</v>
      </c>
      <c r="N290" s="221" t="s">
        <v>40</v>
      </c>
      <c r="O290" s="85"/>
      <c r="P290" s="222">
        <f>O290*H290</f>
        <v>0</v>
      </c>
      <c r="Q290" s="222">
        <v>2.2563399999999998</v>
      </c>
      <c r="R290" s="222">
        <f>Q290*H290</f>
        <v>12.18197966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158</v>
      </c>
      <c r="AT290" s="224" t="s">
        <v>153</v>
      </c>
      <c r="AU290" s="224" t="s">
        <v>79</v>
      </c>
      <c r="AY290" s="18" t="s">
        <v>151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77</v>
      </c>
      <c r="BK290" s="225">
        <f>ROUND(I290*H290,2)</f>
        <v>0</v>
      </c>
      <c r="BL290" s="18" t="s">
        <v>158</v>
      </c>
      <c r="BM290" s="224" t="s">
        <v>1607</v>
      </c>
    </row>
    <row r="291" s="2" customFormat="1">
      <c r="A291" s="39"/>
      <c r="B291" s="40"/>
      <c r="C291" s="41"/>
      <c r="D291" s="226" t="s">
        <v>160</v>
      </c>
      <c r="E291" s="41"/>
      <c r="F291" s="227" t="s">
        <v>657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160</v>
      </c>
      <c r="AU291" s="18" t="s">
        <v>79</v>
      </c>
    </row>
    <row r="292" s="13" customFormat="1">
      <c r="A292" s="13"/>
      <c r="B292" s="231"/>
      <c r="C292" s="232"/>
      <c r="D292" s="233" t="s">
        <v>162</v>
      </c>
      <c r="E292" s="234" t="s">
        <v>19</v>
      </c>
      <c r="F292" s="235" t="s">
        <v>1608</v>
      </c>
      <c r="G292" s="232"/>
      <c r="H292" s="236">
        <v>5.399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162</v>
      </c>
      <c r="AU292" s="242" t="s">
        <v>79</v>
      </c>
      <c r="AV292" s="13" t="s">
        <v>79</v>
      </c>
      <c r="AW292" s="13" t="s">
        <v>31</v>
      </c>
      <c r="AX292" s="13" t="s">
        <v>77</v>
      </c>
      <c r="AY292" s="242" t="s">
        <v>151</v>
      </c>
    </row>
    <row r="293" s="2" customFormat="1" ht="16.5" customHeight="1">
      <c r="A293" s="39"/>
      <c r="B293" s="40"/>
      <c r="C293" s="213" t="s">
        <v>549</v>
      </c>
      <c r="D293" s="213" t="s">
        <v>153</v>
      </c>
      <c r="E293" s="214" t="s">
        <v>1609</v>
      </c>
      <c r="F293" s="215" t="s">
        <v>1610</v>
      </c>
      <c r="G293" s="216" t="s">
        <v>329</v>
      </c>
      <c r="H293" s="217">
        <v>5.5</v>
      </c>
      <c r="I293" s="218"/>
      <c r="J293" s="219">
        <f>ROUND(I293*H293,2)</f>
        <v>0</v>
      </c>
      <c r="K293" s="215" t="s">
        <v>157</v>
      </c>
      <c r="L293" s="45"/>
      <c r="M293" s="220" t="s">
        <v>19</v>
      </c>
      <c r="N293" s="221" t="s">
        <v>40</v>
      </c>
      <c r="O293" s="85"/>
      <c r="P293" s="222">
        <f>O293*H293</f>
        <v>0</v>
      </c>
      <c r="Q293" s="222">
        <v>0.29221000000000003</v>
      </c>
      <c r="R293" s="222">
        <f>Q293*H293</f>
        <v>1.6071550000000001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158</v>
      </c>
      <c r="AT293" s="224" t="s">
        <v>153</v>
      </c>
      <c r="AU293" s="224" t="s">
        <v>79</v>
      </c>
      <c r="AY293" s="18" t="s">
        <v>151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77</v>
      </c>
      <c r="BK293" s="225">
        <f>ROUND(I293*H293,2)</f>
        <v>0</v>
      </c>
      <c r="BL293" s="18" t="s">
        <v>158</v>
      </c>
      <c r="BM293" s="224" t="s">
        <v>1611</v>
      </c>
    </row>
    <row r="294" s="2" customFormat="1">
      <c r="A294" s="39"/>
      <c r="B294" s="40"/>
      <c r="C294" s="41"/>
      <c r="D294" s="226" t="s">
        <v>160</v>
      </c>
      <c r="E294" s="41"/>
      <c r="F294" s="227" t="s">
        <v>1612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160</v>
      </c>
      <c r="AU294" s="18" t="s">
        <v>79</v>
      </c>
    </row>
    <row r="295" s="2" customFormat="1" ht="16.5" customHeight="1">
      <c r="A295" s="39"/>
      <c r="B295" s="40"/>
      <c r="C295" s="265" t="s">
        <v>557</v>
      </c>
      <c r="D295" s="265" t="s">
        <v>262</v>
      </c>
      <c r="E295" s="266" t="s">
        <v>1613</v>
      </c>
      <c r="F295" s="267" t="s">
        <v>1614</v>
      </c>
      <c r="G295" s="268" t="s">
        <v>329</v>
      </c>
      <c r="H295" s="269">
        <v>5</v>
      </c>
      <c r="I295" s="270"/>
      <c r="J295" s="271">
        <f>ROUND(I295*H295,2)</f>
        <v>0</v>
      </c>
      <c r="K295" s="267" t="s">
        <v>157</v>
      </c>
      <c r="L295" s="272"/>
      <c r="M295" s="273" t="s">
        <v>19</v>
      </c>
      <c r="N295" s="274" t="s">
        <v>40</v>
      </c>
      <c r="O295" s="85"/>
      <c r="P295" s="222">
        <f>O295*H295</f>
        <v>0</v>
      </c>
      <c r="Q295" s="222">
        <v>0.0067000000000000002</v>
      </c>
      <c r="R295" s="222">
        <f>Q295*H295</f>
        <v>0.033500000000000002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230</v>
      </c>
      <c r="AT295" s="224" t="s">
        <v>262</v>
      </c>
      <c r="AU295" s="224" t="s">
        <v>79</v>
      </c>
      <c r="AY295" s="18" t="s">
        <v>151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77</v>
      </c>
      <c r="BK295" s="225">
        <f>ROUND(I295*H295,2)</f>
        <v>0</v>
      </c>
      <c r="BL295" s="18" t="s">
        <v>158</v>
      </c>
      <c r="BM295" s="224" t="s">
        <v>1615</v>
      </c>
    </row>
    <row r="296" s="2" customFormat="1">
      <c r="A296" s="39"/>
      <c r="B296" s="40"/>
      <c r="C296" s="41"/>
      <c r="D296" s="226" t="s">
        <v>160</v>
      </c>
      <c r="E296" s="41"/>
      <c r="F296" s="227" t="s">
        <v>1616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160</v>
      </c>
      <c r="AU296" s="18" t="s">
        <v>79</v>
      </c>
    </row>
    <row r="297" s="2" customFormat="1" ht="16.5" customHeight="1">
      <c r="A297" s="39"/>
      <c r="B297" s="40"/>
      <c r="C297" s="265" t="s">
        <v>564</v>
      </c>
      <c r="D297" s="265" t="s">
        <v>262</v>
      </c>
      <c r="E297" s="266" t="s">
        <v>1617</v>
      </c>
      <c r="F297" s="267" t="s">
        <v>1618</v>
      </c>
      <c r="G297" s="268" t="s">
        <v>433</v>
      </c>
      <c r="H297" s="269">
        <v>2</v>
      </c>
      <c r="I297" s="270"/>
      <c r="J297" s="271">
        <f>ROUND(I297*H297,2)</f>
        <v>0</v>
      </c>
      <c r="K297" s="267" t="s">
        <v>157</v>
      </c>
      <c r="L297" s="272"/>
      <c r="M297" s="273" t="s">
        <v>19</v>
      </c>
      <c r="N297" s="274" t="s">
        <v>40</v>
      </c>
      <c r="O297" s="85"/>
      <c r="P297" s="222">
        <f>O297*H297</f>
        <v>0</v>
      </c>
      <c r="Q297" s="222">
        <v>0.00018000000000000001</v>
      </c>
      <c r="R297" s="222">
        <f>Q297*H297</f>
        <v>0.00036000000000000002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230</v>
      </c>
      <c r="AT297" s="224" t="s">
        <v>262</v>
      </c>
      <c r="AU297" s="224" t="s">
        <v>79</v>
      </c>
      <c r="AY297" s="18" t="s">
        <v>151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77</v>
      </c>
      <c r="BK297" s="225">
        <f>ROUND(I297*H297,2)</f>
        <v>0</v>
      </c>
      <c r="BL297" s="18" t="s">
        <v>158</v>
      </c>
      <c r="BM297" s="224" t="s">
        <v>1619</v>
      </c>
    </row>
    <row r="298" s="2" customFormat="1">
      <c r="A298" s="39"/>
      <c r="B298" s="40"/>
      <c r="C298" s="41"/>
      <c r="D298" s="226" t="s">
        <v>160</v>
      </c>
      <c r="E298" s="41"/>
      <c r="F298" s="227" t="s">
        <v>1620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160</v>
      </c>
      <c r="AU298" s="18" t="s">
        <v>79</v>
      </c>
    </row>
    <row r="299" s="2" customFormat="1" ht="16.5" customHeight="1">
      <c r="A299" s="39"/>
      <c r="B299" s="40"/>
      <c r="C299" s="265" t="s">
        <v>572</v>
      </c>
      <c r="D299" s="265" t="s">
        <v>262</v>
      </c>
      <c r="E299" s="266" t="s">
        <v>1621</v>
      </c>
      <c r="F299" s="267" t="s">
        <v>1622</v>
      </c>
      <c r="G299" s="268" t="s">
        <v>433</v>
      </c>
      <c r="H299" s="269">
        <v>1</v>
      </c>
      <c r="I299" s="270"/>
      <c r="J299" s="271">
        <f>ROUND(I299*H299,2)</f>
        <v>0</v>
      </c>
      <c r="K299" s="267" t="s">
        <v>157</v>
      </c>
      <c r="L299" s="272"/>
      <c r="M299" s="273" t="s">
        <v>19</v>
      </c>
      <c r="N299" s="274" t="s">
        <v>40</v>
      </c>
      <c r="O299" s="85"/>
      <c r="P299" s="222">
        <f>O299*H299</f>
        <v>0</v>
      </c>
      <c r="Q299" s="222">
        <v>0.0046499999999999996</v>
      </c>
      <c r="R299" s="222">
        <f>Q299*H299</f>
        <v>0.0046499999999999996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230</v>
      </c>
      <c r="AT299" s="224" t="s">
        <v>262</v>
      </c>
      <c r="AU299" s="224" t="s">
        <v>79</v>
      </c>
      <c r="AY299" s="18" t="s">
        <v>151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77</v>
      </c>
      <c r="BK299" s="225">
        <f>ROUND(I299*H299,2)</f>
        <v>0</v>
      </c>
      <c r="BL299" s="18" t="s">
        <v>158</v>
      </c>
      <c r="BM299" s="224" t="s">
        <v>1623</v>
      </c>
    </row>
    <row r="300" s="2" customFormat="1">
      <c r="A300" s="39"/>
      <c r="B300" s="40"/>
      <c r="C300" s="41"/>
      <c r="D300" s="226" t="s">
        <v>160</v>
      </c>
      <c r="E300" s="41"/>
      <c r="F300" s="227" t="s">
        <v>1624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160</v>
      </c>
      <c r="AU300" s="18" t="s">
        <v>79</v>
      </c>
    </row>
    <row r="301" s="2" customFormat="1" ht="16.5" customHeight="1">
      <c r="A301" s="39"/>
      <c r="B301" s="40"/>
      <c r="C301" s="265" t="s">
        <v>579</v>
      </c>
      <c r="D301" s="265" t="s">
        <v>262</v>
      </c>
      <c r="E301" s="266" t="s">
        <v>1625</v>
      </c>
      <c r="F301" s="267" t="s">
        <v>1626</v>
      </c>
      <c r="G301" s="268" t="s">
        <v>329</v>
      </c>
      <c r="H301" s="269">
        <v>5.5</v>
      </c>
      <c r="I301" s="270"/>
      <c r="J301" s="271">
        <f>ROUND(I301*H301,2)</f>
        <v>0</v>
      </c>
      <c r="K301" s="267" t="s">
        <v>157</v>
      </c>
      <c r="L301" s="272"/>
      <c r="M301" s="273" t="s">
        <v>19</v>
      </c>
      <c r="N301" s="274" t="s">
        <v>40</v>
      </c>
      <c r="O301" s="85"/>
      <c r="P301" s="222">
        <f>O301*H301</f>
        <v>0</v>
      </c>
      <c r="Q301" s="222">
        <v>0.014279999999999999</v>
      </c>
      <c r="R301" s="222">
        <f>Q301*H301</f>
        <v>0.078539999999999999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230</v>
      </c>
      <c r="AT301" s="224" t="s">
        <v>262</v>
      </c>
      <c r="AU301" s="224" t="s">
        <v>79</v>
      </c>
      <c r="AY301" s="18" t="s">
        <v>151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77</v>
      </c>
      <c r="BK301" s="225">
        <f>ROUND(I301*H301,2)</f>
        <v>0</v>
      </c>
      <c r="BL301" s="18" t="s">
        <v>158</v>
      </c>
      <c r="BM301" s="224" t="s">
        <v>1627</v>
      </c>
    </row>
    <row r="302" s="2" customFormat="1">
      <c r="A302" s="39"/>
      <c r="B302" s="40"/>
      <c r="C302" s="41"/>
      <c r="D302" s="226" t="s">
        <v>160</v>
      </c>
      <c r="E302" s="41"/>
      <c r="F302" s="227" t="s">
        <v>1628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160</v>
      </c>
      <c r="AU302" s="18" t="s">
        <v>79</v>
      </c>
    </row>
    <row r="303" s="2" customFormat="1" ht="16.5" customHeight="1">
      <c r="A303" s="39"/>
      <c r="B303" s="40"/>
      <c r="C303" s="213" t="s">
        <v>584</v>
      </c>
      <c r="D303" s="213" t="s">
        <v>153</v>
      </c>
      <c r="E303" s="214" t="s">
        <v>1629</v>
      </c>
      <c r="F303" s="215" t="s">
        <v>1630</v>
      </c>
      <c r="G303" s="216" t="s">
        <v>433</v>
      </c>
      <c r="H303" s="217">
        <v>8</v>
      </c>
      <c r="I303" s="218"/>
      <c r="J303" s="219">
        <f>ROUND(I303*H303,2)</f>
        <v>0</v>
      </c>
      <c r="K303" s="215" t="s">
        <v>157</v>
      </c>
      <c r="L303" s="45"/>
      <c r="M303" s="220" t="s">
        <v>19</v>
      </c>
      <c r="N303" s="221" t="s">
        <v>40</v>
      </c>
      <c r="O303" s="85"/>
      <c r="P303" s="222">
        <f>O303*H303</f>
        <v>0</v>
      </c>
      <c r="Q303" s="222">
        <v>0.00080000000000000004</v>
      </c>
      <c r="R303" s="222">
        <f>Q303*H303</f>
        <v>0.0064000000000000003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158</v>
      </c>
      <c r="AT303" s="224" t="s">
        <v>153</v>
      </c>
      <c r="AU303" s="224" t="s">
        <v>79</v>
      </c>
      <c r="AY303" s="18" t="s">
        <v>151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77</v>
      </c>
      <c r="BK303" s="225">
        <f>ROUND(I303*H303,2)</f>
        <v>0</v>
      </c>
      <c r="BL303" s="18" t="s">
        <v>158</v>
      </c>
      <c r="BM303" s="224" t="s">
        <v>1631</v>
      </c>
    </row>
    <row r="304" s="2" customFormat="1">
      <c r="A304" s="39"/>
      <c r="B304" s="40"/>
      <c r="C304" s="41"/>
      <c r="D304" s="226" t="s">
        <v>160</v>
      </c>
      <c r="E304" s="41"/>
      <c r="F304" s="227" t="s">
        <v>1632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160</v>
      </c>
      <c r="AU304" s="18" t="s">
        <v>79</v>
      </c>
    </row>
    <row r="305" s="2" customFormat="1" ht="16.5" customHeight="1">
      <c r="A305" s="39"/>
      <c r="B305" s="40"/>
      <c r="C305" s="265" t="s">
        <v>590</v>
      </c>
      <c r="D305" s="265" t="s">
        <v>262</v>
      </c>
      <c r="E305" s="266" t="s">
        <v>1633</v>
      </c>
      <c r="F305" s="267" t="s">
        <v>1634</v>
      </c>
      <c r="G305" s="268" t="s">
        <v>433</v>
      </c>
      <c r="H305" s="269">
        <v>8</v>
      </c>
      <c r="I305" s="270"/>
      <c r="J305" s="271">
        <f>ROUND(I305*H305,2)</f>
        <v>0</v>
      </c>
      <c r="K305" s="267" t="s">
        <v>157</v>
      </c>
      <c r="L305" s="272"/>
      <c r="M305" s="273" t="s">
        <v>19</v>
      </c>
      <c r="N305" s="274" t="s">
        <v>40</v>
      </c>
      <c r="O305" s="85"/>
      <c r="P305" s="222">
        <f>O305*H305</f>
        <v>0</v>
      </c>
      <c r="Q305" s="222">
        <v>0.02</v>
      </c>
      <c r="R305" s="222">
        <f>Q305*H305</f>
        <v>0.16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230</v>
      </c>
      <c r="AT305" s="224" t="s">
        <v>262</v>
      </c>
      <c r="AU305" s="224" t="s">
        <v>79</v>
      </c>
      <c r="AY305" s="18" t="s">
        <v>151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77</v>
      </c>
      <c r="BK305" s="225">
        <f>ROUND(I305*H305,2)</f>
        <v>0</v>
      </c>
      <c r="BL305" s="18" t="s">
        <v>158</v>
      </c>
      <c r="BM305" s="224" t="s">
        <v>1635</v>
      </c>
    </row>
    <row r="306" s="2" customFormat="1">
      <c r="A306" s="39"/>
      <c r="B306" s="40"/>
      <c r="C306" s="41"/>
      <c r="D306" s="226" t="s">
        <v>160</v>
      </c>
      <c r="E306" s="41"/>
      <c r="F306" s="227" t="s">
        <v>1636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160</v>
      </c>
      <c r="AU306" s="18" t="s">
        <v>79</v>
      </c>
    </row>
    <row r="307" s="2" customFormat="1">
      <c r="A307" s="39"/>
      <c r="B307" s="40"/>
      <c r="C307" s="41"/>
      <c r="D307" s="233" t="s">
        <v>681</v>
      </c>
      <c r="E307" s="41"/>
      <c r="F307" s="275" t="s">
        <v>1637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681</v>
      </c>
      <c r="AU307" s="18" t="s">
        <v>79</v>
      </c>
    </row>
    <row r="308" s="2" customFormat="1" ht="16.5" customHeight="1">
      <c r="A308" s="39"/>
      <c r="B308" s="40"/>
      <c r="C308" s="213" t="s">
        <v>596</v>
      </c>
      <c r="D308" s="213" t="s">
        <v>153</v>
      </c>
      <c r="E308" s="214" t="s">
        <v>1638</v>
      </c>
      <c r="F308" s="215" t="s">
        <v>1639</v>
      </c>
      <c r="G308" s="216" t="s">
        <v>290</v>
      </c>
      <c r="H308" s="217">
        <v>2.508</v>
      </c>
      <c r="I308" s="218"/>
      <c r="J308" s="219">
        <f>ROUND(I308*H308,2)</f>
        <v>0</v>
      </c>
      <c r="K308" s="215" t="s">
        <v>157</v>
      </c>
      <c r="L308" s="45"/>
      <c r="M308" s="220" t="s">
        <v>19</v>
      </c>
      <c r="N308" s="221" t="s">
        <v>40</v>
      </c>
      <c r="O308" s="85"/>
      <c r="P308" s="222">
        <f>O308*H308</f>
        <v>0</v>
      </c>
      <c r="Q308" s="222">
        <v>0</v>
      </c>
      <c r="R308" s="222">
        <f>Q308*H308</f>
        <v>0</v>
      </c>
      <c r="S308" s="222">
        <v>0.055</v>
      </c>
      <c r="T308" s="223">
        <f>S308*H308</f>
        <v>0.13794000000000001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158</v>
      </c>
      <c r="AT308" s="224" t="s">
        <v>153</v>
      </c>
      <c r="AU308" s="224" t="s">
        <v>79</v>
      </c>
      <c r="AY308" s="18" t="s">
        <v>151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77</v>
      </c>
      <c r="BK308" s="225">
        <f>ROUND(I308*H308,2)</f>
        <v>0</v>
      </c>
      <c r="BL308" s="18" t="s">
        <v>158</v>
      </c>
      <c r="BM308" s="224" t="s">
        <v>1640</v>
      </c>
    </row>
    <row r="309" s="2" customFormat="1">
      <c r="A309" s="39"/>
      <c r="B309" s="40"/>
      <c r="C309" s="41"/>
      <c r="D309" s="226" t="s">
        <v>160</v>
      </c>
      <c r="E309" s="41"/>
      <c r="F309" s="227" t="s">
        <v>1641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160</v>
      </c>
      <c r="AU309" s="18" t="s">
        <v>79</v>
      </c>
    </row>
    <row r="310" s="13" customFormat="1">
      <c r="A310" s="13"/>
      <c r="B310" s="231"/>
      <c r="C310" s="232"/>
      <c r="D310" s="233" t="s">
        <v>162</v>
      </c>
      <c r="E310" s="234" t="s">
        <v>19</v>
      </c>
      <c r="F310" s="235" t="s">
        <v>1642</v>
      </c>
      <c r="G310" s="232"/>
      <c r="H310" s="236">
        <v>2.508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162</v>
      </c>
      <c r="AU310" s="242" t="s">
        <v>79</v>
      </c>
      <c r="AV310" s="13" t="s">
        <v>79</v>
      </c>
      <c r="AW310" s="13" t="s">
        <v>31</v>
      </c>
      <c r="AX310" s="13" t="s">
        <v>77</v>
      </c>
      <c r="AY310" s="242" t="s">
        <v>151</v>
      </c>
    </row>
    <row r="311" s="2" customFormat="1" ht="16.5" customHeight="1">
      <c r="A311" s="39"/>
      <c r="B311" s="40"/>
      <c r="C311" s="213" t="s">
        <v>601</v>
      </c>
      <c r="D311" s="213" t="s">
        <v>153</v>
      </c>
      <c r="E311" s="214" t="s">
        <v>1643</v>
      </c>
      <c r="F311" s="215" t="s">
        <v>1644</v>
      </c>
      <c r="G311" s="216" t="s">
        <v>290</v>
      </c>
      <c r="H311" s="217">
        <v>7.875</v>
      </c>
      <c r="I311" s="218"/>
      <c r="J311" s="219">
        <f>ROUND(I311*H311,2)</f>
        <v>0</v>
      </c>
      <c r="K311" s="215" t="s">
        <v>157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0.042999999999999997</v>
      </c>
      <c r="T311" s="223">
        <f>S311*H311</f>
        <v>0.33862499999999995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158</v>
      </c>
      <c r="AT311" s="224" t="s">
        <v>153</v>
      </c>
      <c r="AU311" s="224" t="s">
        <v>79</v>
      </c>
      <c r="AY311" s="18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77</v>
      </c>
      <c r="BK311" s="225">
        <f>ROUND(I311*H311,2)</f>
        <v>0</v>
      </c>
      <c r="BL311" s="18" t="s">
        <v>158</v>
      </c>
      <c r="BM311" s="224" t="s">
        <v>1645</v>
      </c>
    </row>
    <row r="312" s="2" customFormat="1">
      <c r="A312" s="39"/>
      <c r="B312" s="40"/>
      <c r="C312" s="41"/>
      <c r="D312" s="226" t="s">
        <v>160</v>
      </c>
      <c r="E312" s="41"/>
      <c r="F312" s="227" t="s">
        <v>1646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160</v>
      </c>
      <c r="AU312" s="18" t="s">
        <v>79</v>
      </c>
    </row>
    <row r="313" s="13" customFormat="1">
      <c r="A313" s="13"/>
      <c r="B313" s="231"/>
      <c r="C313" s="232"/>
      <c r="D313" s="233" t="s">
        <v>162</v>
      </c>
      <c r="E313" s="234" t="s">
        <v>19</v>
      </c>
      <c r="F313" s="235" t="s">
        <v>1647</v>
      </c>
      <c r="G313" s="232"/>
      <c r="H313" s="236">
        <v>7.875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162</v>
      </c>
      <c r="AU313" s="242" t="s">
        <v>79</v>
      </c>
      <c r="AV313" s="13" t="s">
        <v>79</v>
      </c>
      <c r="AW313" s="13" t="s">
        <v>31</v>
      </c>
      <c r="AX313" s="13" t="s">
        <v>77</v>
      </c>
      <c r="AY313" s="242" t="s">
        <v>151</v>
      </c>
    </row>
    <row r="314" s="2" customFormat="1" ht="16.5" customHeight="1">
      <c r="A314" s="39"/>
      <c r="B314" s="40"/>
      <c r="C314" s="213" t="s">
        <v>607</v>
      </c>
      <c r="D314" s="213" t="s">
        <v>153</v>
      </c>
      <c r="E314" s="214" t="s">
        <v>1648</v>
      </c>
      <c r="F314" s="215" t="s">
        <v>1649</v>
      </c>
      <c r="G314" s="216" t="s">
        <v>156</v>
      </c>
      <c r="H314" s="217">
        <v>0.23599999999999999</v>
      </c>
      <c r="I314" s="218"/>
      <c r="J314" s="219">
        <f>ROUND(I314*H314,2)</f>
        <v>0</v>
      </c>
      <c r="K314" s="215" t="s">
        <v>157</v>
      </c>
      <c r="L314" s="45"/>
      <c r="M314" s="220" t="s">
        <v>19</v>
      </c>
      <c r="N314" s="221" t="s">
        <v>40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1.8</v>
      </c>
      <c r="T314" s="223">
        <f>S314*H314</f>
        <v>0.42480000000000001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158</v>
      </c>
      <c r="AT314" s="224" t="s">
        <v>153</v>
      </c>
      <c r="AU314" s="224" t="s">
        <v>79</v>
      </c>
      <c r="AY314" s="18" t="s">
        <v>151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77</v>
      </c>
      <c r="BK314" s="225">
        <f>ROUND(I314*H314,2)</f>
        <v>0</v>
      </c>
      <c r="BL314" s="18" t="s">
        <v>158</v>
      </c>
      <c r="BM314" s="224" t="s">
        <v>1650</v>
      </c>
    </row>
    <row r="315" s="2" customFormat="1">
      <c r="A315" s="39"/>
      <c r="B315" s="40"/>
      <c r="C315" s="41"/>
      <c r="D315" s="226" t="s">
        <v>160</v>
      </c>
      <c r="E315" s="41"/>
      <c r="F315" s="227" t="s">
        <v>1651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160</v>
      </c>
      <c r="AU315" s="18" t="s">
        <v>79</v>
      </c>
    </row>
    <row r="316" s="13" customFormat="1">
      <c r="A316" s="13"/>
      <c r="B316" s="231"/>
      <c r="C316" s="232"/>
      <c r="D316" s="233" t="s">
        <v>162</v>
      </c>
      <c r="E316" s="234" t="s">
        <v>19</v>
      </c>
      <c r="F316" s="235" t="s">
        <v>1652</v>
      </c>
      <c r="G316" s="232"/>
      <c r="H316" s="236">
        <v>0.23599999999999999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79</v>
      </c>
      <c r="AV316" s="13" t="s">
        <v>79</v>
      </c>
      <c r="AW316" s="13" t="s">
        <v>31</v>
      </c>
      <c r="AX316" s="13" t="s">
        <v>77</v>
      </c>
      <c r="AY316" s="242" t="s">
        <v>151</v>
      </c>
    </row>
    <row r="317" s="2" customFormat="1" ht="16.5" customHeight="1">
      <c r="A317" s="39"/>
      <c r="B317" s="40"/>
      <c r="C317" s="213" t="s">
        <v>612</v>
      </c>
      <c r="D317" s="213" t="s">
        <v>153</v>
      </c>
      <c r="E317" s="214" t="s">
        <v>1653</v>
      </c>
      <c r="F317" s="215" t="s">
        <v>1654</v>
      </c>
      <c r="G317" s="216" t="s">
        <v>156</v>
      </c>
      <c r="H317" s="217">
        <v>2.0579999999999998</v>
      </c>
      <c r="I317" s="218"/>
      <c r="J317" s="219">
        <f>ROUND(I317*H317,2)</f>
        <v>0</v>
      </c>
      <c r="K317" s="215" t="s">
        <v>157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0</v>
      </c>
      <c r="R317" s="222">
        <f>Q317*H317</f>
        <v>0</v>
      </c>
      <c r="S317" s="222">
        <v>1.8</v>
      </c>
      <c r="T317" s="223">
        <f>S317*H317</f>
        <v>3.7043999999999997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158</v>
      </c>
      <c r="AT317" s="224" t="s">
        <v>153</v>
      </c>
      <c r="AU317" s="224" t="s">
        <v>79</v>
      </c>
      <c r="AY317" s="18" t="s">
        <v>151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77</v>
      </c>
      <c r="BK317" s="225">
        <f>ROUND(I317*H317,2)</f>
        <v>0</v>
      </c>
      <c r="BL317" s="18" t="s">
        <v>158</v>
      </c>
      <c r="BM317" s="224" t="s">
        <v>1655</v>
      </c>
    </row>
    <row r="318" s="2" customFormat="1">
      <c r="A318" s="39"/>
      <c r="B318" s="40"/>
      <c r="C318" s="41"/>
      <c r="D318" s="226" t="s">
        <v>160</v>
      </c>
      <c r="E318" s="41"/>
      <c r="F318" s="227" t="s">
        <v>1656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79</v>
      </c>
    </row>
    <row r="319" s="13" customFormat="1">
      <c r="A319" s="13"/>
      <c r="B319" s="231"/>
      <c r="C319" s="232"/>
      <c r="D319" s="233" t="s">
        <v>162</v>
      </c>
      <c r="E319" s="234" t="s">
        <v>19</v>
      </c>
      <c r="F319" s="235" t="s">
        <v>1657</v>
      </c>
      <c r="G319" s="232"/>
      <c r="H319" s="236">
        <v>2.0579999999999998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79</v>
      </c>
      <c r="AV319" s="13" t="s">
        <v>79</v>
      </c>
      <c r="AW319" s="13" t="s">
        <v>31</v>
      </c>
      <c r="AX319" s="13" t="s">
        <v>77</v>
      </c>
      <c r="AY319" s="242" t="s">
        <v>151</v>
      </c>
    </row>
    <row r="320" s="2" customFormat="1" ht="16.5" customHeight="1">
      <c r="A320" s="39"/>
      <c r="B320" s="40"/>
      <c r="C320" s="213" t="s">
        <v>619</v>
      </c>
      <c r="D320" s="213" t="s">
        <v>153</v>
      </c>
      <c r="E320" s="214" t="s">
        <v>1658</v>
      </c>
      <c r="F320" s="215" t="s">
        <v>1659</v>
      </c>
      <c r="G320" s="216" t="s">
        <v>329</v>
      </c>
      <c r="H320" s="217">
        <v>2.8999999999999999</v>
      </c>
      <c r="I320" s="218"/>
      <c r="J320" s="219">
        <f>ROUND(I320*H320,2)</f>
        <v>0</v>
      </c>
      <c r="K320" s="215" t="s">
        <v>157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0.042000000000000003</v>
      </c>
      <c r="T320" s="223">
        <f>S320*H320</f>
        <v>0.12180000000000001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158</v>
      </c>
      <c r="AT320" s="224" t="s">
        <v>153</v>
      </c>
      <c r="AU320" s="224" t="s">
        <v>79</v>
      </c>
      <c r="AY320" s="18" t="s">
        <v>151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77</v>
      </c>
      <c r="BK320" s="225">
        <f>ROUND(I320*H320,2)</f>
        <v>0</v>
      </c>
      <c r="BL320" s="18" t="s">
        <v>158</v>
      </c>
      <c r="BM320" s="224" t="s">
        <v>1660</v>
      </c>
    </row>
    <row r="321" s="2" customFormat="1">
      <c r="A321" s="39"/>
      <c r="B321" s="40"/>
      <c r="C321" s="41"/>
      <c r="D321" s="226" t="s">
        <v>160</v>
      </c>
      <c r="E321" s="41"/>
      <c r="F321" s="227" t="s">
        <v>1661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160</v>
      </c>
      <c r="AU321" s="18" t="s">
        <v>79</v>
      </c>
    </row>
    <row r="322" s="13" customFormat="1">
      <c r="A322" s="13"/>
      <c r="B322" s="231"/>
      <c r="C322" s="232"/>
      <c r="D322" s="233" t="s">
        <v>162</v>
      </c>
      <c r="E322" s="234" t="s">
        <v>19</v>
      </c>
      <c r="F322" s="235" t="s">
        <v>1662</v>
      </c>
      <c r="G322" s="232"/>
      <c r="H322" s="236">
        <v>2.8999999999999999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162</v>
      </c>
      <c r="AU322" s="242" t="s">
        <v>79</v>
      </c>
      <c r="AV322" s="13" t="s">
        <v>79</v>
      </c>
      <c r="AW322" s="13" t="s">
        <v>31</v>
      </c>
      <c r="AX322" s="13" t="s">
        <v>77</v>
      </c>
      <c r="AY322" s="242" t="s">
        <v>151</v>
      </c>
    </row>
    <row r="323" s="2" customFormat="1" ht="16.5" customHeight="1">
      <c r="A323" s="39"/>
      <c r="B323" s="40"/>
      <c r="C323" s="213" t="s">
        <v>636</v>
      </c>
      <c r="D323" s="213" t="s">
        <v>153</v>
      </c>
      <c r="E323" s="214" t="s">
        <v>1663</v>
      </c>
      <c r="F323" s="215" t="s">
        <v>1664</v>
      </c>
      <c r="G323" s="216" t="s">
        <v>433</v>
      </c>
      <c r="H323" s="217">
        <v>3</v>
      </c>
      <c r="I323" s="218"/>
      <c r="J323" s="219">
        <f>ROUND(I323*H323,2)</f>
        <v>0</v>
      </c>
      <c r="K323" s="215" t="s">
        <v>19</v>
      </c>
      <c r="L323" s="45"/>
      <c r="M323" s="220" t="s">
        <v>19</v>
      </c>
      <c r="N323" s="221" t="s">
        <v>40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158</v>
      </c>
      <c r="AT323" s="224" t="s">
        <v>153</v>
      </c>
      <c r="AU323" s="224" t="s">
        <v>79</v>
      </c>
      <c r="AY323" s="18" t="s">
        <v>151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77</v>
      </c>
      <c r="BK323" s="225">
        <f>ROUND(I323*H323,2)</f>
        <v>0</v>
      </c>
      <c r="BL323" s="18" t="s">
        <v>158</v>
      </c>
      <c r="BM323" s="224" t="s">
        <v>1665</v>
      </c>
    </row>
    <row r="324" s="2" customFormat="1" ht="16.5" customHeight="1">
      <c r="A324" s="39"/>
      <c r="B324" s="40"/>
      <c r="C324" s="265" t="s">
        <v>642</v>
      </c>
      <c r="D324" s="265" t="s">
        <v>262</v>
      </c>
      <c r="E324" s="266" t="s">
        <v>1666</v>
      </c>
      <c r="F324" s="267" t="s">
        <v>1667</v>
      </c>
      <c r="G324" s="268" t="s">
        <v>433</v>
      </c>
      <c r="H324" s="269">
        <v>3</v>
      </c>
      <c r="I324" s="270"/>
      <c r="J324" s="271">
        <f>ROUND(I324*H324,2)</f>
        <v>0</v>
      </c>
      <c r="K324" s="267" t="s">
        <v>19</v>
      </c>
      <c r="L324" s="272"/>
      <c r="M324" s="273" t="s">
        <v>19</v>
      </c>
      <c r="N324" s="274" t="s">
        <v>40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230</v>
      </c>
      <c r="AT324" s="224" t="s">
        <v>262</v>
      </c>
      <c r="AU324" s="224" t="s">
        <v>79</v>
      </c>
      <c r="AY324" s="18" t="s">
        <v>151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77</v>
      </c>
      <c r="BK324" s="225">
        <f>ROUND(I324*H324,2)</f>
        <v>0</v>
      </c>
      <c r="BL324" s="18" t="s">
        <v>158</v>
      </c>
      <c r="BM324" s="224" t="s">
        <v>1668</v>
      </c>
    </row>
    <row r="325" s="2" customFormat="1">
      <c r="A325" s="39"/>
      <c r="B325" s="40"/>
      <c r="C325" s="41"/>
      <c r="D325" s="233" t="s">
        <v>681</v>
      </c>
      <c r="E325" s="41"/>
      <c r="F325" s="275" t="s">
        <v>1637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681</v>
      </c>
      <c r="AU325" s="18" t="s">
        <v>79</v>
      </c>
    </row>
    <row r="326" s="12" customFormat="1" ht="22.8" customHeight="1">
      <c r="A326" s="12"/>
      <c r="B326" s="197"/>
      <c r="C326" s="198"/>
      <c r="D326" s="199" t="s">
        <v>68</v>
      </c>
      <c r="E326" s="211" t="s">
        <v>1669</v>
      </c>
      <c r="F326" s="211" t="s">
        <v>1670</v>
      </c>
      <c r="G326" s="198"/>
      <c r="H326" s="198"/>
      <c r="I326" s="201"/>
      <c r="J326" s="212">
        <f>BK326</f>
        <v>0</v>
      </c>
      <c r="K326" s="198"/>
      <c r="L326" s="203"/>
      <c r="M326" s="204"/>
      <c r="N326" s="205"/>
      <c r="O326" s="205"/>
      <c r="P326" s="206">
        <f>SUM(P327:P335)</f>
        <v>0</v>
      </c>
      <c r="Q326" s="205"/>
      <c r="R326" s="206">
        <f>SUM(R327:R335)</f>
        <v>0</v>
      </c>
      <c r="S326" s="205"/>
      <c r="T326" s="207">
        <f>SUM(T327:T335)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77</v>
      </c>
      <c r="AT326" s="209" t="s">
        <v>68</v>
      </c>
      <c r="AU326" s="209" t="s">
        <v>77</v>
      </c>
      <c r="AY326" s="208" t="s">
        <v>151</v>
      </c>
      <c r="BK326" s="210">
        <f>SUM(BK327:BK335)</f>
        <v>0</v>
      </c>
    </row>
    <row r="327" s="2" customFormat="1" ht="16.5" customHeight="1">
      <c r="A327" s="39"/>
      <c r="B327" s="40"/>
      <c r="C327" s="213" t="s">
        <v>647</v>
      </c>
      <c r="D327" s="213" t="s">
        <v>153</v>
      </c>
      <c r="E327" s="214" t="s">
        <v>1671</v>
      </c>
      <c r="F327" s="215" t="s">
        <v>1672</v>
      </c>
      <c r="G327" s="216" t="s">
        <v>245</v>
      </c>
      <c r="H327" s="217">
        <v>4.7560000000000002</v>
      </c>
      <c r="I327" s="218"/>
      <c r="J327" s="219">
        <f>ROUND(I327*H327,2)</f>
        <v>0</v>
      </c>
      <c r="K327" s="215" t="s">
        <v>157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158</v>
      </c>
      <c r="AT327" s="224" t="s">
        <v>153</v>
      </c>
      <c r="AU327" s="224" t="s">
        <v>79</v>
      </c>
      <c r="AY327" s="18" t="s">
        <v>151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77</v>
      </c>
      <c r="BK327" s="225">
        <f>ROUND(I327*H327,2)</f>
        <v>0</v>
      </c>
      <c r="BL327" s="18" t="s">
        <v>158</v>
      </c>
      <c r="BM327" s="224" t="s">
        <v>1673</v>
      </c>
    </row>
    <row r="328" s="2" customFormat="1">
      <c r="A328" s="39"/>
      <c r="B328" s="40"/>
      <c r="C328" s="41"/>
      <c r="D328" s="226" t="s">
        <v>160</v>
      </c>
      <c r="E328" s="41"/>
      <c r="F328" s="227" t="s">
        <v>1674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160</v>
      </c>
      <c r="AU328" s="18" t="s">
        <v>79</v>
      </c>
    </row>
    <row r="329" s="2" customFormat="1" ht="16.5" customHeight="1">
      <c r="A329" s="39"/>
      <c r="B329" s="40"/>
      <c r="C329" s="213" t="s">
        <v>653</v>
      </c>
      <c r="D329" s="213" t="s">
        <v>153</v>
      </c>
      <c r="E329" s="214" t="s">
        <v>1675</v>
      </c>
      <c r="F329" s="215" t="s">
        <v>1676</v>
      </c>
      <c r="G329" s="216" t="s">
        <v>245</v>
      </c>
      <c r="H329" s="217">
        <v>4.7560000000000002</v>
      </c>
      <c r="I329" s="218"/>
      <c r="J329" s="219">
        <f>ROUND(I329*H329,2)</f>
        <v>0</v>
      </c>
      <c r="K329" s="215" t="s">
        <v>157</v>
      </c>
      <c r="L329" s="45"/>
      <c r="M329" s="220" t="s">
        <v>19</v>
      </c>
      <c r="N329" s="221" t="s">
        <v>40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158</v>
      </c>
      <c r="AT329" s="224" t="s">
        <v>153</v>
      </c>
      <c r="AU329" s="224" t="s">
        <v>79</v>
      </c>
      <c r="AY329" s="18" t="s">
        <v>151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77</v>
      </c>
      <c r="BK329" s="225">
        <f>ROUND(I329*H329,2)</f>
        <v>0</v>
      </c>
      <c r="BL329" s="18" t="s">
        <v>158</v>
      </c>
      <c r="BM329" s="224" t="s">
        <v>1677</v>
      </c>
    </row>
    <row r="330" s="2" customFormat="1">
      <c r="A330" s="39"/>
      <c r="B330" s="40"/>
      <c r="C330" s="41"/>
      <c r="D330" s="226" t="s">
        <v>160</v>
      </c>
      <c r="E330" s="41"/>
      <c r="F330" s="227" t="s">
        <v>1678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160</v>
      </c>
      <c r="AU330" s="18" t="s">
        <v>79</v>
      </c>
    </row>
    <row r="331" s="2" customFormat="1" ht="16.5" customHeight="1">
      <c r="A331" s="39"/>
      <c r="B331" s="40"/>
      <c r="C331" s="213" t="s">
        <v>664</v>
      </c>
      <c r="D331" s="213" t="s">
        <v>153</v>
      </c>
      <c r="E331" s="214" t="s">
        <v>1679</v>
      </c>
      <c r="F331" s="215" t="s">
        <v>1680</v>
      </c>
      <c r="G331" s="216" t="s">
        <v>245</v>
      </c>
      <c r="H331" s="217">
        <v>38.048000000000002</v>
      </c>
      <c r="I331" s="218"/>
      <c r="J331" s="219">
        <f>ROUND(I331*H331,2)</f>
        <v>0</v>
      </c>
      <c r="K331" s="215" t="s">
        <v>157</v>
      </c>
      <c r="L331" s="45"/>
      <c r="M331" s="220" t="s">
        <v>19</v>
      </c>
      <c r="N331" s="221" t="s">
        <v>40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158</v>
      </c>
      <c r="AT331" s="224" t="s">
        <v>153</v>
      </c>
      <c r="AU331" s="224" t="s">
        <v>79</v>
      </c>
      <c r="AY331" s="18" t="s">
        <v>151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77</v>
      </c>
      <c r="BK331" s="225">
        <f>ROUND(I331*H331,2)</f>
        <v>0</v>
      </c>
      <c r="BL331" s="18" t="s">
        <v>158</v>
      </c>
      <c r="BM331" s="224" t="s">
        <v>1681</v>
      </c>
    </row>
    <row r="332" s="2" customFormat="1">
      <c r="A332" s="39"/>
      <c r="B332" s="40"/>
      <c r="C332" s="41"/>
      <c r="D332" s="226" t="s">
        <v>160</v>
      </c>
      <c r="E332" s="41"/>
      <c r="F332" s="227" t="s">
        <v>1682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160</v>
      </c>
      <c r="AU332" s="18" t="s">
        <v>79</v>
      </c>
    </row>
    <row r="333" s="13" customFormat="1">
      <c r="A333" s="13"/>
      <c r="B333" s="231"/>
      <c r="C333" s="232"/>
      <c r="D333" s="233" t="s">
        <v>162</v>
      </c>
      <c r="E333" s="232"/>
      <c r="F333" s="235" t="s">
        <v>1683</v>
      </c>
      <c r="G333" s="232"/>
      <c r="H333" s="236">
        <v>38.048000000000002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162</v>
      </c>
      <c r="AU333" s="242" t="s">
        <v>79</v>
      </c>
      <c r="AV333" s="13" t="s">
        <v>79</v>
      </c>
      <c r="AW333" s="13" t="s">
        <v>4</v>
      </c>
      <c r="AX333" s="13" t="s">
        <v>77</v>
      </c>
      <c r="AY333" s="242" t="s">
        <v>151</v>
      </c>
    </row>
    <row r="334" s="2" customFormat="1" ht="21.75" customHeight="1">
      <c r="A334" s="39"/>
      <c r="B334" s="40"/>
      <c r="C334" s="213" t="s">
        <v>672</v>
      </c>
      <c r="D334" s="213" t="s">
        <v>153</v>
      </c>
      <c r="E334" s="214" t="s">
        <v>1684</v>
      </c>
      <c r="F334" s="215" t="s">
        <v>1685</v>
      </c>
      <c r="G334" s="216" t="s">
        <v>245</v>
      </c>
      <c r="H334" s="217">
        <v>4.7560000000000002</v>
      </c>
      <c r="I334" s="218"/>
      <c r="J334" s="219">
        <f>ROUND(I334*H334,2)</f>
        <v>0</v>
      </c>
      <c r="K334" s="215" t="s">
        <v>157</v>
      </c>
      <c r="L334" s="45"/>
      <c r="M334" s="220" t="s">
        <v>19</v>
      </c>
      <c r="N334" s="221" t="s">
        <v>40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158</v>
      </c>
      <c r="AT334" s="224" t="s">
        <v>153</v>
      </c>
      <c r="AU334" s="224" t="s">
        <v>79</v>
      </c>
      <c r="AY334" s="18" t="s">
        <v>151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77</v>
      </c>
      <c r="BK334" s="225">
        <f>ROUND(I334*H334,2)</f>
        <v>0</v>
      </c>
      <c r="BL334" s="18" t="s">
        <v>158</v>
      </c>
      <c r="BM334" s="224" t="s">
        <v>1686</v>
      </c>
    </row>
    <row r="335" s="2" customFormat="1">
      <c r="A335" s="39"/>
      <c r="B335" s="40"/>
      <c r="C335" s="41"/>
      <c r="D335" s="226" t="s">
        <v>160</v>
      </c>
      <c r="E335" s="41"/>
      <c r="F335" s="227" t="s">
        <v>1687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160</v>
      </c>
      <c r="AU335" s="18" t="s">
        <v>79</v>
      </c>
    </row>
    <row r="336" s="12" customFormat="1" ht="22.8" customHeight="1">
      <c r="A336" s="12"/>
      <c r="B336" s="197"/>
      <c r="C336" s="198"/>
      <c r="D336" s="199" t="s">
        <v>68</v>
      </c>
      <c r="E336" s="211" t="s">
        <v>847</v>
      </c>
      <c r="F336" s="211" t="s">
        <v>848</v>
      </c>
      <c r="G336" s="198"/>
      <c r="H336" s="198"/>
      <c r="I336" s="201"/>
      <c r="J336" s="212">
        <f>BK336</f>
        <v>0</v>
      </c>
      <c r="K336" s="198"/>
      <c r="L336" s="203"/>
      <c r="M336" s="204"/>
      <c r="N336" s="205"/>
      <c r="O336" s="205"/>
      <c r="P336" s="206">
        <f>SUM(P337:P338)</f>
        <v>0</v>
      </c>
      <c r="Q336" s="205"/>
      <c r="R336" s="206">
        <f>SUM(R337:R338)</f>
        <v>0</v>
      </c>
      <c r="S336" s="205"/>
      <c r="T336" s="207">
        <f>SUM(T337:T338)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8" t="s">
        <v>77</v>
      </c>
      <c r="AT336" s="209" t="s">
        <v>68</v>
      </c>
      <c r="AU336" s="209" t="s">
        <v>77</v>
      </c>
      <c r="AY336" s="208" t="s">
        <v>151</v>
      </c>
      <c r="BK336" s="210">
        <f>SUM(BK337:BK338)</f>
        <v>0</v>
      </c>
    </row>
    <row r="337" s="2" customFormat="1" ht="16.5" customHeight="1">
      <c r="A337" s="39"/>
      <c r="B337" s="40"/>
      <c r="C337" s="213" t="s">
        <v>677</v>
      </c>
      <c r="D337" s="213" t="s">
        <v>153</v>
      </c>
      <c r="E337" s="214" t="s">
        <v>1688</v>
      </c>
      <c r="F337" s="215" t="s">
        <v>1689</v>
      </c>
      <c r="G337" s="216" t="s">
        <v>245</v>
      </c>
      <c r="H337" s="217">
        <v>384.62200000000001</v>
      </c>
      <c r="I337" s="218"/>
      <c r="J337" s="219">
        <f>ROUND(I337*H337,2)</f>
        <v>0</v>
      </c>
      <c r="K337" s="215" t="s">
        <v>157</v>
      </c>
      <c r="L337" s="45"/>
      <c r="M337" s="220" t="s">
        <v>19</v>
      </c>
      <c r="N337" s="221" t="s">
        <v>40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158</v>
      </c>
      <c r="AT337" s="224" t="s">
        <v>153</v>
      </c>
      <c r="AU337" s="224" t="s">
        <v>79</v>
      </c>
      <c r="AY337" s="18" t="s">
        <v>151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77</v>
      </c>
      <c r="BK337" s="225">
        <f>ROUND(I337*H337,2)</f>
        <v>0</v>
      </c>
      <c r="BL337" s="18" t="s">
        <v>158</v>
      </c>
      <c r="BM337" s="224" t="s">
        <v>1690</v>
      </c>
    </row>
    <row r="338" s="2" customFormat="1">
      <c r="A338" s="39"/>
      <c r="B338" s="40"/>
      <c r="C338" s="41"/>
      <c r="D338" s="226" t="s">
        <v>160</v>
      </c>
      <c r="E338" s="41"/>
      <c r="F338" s="227" t="s">
        <v>1691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160</v>
      </c>
      <c r="AU338" s="18" t="s">
        <v>79</v>
      </c>
    </row>
    <row r="339" s="12" customFormat="1" ht="25.92" customHeight="1">
      <c r="A339" s="12"/>
      <c r="B339" s="197"/>
      <c r="C339" s="198"/>
      <c r="D339" s="199" t="s">
        <v>68</v>
      </c>
      <c r="E339" s="200" t="s">
        <v>854</v>
      </c>
      <c r="F339" s="200" t="s">
        <v>855</v>
      </c>
      <c r="G339" s="198"/>
      <c r="H339" s="198"/>
      <c r="I339" s="201"/>
      <c r="J339" s="202">
        <f>BK339</f>
        <v>0</v>
      </c>
      <c r="K339" s="198"/>
      <c r="L339" s="203"/>
      <c r="M339" s="204"/>
      <c r="N339" s="205"/>
      <c r="O339" s="205"/>
      <c r="P339" s="206">
        <f>P340+P342+P349+P377+P383</f>
        <v>0</v>
      </c>
      <c r="Q339" s="205"/>
      <c r="R339" s="206">
        <f>R340+R342+R349+R377+R383</f>
        <v>0.40984451999999999</v>
      </c>
      <c r="S339" s="205"/>
      <c r="T339" s="207">
        <f>T340+T342+T349+T377+T383</f>
        <v>0.028234999999999996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8" t="s">
        <v>79</v>
      </c>
      <c r="AT339" s="209" t="s">
        <v>68</v>
      </c>
      <c r="AU339" s="209" t="s">
        <v>69</v>
      </c>
      <c r="AY339" s="208" t="s">
        <v>151</v>
      </c>
      <c r="BK339" s="210">
        <f>BK340+BK342+BK349+BK377+BK383</f>
        <v>0</v>
      </c>
    </row>
    <row r="340" s="12" customFormat="1" ht="22.8" customHeight="1">
      <c r="A340" s="12"/>
      <c r="B340" s="197"/>
      <c r="C340" s="198"/>
      <c r="D340" s="199" t="s">
        <v>68</v>
      </c>
      <c r="E340" s="211" t="s">
        <v>1692</v>
      </c>
      <c r="F340" s="211" t="s">
        <v>1693</v>
      </c>
      <c r="G340" s="198"/>
      <c r="H340" s="198"/>
      <c r="I340" s="201"/>
      <c r="J340" s="212">
        <f>BK340</f>
        <v>0</v>
      </c>
      <c r="K340" s="198"/>
      <c r="L340" s="203"/>
      <c r="M340" s="204"/>
      <c r="N340" s="205"/>
      <c r="O340" s="205"/>
      <c r="P340" s="206">
        <f>P341</f>
        <v>0</v>
      </c>
      <c r="Q340" s="205"/>
      <c r="R340" s="206">
        <f>R341</f>
        <v>0</v>
      </c>
      <c r="S340" s="205"/>
      <c r="T340" s="207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8" t="s">
        <v>79</v>
      </c>
      <c r="AT340" s="209" t="s">
        <v>68</v>
      </c>
      <c r="AU340" s="209" t="s">
        <v>77</v>
      </c>
      <c r="AY340" s="208" t="s">
        <v>151</v>
      </c>
      <c r="BK340" s="210">
        <f>BK341</f>
        <v>0</v>
      </c>
    </row>
    <row r="341" s="2" customFormat="1" ht="16.5" customHeight="1">
      <c r="A341" s="39"/>
      <c r="B341" s="40"/>
      <c r="C341" s="213" t="s">
        <v>683</v>
      </c>
      <c r="D341" s="213" t="s">
        <v>153</v>
      </c>
      <c r="E341" s="214" t="s">
        <v>1694</v>
      </c>
      <c r="F341" s="215" t="s">
        <v>1695</v>
      </c>
      <c r="G341" s="216" t="s">
        <v>770</v>
      </c>
      <c r="H341" s="217">
        <v>1</v>
      </c>
      <c r="I341" s="218"/>
      <c r="J341" s="219">
        <f>ROUND(I341*H341,2)</f>
        <v>0</v>
      </c>
      <c r="K341" s="215" t="s">
        <v>19</v>
      </c>
      <c r="L341" s="45"/>
      <c r="M341" s="220" t="s">
        <v>19</v>
      </c>
      <c r="N341" s="221" t="s">
        <v>40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287</v>
      </c>
      <c r="AT341" s="224" t="s">
        <v>153</v>
      </c>
      <c r="AU341" s="224" t="s">
        <v>79</v>
      </c>
      <c r="AY341" s="18" t="s">
        <v>151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77</v>
      </c>
      <c r="BK341" s="225">
        <f>ROUND(I341*H341,2)</f>
        <v>0</v>
      </c>
      <c r="BL341" s="18" t="s">
        <v>287</v>
      </c>
      <c r="BM341" s="224" t="s">
        <v>1696</v>
      </c>
    </row>
    <row r="342" s="12" customFormat="1" ht="22.8" customHeight="1">
      <c r="A342" s="12"/>
      <c r="B342" s="197"/>
      <c r="C342" s="198"/>
      <c r="D342" s="199" t="s">
        <v>68</v>
      </c>
      <c r="E342" s="211" t="s">
        <v>1259</v>
      </c>
      <c r="F342" s="211" t="s">
        <v>1260</v>
      </c>
      <c r="G342" s="198"/>
      <c r="H342" s="198"/>
      <c r="I342" s="201"/>
      <c r="J342" s="212">
        <f>BK342</f>
        <v>0</v>
      </c>
      <c r="K342" s="198"/>
      <c r="L342" s="203"/>
      <c r="M342" s="204"/>
      <c r="N342" s="205"/>
      <c r="O342" s="205"/>
      <c r="P342" s="206">
        <f>SUM(P343:P348)</f>
        <v>0</v>
      </c>
      <c r="Q342" s="205"/>
      <c r="R342" s="206">
        <f>SUM(R343:R348)</f>
        <v>0.0048330000000000005</v>
      </c>
      <c r="S342" s="205"/>
      <c r="T342" s="207">
        <f>SUM(T343:T348)</f>
        <v>0.007515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8" t="s">
        <v>79</v>
      </c>
      <c r="AT342" s="209" t="s">
        <v>68</v>
      </c>
      <c r="AU342" s="209" t="s">
        <v>77</v>
      </c>
      <c r="AY342" s="208" t="s">
        <v>151</v>
      </c>
      <c r="BK342" s="210">
        <f>SUM(BK343:BK348)</f>
        <v>0</v>
      </c>
    </row>
    <row r="343" s="2" customFormat="1" ht="16.5" customHeight="1">
      <c r="A343" s="39"/>
      <c r="B343" s="40"/>
      <c r="C343" s="213" t="s">
        <v>689</v>
      </c>
      <c r="D343" s="213" t="s">
        <v>153</v>
      </c>
      <c r="E343" s="214" t="s">
        <v>1697</v>
      </c>
      <c r="F343" s="215" t="s">
        <v>1698</v>
      </c>
      <c r="G343" s="216" t="s">
        <v>329</v>
      </c>
      <c r="H343" s="217">
        <v>4.5</v>
      </c>
      <c r="I343" s="218"/>
      <c r="J343" s="219">
        <f>ROUND(I343*H343,2)</f>
        <v>0</v>
      </c>
      <c r="K343" s="215" t="s">
        <v>157</v>
      </c>
      <c r="L343" s="45"/>
      <c r="M343" s="220" t="s">
        <v>19</v>
      </c>
      <c r="N343" s="221" t="s">
        <v>40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0.00167</v>
      </c>
      <c r="T343" s="223">
        <f>S343*H343</f>
        <v>0.007515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287</v>
      </c>
      <c r="AT343" s="224" t="s">
        <v>153</v>
      </c>
      <c r="AU343" s="224" t="s">
        <v>79</v>
      </c>
      <c r="AY343" s="18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77</v>
      </c>
      <c r="BK343" s="225">
        <f>ROUND(I343*H343,2)</f>
        <v>0</v>
      </c>
      <c r="BL343" s="18" t="s">
        <v>287</v>
      </c>
      <c r="BM343" s="224" t="s">
        <v>1699</v>
      </c>
    </row>
    <row r="344" s="2" customFormat="1">
      <c r="A344" s="39"/>
      <c r="B344" s="40"/>
      <c r="C344" s="41"/>
      <c r="D344" s="226" t="s">
        <v>160</v>
      </c>
      <c r="E344" s="41"/>
      <c r="F344" s="227" t="s">
        <v>1700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160</v>
      </c>
      <c r="AU344" s="18" t="s">
        <v>79</v>
      </c>
    </row>
    <row r="345" s="2" customFormat="1" ht="16.5" customHeight="1">
      <c r="A345" s="39"/>
      <c r="B345" s="40"/>
      <c r="C345" s="213" t="s">
        <v>694</v>
      </c>
      <c r="D345" s="213" t="s">
        <v>153</v>
      </c>
      <c r="E345" s="214" t="s">
        <v>1701</v>
      </c>
      <c r="F345" s="215" t="s">
        <v>1702</v>
      </c>
      <c r="G345" s="216" t="s">
        <v>329</v>
      </c>
      <c r="H345" s="217">
        <v>2.7000000000000002</v>
      </c>
      <c r="I345" s="218"/>
      <c r="J345" s="219">
        <f>ROUND(I345*H345,2)</f>
        <v>0</v>
      </c>
      <c r="K345" s="215" t="s">
        <v>157</v>
      </c>
      <c r="L345" s="45"/>
      <c r="M345" s="220" t="s">
        <v>19</v>
      </c>
      <c r="N345" s="221" t="s">
        <v>40</v>
      </c>
      <c r="O345" s="85"/>
      <c r="P345" s="222">
        <f>O345*H345</f>
        <v>0</v>
      </c>
      <c r="Q345" s="222">
        <v>0.0017899999999999999</v>
      </c>
      <c r="R345" s="222">
        <f>Q345*H345</f>
        <v>0.0048330000000000005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287</v>
      </c>
      <c r="AT345" s="224" t="s">
        <v>153</v>
      </c>
      <c r="AU345" s="224" t="s">
        <v>79</v>
      </c>
      <c r="AY345" s="18" t="s">
        <v>151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77</v>
      </c>
      <c r="BK345" s="225">
        <f>ROUND(I345*H345,2)</f>
        <v>0</v>
      </c>
      <c r="BL345" s="18" t="s">
        <v>287</v>
      </c>
      <c r="BM345" s="224" t="s">
        <v>1703</v>
      </c>
    </row>
    <row r="346" s="2" customFormat="1">
      <c r="A346" s="39"/>
      <c r="B346" s="40"/>
      <c r="C346" s="41"/>
      <c r="D346" s="226" t="s">
        <v>160</v>
      </c>
      <c r="E346" s="41"/>
      <c r="F346" s="227" t="s">
        <v>1704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160</v>
      </c>
      <c r="AU346" s="18" t="s">
        <v>79</v>
      </c>
    </row>
    <row r="347" s="2" customFormat="1" ht="16.5" customHeight="1">
      <c r="A347" s="39"/>
      <c r="B347" s="40"/>
      <c r="C347" s="213" t="s">
        <v>700</v>
      </c>
      <c r="D347" s="213" t="s">
        <v>153</v>
      </c>
      <c r="E347" s="214" t="s">
        <v>1287</v>
      </c>
      <c r="F347" s="215" t="s">
        <v>1288</v>
      </c>
      <c r="G347" s="216" t="s">
        <v>245</v>
      </c>
      <c r="H347" s="217">
        <v>0.0050000000000000001</v>
      </c>
      <c r="I347" s="218"/>
      <c r="J347" s="219">
        <f>ROUND(I347*H347,2)</f>
        <v>0</v>
      </c>
      <c r="K347" s="215" t="s">
        <v>157</v>
      </c>
      <c r="L347" s="45"/>
      <c r="M347" s="220" t="s">
        <v>19</v>
      </c>
      <c r="N347" s="221" t="s">
        <v>40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287</v>
      </c>
      <c r="AT347" s="224" t="s">
        <v>153</v>
      </c>
      <c r="AU347" s="224" t="s">
        <v>79</v>
      </c>
      <c r="AY347" s="18" t="s">
        <v>151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77</v>
      </c>
      <c r="BK347" s="225">
        <f>ROUND(I347*H347,2)</f>
        <v>0</v>
      </c>
      <c r="BL347" s="18" t="s">
        <v>287</v>
      </c>
      <c r="BM347" s="224" t="s">
        <v>1705</v>
      </c>
    </row>
    <row r="348" s="2" customFormat="1">
      <c r="A348" s="39"/>
      <c r="B348" s="40"/>
      <c r="C348" s="41"/>
      <c r="D348" s="226" t="s">
        <v>160</v>
      </c>
      <c r="E348" s="41"/>
      <c r="F348" s="227" t="s">
        <v>1290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160</v>
      </c>
      <c r="AU348" s="18" t="s">
        <v>79</v>
      </c>
    </row>
    <row r="349" s="12" customFormat="1" ht="22.8" customHeight="1">
      <c r="A349" s="12"/>
      <c r="B349" s="197"/>
      <c r="C349" s="198"/>
      <c r="D349" s="199" t="s">
        <v>68</v>
      </c>
      <c r="E349" s="211" t="s">
        <v>1291</v>
      </c>
      <c r="F349" s="211" t="s">
        <v>1292</v>
      </c>
      <c r="G349" s="198"/>
      <c r="H349" s="198"/>
      <c r="I349" s="201"/>
      <c r="J349" s="212">
        <f>BK349</f>
        <v>0</v>
      </c>
      <c r="K349" s="198"/>
      <c r="L349" s="203"/>
      <c r="M349" s="204"/>
      <c r="N349" s="205"/>
      <c r="O349" s="205"/>
      <c r="P349" s="206">
        <f>SUM(P350:P376)</f>
        <v>0</v>
      </c>
      <c r="Q349" s="205"/>
      <c r="R349" s="206">
        <f>SUM(R350:R376)</f>
        <v>0.32193452</v>
      </c>
      <c r="S349" s="205"/>
      <c r="T349" s="207">
        <f>SUM(T350:T376)</f>
        <v>0.0050000000000000001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79</v>
      </c>
      <c r="AT349" s="209" t="s">
        <v>68</v>
      </c>
      <c r="AU349" s="209" t="s">
        <v>77</v>
      </c>
      <c r="AY349" s="208" t="s">
        <v>151</v>
      </c>
      <c r="BK349" s="210">
        <f>SUM(BK350:BK376)</f>
        <v>0</v>
      </c>
    </row>
    <row r="350" s="2" customFormat="1" ht="16.5" customHeight="1">
      <c r="A350" s="39"/>
      <c r="B350" s="40"/>
      <c r="C350" s="213" t="s">
        <v>705</v>
      </c>
      <c r="D350" s="213" t="s">
        <v>153</v>
      </c>
      <c r="E350" s="214" t="s">
        <v>1706</v>
      </c>
      <c r="F350" s="215" t="s">
        <v>1707</v>
      </c>
      <c r="G350" s="216" t="s">
        <v>433</v>
      </c>
      <c r="H350" s="217">
        <v>1</v>
      </c>
      <c r="I350" s="218"/>
      <c r="J350" s="219">
        <f>ROUND(I350*H350,2)</f>
        <v>0</v>
      </c>
      <c r="K350" s="215" t="s">
        <v>157</v>
      </c>
      <c r="L350" s="45"/>
      <c r="M350" s="220" t="s">
        <v>19</v>
      </c>
      <c r="N350" s="221" t="s">
        <v>40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0.0050000000000000001</v>
      </c>
      <c r="T350" s="223">
        <f>S350*H350</f>
        <v>0.0050000000000000001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287</v>
      </c>
      <c r="AT350" s="224" t="s">
        <v>153</v>
      </c>
      <c r="AU350" s="224" t="s">
        <v>79</v>
      </c>
      <c r="AY350" s="18" t="s">
        <v>151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77</v>
      </c>
      <c r="BK350" s="225">
        <f>ROUND(I350*H350,2)</f>
        <v>0</v>
      </c>
      <c r="BL350" s="18" t="s">
        <v>287</v>
      </c>
      <c r="BM350" s="224" t="s">
        <v>1708</v>
      </c>
    </row>
    <row r="351" s="2" customFormat="1">
      <c r="A351" s="39"/>
      <c r="B351" s="40"/>
      <c r="C351" s="41"/>
      <c r="D351" s="226" t="s">
        <v>160</v>
      </c>
      <c r="E351" s="41"/>
      <c r="F351" s="227" t="s">
        <v>1709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160</v>
      </c>
      <c r="AU351" s="18" t="s">
        <v>79</v>
      </c>
    </row>
    <row r="352" s="2" customFormat="1" ht="16.5" customHeight="1">
      <c r="A352" s="39"/>
      <c r="B352" s="40"/>
      <c r="C352" s="213" t="s">
        <v>713</v>
      </c>
      <c r="D352" s="213" t="s">
        <v>153</v>
      </c>
      <c r="E352" s="214" t="s">
        <v>1710</v>
      </c>
      <c r="F352" s="215" t="s">
        <v>1711</v>
      </c>
      <c r="G352" s="216" t="s">
        <v>290</v>
      </c>
      <c r="H352" s="217">
        <v>4.7249999999999996</v>
      </c>
      <c r="I352" s="218"/>
      <c r="J352" s="219">
        <f>ROUND(I352*H352,2)</f>
        <v>0</v>
      </c>
      <c r="K352" s="215" t="s">
        <v>157</v>
      </c>
      <c r="L352" s="45"/>
      <c r="M352" s="220" t="s">
        <v>19</v>
      </c>
      <c r="N352" s="221" t="s">
        <v>40</v>
      </c>
      <c r="O352" s="85"/>
      <c r="P352" s="222">
        <f>O352*H352</f>
        <v>0</v>
      </c>
      <c r="Q352" s="222">
        <v>0.00025999999999999998</v>
      </c>
      <c r="R352" s="222">
        <f>Q352*H352</f>
        <v>0.0012284999999999998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287</v>
      </c>
      <c r="AT352" s="224" t="s">
        <v>153</v>
      </c>
      <c r="AU352" s="224" t="s">
        <v>79</v>
      </c>
      <c r="AY352" s="18" t="s">
        <v>151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77</v>
      </c>
      <c r="BK352" s="225">
        <f>ROUND(I352*H352,2)</f>
        <v>0</v>
      </c>
      <c r="BL352" s="18" t="s">
        <v>287</v>
      </c>
      <c r="BM352" s="224" t="s">
        <v>1712</v>
      </c>
    </row>
    <row r="353" s="2" customFormat="1">
      <c r="A353" s="39"/>
      <c r="B353" s="40"/>
      <c r="C353" s="41"/>
      <c r="D353" s="226" t="s">
        <v>160</v>
      </c>
      <c r="E353" s="41"/>
      <c r="F353" s="227" t="s">
        <v>1713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160</v>
      </c>
      <c r="AU353" s="18" t="s">
        <v>79</v>
      </c>
    </row>
    <row r="354" s="13" customFormat="1">
      <c r="A354" s="13"/>
      <c r="B354" s="231"/>
      <c r="C354" s="232"/>
      <c r="D354" s="233" t="s">
        <v>162</v>
      </c>
      <c r="E354" s="234" t="s">
        <v>19</v>
      </c>
      <c r="F354" s="235" t="s">
        <v>1714</v>
      </c>
      <c r="G354" s="232"/>
      <c r="H354" s="236">
        <v>4.7249999999999996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162</v>
      </c>
      <c r="AU354" s="242" t="s">
        <v>79</v>
      </c>
      <c r="AV354" s="13" t="s">
        <v>79</v>
      </c>
      <c r="AW354" s="13" t="s">
        <v>31</v>
      </c>
      <c r="AX354" s="13" t="s">
        <v>77</v>
      </c>
      <c r="AY354" s="242" t="s">
        <v>151</v>
      </c>
    </row>
    <row r="355" s="2" customFormat="1" ht="16.5" customHeight="1">
      <c r="A355" s="39"/>
      <c r="B355" s="40"/>
      <c r="C355" s="265" t="s">
        <v>718</v>
      </c>
      <c r="D355" s="265" t="s">
        <v>262</v>
      </c>
      <c r="E355" s="266" t="s">
        <v>1715</v>
      </c>
      <c r="F355" s="267" t="s">
        <v>1716</v>
      </c>
      <c r="G355" s="268" t="s">
        <v>290</v>
      </c>
      <c r="H355" s="269">
        <v>4.7249999999999996</v>
      </c>
      <c r="I355" s="270"/>
      <c r="J355" s="271">
        <f>ROUND(I355*H355,2)</f>
        <v>0</v>
      </c>
      <c r="K355" s="267" t="s">
        <v>19</v>
      </c>
      <c r="L355" s="272"/>
      <c r="M355" s="273" t="s">
        <v>19</v>
      </c>
      <c r="N355" s="274" t="s">
        <v>40</v>
      </c>
      <c r="O355" s="85"/>
      <c r="P355" s="222">
        <f>O355*H355</f>
        <v>0</v>
      </c>
      <c r="Q355" s="222">
        <v>0.0287</v>
      </c>
      <c r="R355" s="222">
        <f>Q355*H355</f>
        <v>0.13560749999999999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424</v>
      </c>
      <c r="AT355" s="224" t="s">
        <v>262</v>
      </c>
      <c r="AU355" s="224" t="s">
        <v>79</v>
      </c>
      <c r="AY355" s="18" t="s">
        <v>151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77</v>
      </c>
      <c r="BK355" s="225">
        <f>ROUND(I355*H355,2)</f>
        <v>0</v>
      </c>
      <c r="BL355" s="18" t="s">
        <v>287</v>
      </c>
      <c r="BM355" s="224" t="s">
        <v>1717</v>
      </c>
    </row>
    <row r="356" s="2" customFormat="1">
      <c r="A356" s="39"/>
      <c r="B356" s="40"/>
      <c r="C356" s="41"/>
      <c r="D356" s="233" t="s">
        <v>681</v>
      </c>
      <c r="E356" s="41"/>
      <c r="F356" s="275" t="s">
        <v>1718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681</v>
      </c>
      <c r="AU356" s="18" t="s">
        <v>79</v>
      </c>
    </row>
    <row r="357" s="2" customFormat="1" ht="16.5" customHeight="1">
      <c r="A357" s="39"/>
      <c r="B357" s="40"/>
      <c r="C357" s="213" t="s">
        <v>723</v>
      </c>
      <c r="D357" s="213" t="s">
        <v>153</v>
      </c>
      <c r="E357" s="214" t="s">
        <v>1719</v>
      </c>
      <c r="F357" s="215" t="s">
        <v>1720</v>
      </c>
      <c r="G357" s="216" t="s">
        <v>433</v>
      </c>
      <c r="H357" s="217">
        <v>1</v>
      </c>
      <c r="I357" s="218"/>
      <c r="J357" s="219">
        <f>ROUND(I357*H357,2)</f>
        <v>0</v>
      </c>
      <c r="K357" s="215" t="s">
        <v>157</v>
      </c>
      <c r="L357" s="45"/>
      <c r="M357" s="220" t="s">
        <v>19</v>
      </c>
      <c r="N357" s="221" t="s">
        <v>40</v>
      </c>
      <c r="O357" s="85"/>
      <c r="P357" s="222">
        <f>O357*H357</f>
        <v>0</v>
      </c>
      <c r="Q357" s="222">
        <v>0.00092000000000000003</v>
      </c>
      <c r="R357" s="222">
        <f>Q357*H357</f>
        <v>0.00092000000000000003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287</v>
      </c>
      <c r="AT357" s="224" t="s">
        <v>153</v>
      </c>
      <c r="AU357" s="224" t="s">
        <v>79</v>
      </c>
      <c r="AY357" s="18" t="s">
        <v>151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77</v>
      </c>
      <c r="BK357" s="225">
        <f>ROUND(I357*H357,2)</f>
        <v>0</v>
      </c>
      <c r="BL357" s="18" t="s">
        <v>287</v>
      </c>
      <c r="BM357" s="224" t="s">
        <v>1721</v>
      </c>
    </row>
    <row r="358" s="2" customFormat="1">
      <c r="A358" s="39"/>
      <c r="B358" s="40"/>
      <c r="C358" s="41"/>
      <c r="D358" s="226" t="s">
        <v>160</v>
      </c>
      <c r="E358" s="41"/>
      <c r="F358" s="227" t="s">
        <v>1722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160</v>
      </c>
      <c r="AU358" s="18" t="s">
        <v>79</v>
      </c>
    </row>
    <row r="359" s="2" customFormat="1" ht="16.5" customHeight="1">
      <c r="A359" s="39"/>
      <c r="B359" s="40"/>
      <c r="C359" s="265" t="s">
        <v>728</v>
      </c>
      <c r="D359" s="265" t="s">
        <v>262</v>
      </c>
      <c r="E359" s="266" t="s">
        <v>1723</v>
      </c>
      <c r="F359" s="267" t="s">
        <v>1724</v>
      </c>
      <c r="G359" s="268" t="s">
        <v>290</v>
      </c>
      <c r="H359" s="269">
        <v>2.2050000000000001</v>
      </c>
      <c r="I359" s="270"/>
      <c r="J359" s="271">
        <f>ROUND(I359*H359,2)</f>
        <v>0</v>
      </c>
      <c r="K359" s="267" t="s">
        <v>157</v>
      </c>
      <c r="L359" s="272"/>
      <c r="M359" s="273" t="s">
        <v>19</v>
      </c>
      <c r="N359" s="274" t="s">
        <v>40</v>
      </c>
      <c r="O359" s="85"/>
      <c r="P359" s="222">
        <f>O359*H359</f>
        <v>0</v>
      </c>
      <c r="Q359" s="222">
        <v>0.03388</v>
      </c>
      <c r="R359" s="222">
        <f>Q359*H359</f>
        <v>0.074705400000000005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424</v>
      </c>
      <c r="AT359" s="224" t="s">
        <v>262</v>
      </c>
      <c r="AU359" s="224" t="s">
        <v>79</v>
      </c>
      <c r="AY359" s="18" t="s">
        <v>151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77</v>
      </c>
      <c r="BK359" s="225">
        <f>ROUND(I359*H359,2)</f>
        <v>0</v>
      </c>
      <c r="BL359" s="18" t="s">
        <v>287</v>
      </c>
      <c r="BM359" s="224" t="s">
        <v>1725</v>
      </c>
    </row>
    <row r="360" s="2" customFormat="1">
      <c r="A360" s="39"/>
      <c r="B360" s="40"/>
      <c r="C360" s="41"/>
      <c r="D360" s="226" t="s">
        <v>160</v>
      </c>
      <c r="E360" s="41"/>
      <c r="F360" s="227" t="s">
        <v>1726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160</v>
      </c>
      <c r="AU360" s="18" t="s">
        <v>79</v>
      </c>
    </row>
    <row r="361" s="2" customFormat="1">
      <c r="A361" s="39"/>
      <c r="B361" s="40"/>
      <c r="C361" s="41"/>
      <c r="D361" s="233" t="s">
        <v>681</v>
      </c>
      <c r="E361" s="41"/>
      <c r="F361" s="275" t="s">
        <v>1727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681</v>
      </c>
      <c r="AU361" s="18" t="s">
        <v>79</v>
      </c>
    </row>
    <row r="362" s="13" customFormat="1">
      <c r="A362" s="13"/>
      <c r="B362" s="231"/>
      <c r="C362" s="232"/>
      <c r="D362" s="233" t="s">
        <v>162</v>
      </c>
      <c r="E362" s="234" t="s">
        <v>19</v>
      </c>
      <c r="F362" s="235" t="s">
        <v>1728</v>
      </c>
      <c r="G362" s="232"/>
      <c r="H362" s="236">
        <v>2.2050000000000001</v>
      </c>
      <c r="I362" s="237"/>
      <c r="J362" s="232"/>
      <c r="K362" s="232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162</v>
      </c>
      <c r="AU362" s="242" t="s">
        <v>79</v>
      </c>
      <c r="AV362" s="13" t="s">
        <v>79</v>
      </c>
      <c r="AW362" s="13" t="s">
        <v>31</v>
      </c>
      <c r="AX362" s="13" t="s">
        <v>77</v>
      </c>
      <c r="AY362" s="242" t="s">
        <v>151</v>
      </c>
    </row>
    <row r="363" s="2" customFormat="1" ht="16.5" customHeight="1">
      <c r="A363" s="39"/>
      <c r="B363" s="40"/>
      <c r="C363" s="213" t="s">
        <v>737</v>
      </c>
      <c r="D363" s="213" t="s">
        <v>153</v>
      </c>
      <c r="E363" s="214" t="s">
        <v>1729</v>
      </c>
      <c r="F363" s="215" t="s">
        <v>1730</v>
      </c>
      <c r="G363" s="216" t="s">
        <v>433</v>
      </c>
      <c r="H363" s="217">
        <v>1</v>
      </c>
      <c r="I363" s="218"/>
      <c r="J363" s="219">
        <f>ROUND(I363*H363,2)</f>
        <v>0</v>
      </c>
      <c r="K363" s="215" t="s">
        <v>157</v>
      </c>
      <c r="L363" s="45"/>
      <c r="M363" s="220" t="s">
        <v>19</v>
      </c>
      <c r="N363" s="221" t="s">
        <v>40</v>
      </c>
      <c r="O363" s="85"/>
      <c r="P363" s="222">
        <f>O363*H363</f>
        <v>0</v>
      </c>
      <c r="Q363" s="222">
        <v>0.00093000000000000005</v>
      </c>
      <c r="R363" s="222">
        <f>Q363*H363</f>
        <v>0.00093000000000000005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287</v>
      </c>
      <c r="AT363" s="224" t="s">
        <v>153</v>
      </c>
      <c r="AU363" s="224" t="s">
        <v>79</v>
      </c>
      <c r="AY363" s="18" t="s">
        <v>151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77</v>
      </c>
      <c r="BK363" s="225">
        <f>ROUND(I363*H363,2)</f>
        <v>0</v>
      </c>
      <c r="BL363" s="18" t="s">
        <v>287</v>
      </c>
      <c r="BM363" s="224" t="s">
        <v>1731</v>
      </c>
    </row>
    <row r="364" s="2" customFormat="1">
      <c r="A364" s="39"/>
      <c r="B364" s="40"/>
      <c r="C364" s="41"/>
      <c r="D364" s="226" t="s">
        <v>160</v>
      </c>
      <c r="E364" s="41"/>
      <c r="F364" s="227" t="s">
        <v>1732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160</v>
      </c>
      <c r="AU364" s="18" t="s">
        <v>79</v>
      </c>
    </row>
    <row r="365" s="2" customFormat="1" ht="16.5" customHeight="1">
      <c r="A365" s="39"/>
      <c r="B365" s="40"/>
      <c r="C365" s="265" t="s">
        <v>746</v>
      </c>
      <c r="D365" s="265" t="s">
        <v>262</v>
      </c>
      <c r="E365" s="266" t="s">
        <v>1733</v>
      </c>
      <c r="F365" s="267" t="s">
        <v>1734</v>
      </c>
      <c r="G365" s="268" t="s">
        <v>290</v>
      </c>
      <c r="H365" s="269">
        <v>2.762</v>
      </c>
      <c r="I365" s="270"/>
      <c r="J365" s="271">
        <f>ROUND(I365*H365,2)</f>
        <v>0</v>
      </c>
      <c r="K365" s="267" t="s">
        <v>157</v>
      </c>
      <c r="L365" s="272"/>
      <c r="M365" s="273" t="s">
        <v>19</v>
      </c>
      <c r="N365" s="274" t="s">
        <v>40</v>
      </c>
      <c r="O365" s="85"/>
      <c r="P365" s="222">
        <f>O365*H365</f>
        <v>0</v>
      </c>
      <c r="Q365" s="222">
        <v>0.037760000000000002</v>
      </c>
      <c r="R365" s="222">
        <f>Q365*H365</f>
        <v>0.10429312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424</v>
      </c>
      <c r="AT365" s="224" t="s">
        <v>262</v>
      </c>
      <c r="AU365" s="224" t="s">
        <v>79</v>
      </c>
      <c r="AY365" s="18" t="s">
        <v>151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77</v>
      </c>
      <c r="BK365" s="225">
        <f>ROUND(I365*H365,2)</f>
        <v>0</v>
      </c>
      <c r="BL365" s="18" t="s">
        <v>287</v>
      </c>
      <c r="BM365" s="224" t="s">
        <v>1735</v>
      </c>
    </row>
    <row r="366" s="2" customFormat="1">
      <c r="A366" s="39"/>
      <c r="B366" s="40"/>
      <c r="C366" s="41"/>
      <c r="D366" s="226" t="s">
        <v>160</v>
      </c>
      <c r="E366" s="41"/>
      <c r="F366" s="227" t="s">
        <v>1736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160</v>
      </c>
      <c r="AU366" s="18" t="s">
        <v>79</v>
      </c>
    </row>
    <row r="367" s="2" customFormat="1">
      <c r="A367" s="39"/>
      <c r="B367" s="40"/>
      <c r="C367" s="41"/>
      <c r="D367" s="233" t="s">
        <v>681</v>
      </c>
      <c r="E367" s="41"/>
      <c r="F367" s="275" t="s">
        <v>1737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681</v>
      </c>
      <c r="AU367" s="18" t="s">
        <v>79</v>
      </c>
    </row>
    <row r="368" s="13" customFormat="1">
      <c r="A368" s="13"/>
      <c r="B368" s="231"/>
      <c r="C368" s="232"/>
      <c r="D368" s="233" t="s">
        <v>162</v>
      </c>
      <c r="E368" s="234" t="s">
        <v>19</v>
      </c>
      <c r="F368" s="235" t="s">
        <v>1738</v>
      </c>
      <c r="G368" s="232"/>
      <c r="H368" s="236">
        <v>2.762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162</v>
      </c>
      <c r="AU368" s="242" t="s">
        <v>79</v>
      </c>
      <c r="AV368" s="13" t="s">
        <v>79</v>
      </c>
      <c r="AW368" s="13" t="s">
        <v>31</v>
      </c>
      <c r="AX368" s="13" t="s">
        <v>77</v>
      </c>
      <c r="AY368" s="242" t="s">
        <v>151</v>
      </c>
    </row>
    <row r="369" s="2" customFormat="1" ht="16.5" customHeight="1">
      <c r="A369" s="39"/>
      <c r="B369" s="40"/>
      <c r="C369" s="213" t="s">
        <v>751</v>
      </c>
      <c r="D369" s="213" t="s">
        <v>153</v>
      </c>
      <c r="E369" s="214" t="s">
        <v>1739</v>
      </c>
      <c r="F369" s="215" t="s">
        <v>1740</v>
      </c>
      <c r="G369" s="216" t="s">
        <v>433</v>
      </c>
      <c r="H369" s="217">
        <v>1</v>
      </c>
      <c r="I369" s="218"/>
      <c r="J369" s="219">
        <f>ROUND(I369*H369,2)</f>
        <v>0</v>
      </c>
      <c r="K369" s="215" t="s">
        <v>157</v>
      </c>
      <c r="L369" s="45"/>
      <c r="M369" s="220" t="s">
        <v>19</v>
      </c>
      <c r="N369" s="221" t="s">
        <v>40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287</v>
      </c>
      <c r="AT369" s="224" t="s">
        <v>153</v>
      </c>
      <c r="AU369" s="224" t="s">
        <v>79</v>
      </c>
      <c r="AY369" s="18" t="s">
        <v>151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77</v>
      </c>
      <c r="BK369" s="225">
        <f>ROUND(I369*H369,2)</f>
        <v>0</v>
      </c>
      <c r="BL369" s="18" t="s">
        <v>287</v>
      </c>
      <c r="BM369" s="224" t="s">
        <v>1741</v>
      </c>
    </row>
    <row r="370" s="2" customFormat="1">
      <c r="A370" s="39"/>
      <c r="B370" s="40"/>
      <c r="C370" s="41"/>
      <c r="D370" s="226" t="s">
        <v>160</v>
      </c>
      <c r="E370" s="41"/>
      <c r="F370" s="227" t="s">
        <v>1742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160</v>
      </c>
      <c r="AU370" s="18" t="s">
        <v>79</v>
      </c>
    </row>
    <row r="371" s="2" customFormat="1" ht="16.5" customHeight="1">
      <c r="A371" s="39"/>
      <c r="B371" s="40"/>
      <c r="C371" s="265" t="s">
        <v>756</v>
      </c>
      <c r="D371" s="265" t="s">
        <v>262</v>
      </c>
      <c r="E371" s="266" t="s">
        <v>1743</v>
      </c>
      <c r="F371" s="267" t="s">
        <v>1744</v>
      </c>
      <c r="G371" s="268" t="s">
        <v>329</v>
      </c>
      <c r="H371" s="269">
        <v>2.7000000000000002</v>
      </c>
      <c r="I371" s="270"/>
      <c r="J371" s="271">
        <f>ROUND(I371*H371,2)</f>
        <v>0</v>
      </c>
      <c r="K371" s="267" t="s">
        <v>157</v>
      </c>
      <c r="L371" s="272"/>
      <c r="M371" s="273" t="s">
        <v>19</v>
      </c>
      <c r="N371" s="274" t="s">
        <v>40</v>
      </c>
      <c r="O371" s="85"/>
      <c r="P371" s="222">
        <f>O371*H371</f>
        <v>0</v>
      </c>
      <c r="Q371" s="222">
        <v>0.0015</v>
      </c>
      <c r="R371" s="222">
        <f>Q371*H371</f>
        <v>0.0040500000000000006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424</v>
      </c>
      <c r="AT371" s="224" t="s">
        <v>262</v>
      </c>
      <c r="AU371" s="224" t="s">
        <v>79</v>
      </c>
      <c r="AY371" s="18" t="s">
        <v>151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77</v>
      </c>
      <c r="BK371" s="225">
        <f>ROUND(I371*H371,2)</f>
        <v>0</v>
      </c>
      <c r="BL371" s="18" t="s">
        <v>287</v>
      </c>
      <c r="BM371" s="224" t="s">
        <v>1745</v>
      </c>
    </row>
    <row r="372" s="2" customFormat="1">
      <c r="A372" s="39"/>
      <c r="B372" s="40"/>
      <c r="C372" s="41"/>
      <c r="D372" s="226" t="s">
        <v>160</v>
      </c>
      <c r="E372" s="41"/>
      <c r="F372" s="227" t="s">
        <v>1746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160</v>
      </c>
      <c r="AU372" s="18" t="s">
        <v>79</v>
      </c>
    </row>
    <row r="373" s="2" customFormat="1" ht="16.5" customHeight="1">
      <c r="A373" s="39"/>
      <c r="B373" s="40"/>
      <c r="C373" s="265" t="s">
        <v>762</v>
      </c>
      <c r="D373" s="265" t="s">
        <v>262</v>
      </c>
      <c r="E373" s="266" t="s">
        <v>1747</v>
      </c>
      <c r="F373" s="267" t="s">
        <v>1748</v>
      </c>
      <c r="G373" s="268" t="s">
        <v>1749</v>
      </c>
      <c r="H373" s="269">
        <v>1</v>
      </c>
      <c r="I373" s="270"/>
      <c r="J373" s="271">
        <f>ROUND(I373*H373,2)</f>
        <v>0</v>
      </c>
      <c r="K373" s="267" t="s">
        <v>157</v>
      </c>
      <c r="L373" s="272"/>
      <c r="M373" s="273" t="s">
        <v>19</v>
      </c>
      <c r="N373" s="274" t="s">
        <v>40</v>
      </c>
      <c r="O373" s="85"/>
      <c r="P373" s="222">
        <f>O373*H373</f>
        <v>0</v>
      </c>
      <c r="Q373" s="222">
        <v>0.00020000000000000001</v>
      </c>
      <c r="R373" s="222">
        <f>Q373*H373</f>
        <v>0.00020000000000000001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424</v>
      </c>
      <c r="AT373" s="224" t="s">
        <v>262</v>
      </c>
      <c r="AU373" s="224" t="s">
        <v>79</v>
      </c>
      <c r="AY373" s="18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77</v>
      </c>
      <c r="BK373" s="225">
        <f>ROUND(I373*H373,2)</f>
        <v>0</v>
      </c>
      <c r="BL373" s="18" t="s">
        <v>287</v>
      </c>
      <c r="BM373" s="224" t="s">
        <v>1750</v>
      </c>
    </row>
    <row r="374" s="2" customFormat="1">
      <c r="A374" s="39"/>
      <c r="B374" s="40"/>
      <c r="C374" s="41"/>
      <c r="D374" s="226" t="s">
        <v>160</v>
      </c>
      <c r="E374" s="41"/>
      <c r="F374" s="227" t="s">
        <v>1751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160</v>
      </c>
      <c r="AU374" s="18" t="s">
        <v>79</v>
      </c>
    </row>
    <row r="375" s="2" customFormat="1" ht="16.5" customHeight="1">
      <c r="A375" s="39"/>
      <c r="B375" s="40"/>
      <c r="C375" s="213" t="s">
        <v>767</v>
      </c>
      <c r="D375" s="213" t="s">
        <v>153</v>
      </c>
      <c r="E375" s="214" t="s">
        <v>1345</v>
      </c>
      <c r="F375" s="215" t="s">
        <v>1346</v>
      </c>
      <c r="G375" s="216" t="s">
        <v>245</v>
      </c>
      <c r="H375" s="217">
        <v>0.32200000000000001</v>
      </c>
      <c r="I375" s="218"/>
      <c r="J375" s="219">
        <f>ROUND(I375*H375,2)</f>
        <v>0</v>
      </c>
      <c r="K375" s="215" t="s">
        <v>157</v>
      </c>
      <c r="L375" s="45"/>
      <c r="M375" s="220" t="s">
        <v>19</v>
      </c>
      <c r="N375" s="221" t="s">
        <v>40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287</v>
      </c>
      <c r="AT375" s="224" t="s">
        <v>153</v>
      </c>
      <c r="AU375" s="224" t="s">
        <v>79</v>
      </c>
      <c r="AY375" s="18" t="s">
        <v>151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77</v>
      </c>
      <c r="BK375" s="225">
        <f>ROUND(I375*H375,2)</f>
        <v>0</v>
      </c>
      <c r="BL375" s="18" t="s">
        <v>287</v>
      </c>
      <c r="BM375" s="224" t="s">
        <v>1752</v>
      </c>
    </row>
    <row r="376" s="2" customFormat="1">
      <c r="A376" s="39"/>
      <c r="B376" s="40"/>
      <c r="C376" s="41"/>
      <c r="D376" s="226" t="s">
        <v>160</v>
      </c>
      <c r="E376" s="41"/>
      <c r="F376" s="227" t="s">
        <v>1348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160</v>
      </c>
      <c r="AU376" s="18" t="s">
        <v>79</v>
      </c>
    </row>
    <row r="377" s="12" customFormat="1" ht="22.8" customHeight="1">
      <c r="A377" s="12"/>
      <c r="B377" s="197"/>
      <c r="C377" s="198"/>
      <c r="D377" s="199" t="s">
        <v>68</v>
      </c>
      <c r="E377" s="211" t="s">
        <v>1366</v>
      </c>
      <c r="F377" s="211" t="s">
        <v>1367</v>
      </c>
      <c r="G377" s="198"/>
      <c r="H377" s="198"/>
      <c r="I377" s="201"/>
      <c r="J377" s="212">
        <f>BK377</f>
        <v>0</v>
      </c>
      <c r="K377" s="198"/>
      <c r="L377" s="203"/>
      <c r="M377" s="204"/>
      <c r="N377" s="205"/>
      <c r="O377" s="205"/>
      <c r="P377" s="206">
        <f>SUM(P378:P382)</f>
        <v>0</v>
      </c>
      <c r="Q377" s="205"/>
      <c r="R377" s="206">
        <f>SUM(R378:R382)</f>
        <v>0.070680000000000007</v>
      </c>
      <c r="S377" s="205"/>
      <c r="T377" s="207">
        <f>SUM(T378:T382)</f>
        <v>0.015719999999999998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8" t="s">
        <v>79</v>
      </c>
      <c r="AT377" s="209" t="s">
        <v>68</v>
      </c>
      <c r="AU377" s="209" t="s">
        <v>77</v>
      </c>
      <c r="AY377" s="208" t="s">
        <v>151</v>
      </c>
      <c r="BK377" s="210">
        <f>SUM(BK378:BK382)</f>
        <v>0</v>
      </c>
    </row>
    <row r="378" s="2" customFormat="1" ht="16.5" customHeight="1">
      <c r="A378" s="39"/>
      <c r="B378" s="40"/>
      <c r="C378" s="213" t="s">
        <v>772</v>
      </c>
      <c r="D378" s="213" t="s">
        <v>153</v>
      </c>
      <c r="E378" s="214" t="s">
        <v>1753</v>
      </c>
      <c r="F378" s="215" t="s">
        <v>1754</v>
      </c>
      <c r="G378" s="216" t="s">
        <v>433</v>
      </c>
      <c r="H378" s="217">
        <v>12</v>
      </c>
      <c r="I378" s="218"/>
      <c r="J378" s="219">
        <f>ROUND(I378*H378,2)</f>
        <v>0</v>
      </c>
      <c r="K378" s="215" t="s">
        <v>157</v>
      </c>
      <c r="L378" s="45"/>
      <c r="M378" s="220" t="s">
        <v>19</v>
      </c>
      <c r="N378" s="221" t="s">
        <v>40</v>
      </c>
      <c r="O378" s="85"/>
      <c r="P378" s="222">
        <f>O378*H378</f>
        <v>0</v>
      </c>
      <c r="Q378" s="222">
        <v>0.00038999999999999999</v>
      </c>
      <c r="R378" s="222">
        <f>Q378*H378</f>
        <v>0.0046800000000000001</v>
      </c>
      <c r="S378" s="222">
        <v>0.00131</v>
      </c>
      <c r="T378" s="223">
        <f>S378*H378</f>
        <v>0.015719999999999998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287</v>
      </c>
      <c r="AT378" s="224" t="s">
        <v>153</v>
      </c>
      <c r="AU378" s="224" t="s">
        <v>79</v>
      </c>
      <c r="AY378" s="18" t="s">
        <v>151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77</v>
      </c>
      <c r="BK378" s="225">
        <f>ROUND(I378*H378,2)</f>
        <v>0</v>
      </c>
      <c r="BL378" s="18" t="s">
        <v>287</v>
      </c>
      <c r="BM378" s="224" t="s">
        <v>1755</v>
      </c>
    </row>
    <row r="379" s="2" customFormat="1">
      <c r="A379" s="39"/>
      <c r="B379" s="40"/>
      <c r="C379" s="41"/>
      <c r="D379" s="226" t="s">
        <v>160</v>
      </c>
      <c r="E379" s="41"/>
      <c r="F379" s="227" t="s">
        <v>1756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160</v>
      </c>
      <c r="AU379" s="18" t="s">
        <v>79</v>
      </c>
    </row>
    <row r="380" s="13" customFormat="1">
      <c r="A380" s="13"/>
      <c r="B380" s="231"/>
      <c r="C380" s="232"/>
      <c r="D380" s="233" t="s">
        <v>162</v>
      </c>
      <c r="E380" s="234" t="s">
        <v>19</v>
      </c>
      <c r="F380" s="235" t="s">
        <v>1757</v>
      </c>
      <c r="G380" s="232"/>
      <c r="H380" s="236">
        <v>12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162</v>
      </c>
      <c r="AU380" s="242" t="s">
        <v>79</v>
      </c>
      <c r="AV380" s="13" t="s">
        <v>79</v>
      </c>
      <c r="AW380" s="13" t="s">
        <v>31</v>
      </c>
      <c r="AX380" s="13" t="s">
        <v>77</v>
      </c>
      <c r="AY380" s="242" t="s">
        <v>151</v>
      </c>
    </row>
    <row r="381" s="2" customFormat="1" ht="24.15" customHeight="1">
      <c r="A381" s="39"/>
      <c r="B381" s="40"/>
      <c r="C381" s="265" t="s">
        <v>777</v>
      </c>
      <c r="D381" s="265" t="s">
        <v>262</v>
      </c>
      <c r="E381" s="266" t="s">
        <v>1758</v>
      </c>
      <c r="F381" s="267" t="s">
        <v>1759</v>
      </c>
      <c r="G381" s="268" t="s">
        <v>290</v>
      </c>
      <c r="H381" s="269">
        <v>2</v>
      </c>
      <c r="I381" s="270"/>
      <c r="J381" s="271">
        <f>ROUND(I381*H381,2)</f>
        <v>0</v>
      </c>
      <c r="K381" s="267" t="s">
        <v>157</v>
      </c>
      <c r="L381" s="272"/>
      <c r="M381" s="273" t="s">
        <v>19</v>
      </c>
      <c r="N381" s="274" t="s">
        <v>40</v>
      </c>
      <c r="O381" s="85"/>
      <c r="P381" s="222">
        <f>O381*H381</f>
        <v>0</v>
      </c>
      <c r="Q381" s="222">
        <v>0.033000000000000002</v>
      </c>
      <c r="R381" s="222">
        <f>Q381*H381</f>
        <v>0.066000000000000003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424</v>
      </c>
      <c r="AT381" s="224" t="s">
        <v>262</v>
      </c>
      <c r="AU381" s="224" t="s">
        <v>79</v>
      </c>
      <c r="AY381" s="18" t="s">
        <v>151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77</v>
      </c>
      <c r="BK381" s="225">
        <f>ROUND(I381*H381,2)</f>
        <v>0</v>
      </c>
      <c r="BL381" s="18" t="s">
        <v>287</v>
      </c>
      <c r="BM381" s="224" t="s">
        <v>1760</v>
      </c>
    </row>
    <row r="382" s="2" customFormat="1">
      <c r="A382" s="39"/>
      <c r="B382" s="40"/>
      <c r="C382" s="41"/>
      <c r="D382" s="226" t="s">
        <v>160</v>
      </c>
      <c r="E382" s="41"/>
      <c r="F382" s="227" t="s">
        <v>1761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160</v>
      </c>
      <c r="AU382" s="18" t="s">
        <v>79</v>
      </c>
    </row>
    <row r="383" s="12" customFormat="1" ht="22.8" customHeight="1">
      <c r="A383" s="12"/>
      <c r="B383" s="197"/>
      <c r="C383" s="198"/>
      <c r="D383" s="199" t="s">
        <v>68</v>
      </c>
      <c r="E383" s="211" t="s">
        <v>1420</v>
      </c>
      <c r="F383" s="211" t="s">
        <v>1421</v>
      </c>
      <c r="G383" s="198"/>
      <c r="H383" s="198"/>
      <c r="I383" s="201"/>
      <c r="J383" s="212">
        <f>BK383</f>
        <v>0</v>
      </c>
      <c r="K383" s="198"/>
      <c r="L383" s="203"/>
      <c r="M383" s="204"/>
      <c r="N383" s="205"/>
      <c r="O383" s="205"/>
      <c r="P383" s="206">
        <f>SUM(P384:P388)</f>
        <v>0</v>
      </c>
      <c r="Q383" s="205"/>
      <c r="R383" s="206">
        <f>SUM(R384:R388)</f>
        <v>0.012396999999999998</v>
      </c>
      <c r="S383" s="205"/>
      <c r="T383" s="207">
        <f>SUM(T384:T388)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8" t="s">
        <v>79</v>
      </c>
      <c r="AT383" s="209" t="s">
        <v>68</v>
      </c>
      <c r="AU383" s="209" t="s">
        <v>77</v>
      </c>
      <c r="AY383" s="208" t="s">
        <v>151</v>
      </c>
      <c r="BK383" s="210">
        <f>SUM(BK384:BK388)</f>
        <v>0</v>
      </c>
    </row>
    <row r="384" s="2" customFormat="1" ht="16.5" customHeight="1">
      <c r="A384" s="39"/>
      <c r="B384" s="40"/>
      <c r="C384" s="213" t="s">
        <v>781</v>
      </c>
      <c r="D384" s="213" t="s">
        <v>153</v>
      </c>
      <c r="E384" s="214" t="s">
        <v>1422</v>
      </c>
      <c r="F384" s="215" t="s">
        <v>1423</v>
      </c>
      <c r="G384" s="216" t="s">
        <v>290</v>
      </c>
      <c r="H384" s="217">
        <v>26.949999999999999</v>
      </c>
      <c r="I384" s="218"/>
      <c r="J384" s="219">
        <f>ROUND(I384*H384,2)</f>
        <v>0</v>
      </c>
      <c r="K384" s="215" t="s">
        <v>157</v>
      </c>
      <c r="L384" s="45"/>
      <c r="M384" s="220" t="s">
        <v>19</v>
      </c>
      <c r="N384" s="221" t="s">
        <v>40</v>
      </c>
      <c r="O384" s="85"/>
      <c r="P384" s="222">
        <f>O384*H384</f>
        <v>0</v>
      </c>
      <c r="Q384" s="222">
        <v>0.00020000000000000001</v>
      </c>
      <c r="R384" s="222">
        <f>Q384*H384</f>
        <v>0.0053899999999999998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287</v>
      </c>
      <c r="AT384" s="224" t="s">
        <v>153</v>
      </c>
      <c r="AU384" s="224" t="s">
        <v>79</v>
      </c>
      <c r="AY384" s="18" t="s">
        <v>151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77</v>
      </c>
      <c r="BK384" s="225">
        <f>ROUND(I384*H384,2)</f>
        <v>0</v>
      </c>
      <c r="BL384" s="18" t="s">
        <v>287</v>
      </c>
      <c r="BM384" s="224" t="s">
        <v>1762</v>
      </c>
    </row>
    <row r="385" s="2" customFormat="1">
      <c r="A385" s="39"/>
      <c r="B385" s="40"/>
      <c r="C385" s="41"/>
      <c r="D385" s="226" t="s">
        <v>160</v>
      </c>
      <c r="E385" s="41"/>
      <c r="F385" s="227" t="s">
        <v>1425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160</v>
      </c>
      <c r="AU385" s="18" t="s">
        <v>79</v>
      </c>
    </row>
    <row r="386" s="13" customFormat="1">
      <c r="A386" s="13"/>
      <c r="B386" s="231"/>
      <c r="C386" s="232"/>
      <c r="D386" s="233" t="s">
        <v>162</v>
      </c>
      <c r="E386" s="234" t="s">
        <v>19</v>
      </c>
      <c r="F386" s="235" t="s">
        <v>1763</v>
      </c>
      <c r="G386" s="232"/>
      <c r="H386" s="236">
        <v>26.949999999999999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162</v>
      </c>
      <c r="AU386" s="242" t="s">
        <v>79</v>
      </c>
      <c r="AV386" s="13" t="s">
        <v>79</v>
      </c>
      <c r="AW386" s="13" t="s">
        <v>31</v>
      </c>
      <c r="AX386" s="13" t="s">
        <v>77</v>
      </c>
      <c r="AY386" s="242" t="s">
        <v>151</v>
      </c>
    </row>
    <row r="387" s="2" customFormat="1" ht="16.5" customHeight="1">
      <c r="A387" s="39"/>
      <c r="B387" s="40"/>
      <c r="C387" s="213" t="s">
        <v>786</v>
      </c>
      <c r="D387" s="213" t="s">
        <v>153</v>
      </c>
      <c r="E387" s="214" t="s">
        <v>1427</v>
      </c>
      <c r="F387" s="215" t="s">
        <v>1428</v>
      </c>
      <c r="G387" s="216" t="s">
        <v>290</v>
      </c>
      <c r="H387" s="217">
        <v>26.949999999999999</v>
      </c>
      <c r="I387" s="218"/>
      <c r="J387" s="219">
        <f>ROUND(I387*H387,2)</f>
        <v>0</v>
      </c>
      <c r="K387" s="215" t="s">
        <v>157</v>
      </c>
      <c r="L387" s="45"/>
      <c r="M387" s="220" t="s">
        <v>19</v>
      </c>
      <c r="N387" s="221" t="s">
        <v>40</v>
      </c>
      <c r="O387" s="85"/>
      <c r="P387" s="222">
        <f>O387*H387</f>
        <v>0</v>
      </c>
      <c r="Q387" s="222">
        <v>0.00025999999999999998</v>
      </c>
      <c r="R387" s="222">
        <f>Q387*H387</f>
        <v>0.0070069999999999993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287</v>
      </c>
      <c r="AT387" s="224" t="s">
        <v>153</v>
      </c>
      <c r="AU387" s="224" t="s">
        <v>79</v>
      </c>
      <c r="AY387" s="18" t="s">
        <v>151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77</v>
      </c>
      <c r="BK387" s="225">
        <f>ROUND(I387*H387,2)</f>
        <v>0</v>
      </c>
      <c r="BL387" s="18" t="s">
        <v>287</v>
      </c>
      <c r="BM387" s="224" t="s">
        <v>1764</v>
      </c>
    </row>
    <row r="388" s="2" customFormat="1">
      <c r="A388" s="39"/>
      <c r="B388" s="40"/>
      <c r="C388" s="41"/>
      <c r="D388" s="226" t="s">
        <v>160</v>
      </c>
      <c r="E388" s="41"/>
      <c r="F388" s="227" t="s">
        <v>1430</v>
      </c>
      <c r="G388" s="41"/>
      <c r="H388" s="41"/>
      <c r="I388" s="228"/>
      <c r="J388" s="41"/>
      <c r="K388" s="41"/>
      <c r="L388" s="45"/>
      <c r="M388" s="276"/>
      <c r="N388" s="277"/>
      <c r="O388" s="278"/>
      <c r="P388" s="278"/>
      <c r="Q388" s="278"/>
      <c r="R388" s="278"/>
      <c r="S388" s="278"/>
      <c r="T388" s="27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160</v>
      </c>
      <c r="AU388" s="18" t="s">
        <v>79</v>
      </c>
    </row>
    <row r="389" s="2" customFormat="1" ht="6.96" customHeight="1">
      <c r="A389" s="39"/>
      <c r="B389" s="60"/>
      <c r="C389" s="61"/>
      <c r="D389" s="61"/>
      <c r="E389" s="61"/>
      <c r="F389" s="61"/>
      <c r="G389" s="61"/>
      <c r="H389" s="61"/>
      <c r="I389" s="61"/>
      <c r="J389" s="61"/>
      <c r="K389" s="61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LpXHcntjK/f3PzxmoGAF6UFwTsR03uGTYRtOrwKzsoN5adERs9Zyxlmwd6jSls+BIWqaM+MgNSE86CCLNmEogw==" hashValue="nAoDGDUwL1aamsP0tEcoT3cxD9f188CkkwilLBbFE4CjaDlf1WniIBNu0oh/MxTL+JwsabGm8+5wmb/iil2JnA==" algorithmName="SHA-512" password="CC35"/>
  <autoFilter ref="C94:K388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1_02/122251105"/>
    <hyperlink ref="F108" r:id="rId2" display="https://podminky.urs.cz/item/CS_URS_2021_02/132251101"/>
    <hyperlink ref="F113" r:id="rId3" display="https://podminky.urs.cz/item/CS_URS_2021_02/133212011"/>
    <hyperlink ref="F120" r:id="rId4" display="https://podminky.urs.cz/item/CS_URS_2021_02/162751116"/>
    <hyperlink ref="F123" r:id="rId5" display="https://podminky.urs.cz/item/CS_URS_2021_02/171201231"/>
    <hyperlink ref="F126" r:id="rId6" display="https://podminky.urs.cz/item/CS_URS_2021_02/171251201"/>
    <hyperlink ref="F128" r:id="rId7" display="https://podminky.urs.cz/item/CS_URS_2021_02/181951112"/>
    <hyperlink ref="F138" r:id="rId8" display="https://podminky.urs.cz/item/CS_URS_2021_02/211561111"/>
    <hyperlink ref="F144" r:id="rId9" display="https://podminky.urs.cz/item/CS_URS_2021_02/211971110"/>
    <hyperlink ref="F150" r:id="rId10" display="https://podminky.urs.cz/item/CS_URS_2021_02/69311081"/>
    <hyperlink ref="F153" r:id="rId11" display="https://podminky.urs.cz/item/CS_URS_2021_02/212752101"/>
    <hyperlink ref="F158" r:id="rId12" display="https://podminky.urs.cz/item/CS_URS_2021_02/275313711"/>
    <hyperlink ref="F166" r:id="rId13" display="https://podminky.urs.cz/item/CS_URS_2021_02/317234410"/>
    <hyperlink ref="F169" r:id="rId14" display="https://podminky.urs.cz/item/CS_URS_2021_02/317944323"/>
    <hyperlink ref="F172" r:id="rId15" display="https://podminky.urs.cz/item/CS_URS_2021_02/331231324"/>
    <hyperlink ref="F175" r:id="rId16" display="https://podminky.urs.cz/item/CS_URS_2021_02/338171123"/>
    <hyperlink ref="F177" r:id="rId17" display="https://podminky.urs.cz/item/CS_URS_2021_02/55342173"/>
    <hyperlink ref="F179" r:id="rId18" display="https://podminky.urs.cz/item/CS_URS_2021_02/346244381"/>
    <hyperlink ref="F182" r:id="rId19" display="https://podminky.urs.cz/item/CS_URS_2021_02/348101210"/>
    <hyperlink ref="F188" r:id="rId20" display="https://podminky.urs.cz/item/CS_URS_2021_02/348101230"/>
    <hyperlink ref="F192" r:id="rId21" display="https://podminky.urs.cz/item/CS_URS_2021_02/348121221"/>
    <hyperlink ref="F194" r:id="rId22" display="https://podminky.urs.cz/item/CS_URS_2021_02/59232542"/>
    <hyperlink ref="F196" r:id="rId23" display="https://podminky.urs.cz/item/CS_URS_2021_02/348172214"/>
    <hyperlink ref="F201" r:id="rId24" display="https://podminky.urs.cz/item/CS_URS_2021_02/348941112"/>
    <hyperlink ref="F203" r:id="rId25" display="https://podminky.urs.cz/item/CS_URS_2021_02/55342412"/>
    <hyperlink ref="F206" r:id="rId26" display="https://podminky.urs.cz/item/CS_URS_2021_02/451577777"/>
    <hyperlink ref="F216" r:id="rId27" display="https://podminky.urs.cz/item/CS_URS_2021_02/564851111"/>
    <hyperlink ref="F221" r:id="rId28" display="https://podminky.urs.cz/item/CS_URS_2021_02/564861111"/>
    <hyperlink ref="F228" r:id="rId29" display="https://podminky.urs.cz/item/CS_URS_2021_02/567142113"/>
    <hyperlink ref="F235" r:id="rId30" display="https://podminky.urs.cz/item/CS_URS_2021_02/596811123"/>
    <hyperlink ref="F251" r:id="rId31" display="https://podminky.urs.cz/item/CS_URS_2021_02/612321141"/>
    <hyperlink ref="F254" r:id="rId32" display="https://podminky.urs.cz/item/CS_URS_2021_02/612325302"/>
    <hyperlink ref="F257" r:id="rId33" display="https://podminky.urs.cz/item/CS_URS_2021_02/615142002"/>
    <hyperlink ref="F260" r:id="rId34" display="https://podminky.urs.cz/item/CS_URS_2021_02/619995001"/>
    <hyperlink ref="F263" r:id="rId35" display="https://podminky.urs.cz/item/CS_URS_2021_02/622325209"/>
    <hyperlink ref="F265" r:id="rId36" display="https://podminky.urs.cz/item/CS_URS_2021_02/631311121"/>
    <hyperlink ref="F268" r:id="rId37" display="https://podminky.urs.cz/item/CS_URS_2021_02/632450122"/>
    <hyperlink ref="F272" r:id="rId38" display="https://podminky.urs.cz/item/CS_URS_2021_02/916131113"/>
    <hyperlink ref="F275" r:id="rId39" display="https://podminky.urs.cz/item/CS_URS_2021_02/59217031"/>
    <hyperlink ref="F278" r:id="rId40" display="https://podminky.urs.cz/item/CS_URS_2021_02/916131213"/>
    <hyperlink ref="F282" r:id="rId41" display="https://podminky.urs.cz/item/CS_URS_2021_02/59217031"/>
    <hyperlink ref="F285" r:id="rId42" display="https://podminky.urs.cz/item/CS_URS_2021_02/916431112"/>
    <hyperlink ref="F288" r:id="rId43" display="https://podminky.urs.cz/item/CS_URS_2021_02/59217026"/>
    <hyperlink ref="F291" r:id="rId44" display="https://podminky.urs.cz/item/CS_URS_2021_02/916991121"/>
    <hyperlink ref="F294" r:id="rId45" display="https://podminky.urs.cz/item/CS_URS_2021_02/935113111"/>
    <hyperlink ref="F296" r:id="rId46" display="https://podminky.urs.cz/item/CS_URS_2021_02/56241027"/>
    <hyperlink ref="F298" r:id="rId47" display="https://podminky.urs.cz/item/CS_URS_2021_02/56241471"/>
    <hyperlink ref="F300" r:id="rId48" display="https://podminky.urs.cz/item/CS_URS_2021_02/56241469"/>
    <hyperlink ref="F302" r:id="rId49" display="https://podminky.urs.cz/item/CS_URS_2021_02/56241034"/>
    <hyperlink ref="F304" r:id="rId50" display="https://podminky.urs.cz/item/CS_URS_2021_02/936174311"/>
    <hyperlink ref="F306" r:id="rId51" display="https://podminky.urs.cz/item/CS_URS_2021_02/74910151"/>
    <hyperlink ref="F309" r:id="rId52" display="https://podminky.urs.cz/item/CS_URS_2021_02/967031132"/>
    <hyperlink ref="F312" r:id="rId53" display="https://podminky.urs.cz/item/CS_URS_2021_02/968082018"/>
    <hyperlink ref="F315" r:id="rId54" display="https://podminky.urs.cz/item/CS_URS_2021_02/971033541"/>
    <hyperlink ref="F318" r:id="rId55" display="https://podminky.urs.cz/item/CS_URS_2021_02/971033651"/>
    <hyperlink ref="F321" r:id="rId56" display="https://podminky.urs.cz/item/CS_URS_2021_02/974031664"/>
    <hyperlink ref="F328" r:id="rId57" display="https://podminky.urs.cz/item/CS_URS_2021_02/997013111"/>
    <hyperlink ref="F330" r:id="rId58" display="https://podminky.urs.cz/item/CS_URS_2021_02/997013501"/>
    <hyperlink ref="F332" r:id="rId59" display="https://podminky.urs.cz/item/CS_URS_2021_02/997013509"/>
    <hyperlink ref="F335" r:id="rId60" display="https://podminky.urs.cz/item/CS_URS_2021_02/997013631"/>
    <hyperlink ref="F338" r:id="rId61" display="https://podminky.urs.cz/item/CS_URS_2021_02/998223011"/>
    <hyperlink ref="F344" r:id="rId62" display="https://podminky.urs.cz/item/CS_URS_2021_02/764002851"/>
    <hyperlink ref="F346" r:id="rId63" display="https://podminky.urs.cz/item/CS_URS_2021_02/764216602"/>
    <hyperlink ref="F348" r:id="rId64" display="https://podminky.urs.cz/item/CS_URS_2021_02/998764101"/>
    <hyperlink ref="F351" r:id="rId65" display="https://podminky.urs.cz/item/CS_URS_2021_02/766441821"/>
    <hyperlink ref="F353" r:id="rId66" display="https://podminky.urs.cz/item/CS_URS_2021_02/766622132"/>
    <hyperlink ref="F358" r:id="rId67" display="https://podminky.urs.cz/item/CS_URS_2021_02/766660411"/>
    <hyperlink ref="F360" r:id="rId68" display="https://podminky.urs.cz/item/CS_URS_2021_02/61140503"/>
    <hyperlink ref="F364" r:id="rId69" display="https://podminky.urs.cz/item/CS_URS_2021_02/766660421"/>
    <hyperlink ref="F366" r:id="rId70" display="https://podminky.urs.cz/item/CS_URS_2021_02/61140515"/>
    <hyperlink ref="F370" r:id="rId71" display="https://podminky.urs.cz/item/CS_URS_2021_02/766694114"/>
    <hyperlink ref="F372" r:id="rId72" display="https://podminky.urs.cz/item/CS_URS_2021_02/61144401"/>
    <hyperlink ref="F374" r:id="rId73" display="https://podminky.urs.cz/item/CS_URS_2021_02/61144019"/>
    <hyperlink ref="F376" r:id="rId74" display="https://podminky.urs.cz/item/CS_URS_2021_02/998766101"/>
    <hyperlink ref="F379" r:id="rId75" display="https://podminky.urs.cz/item/CS_URS_2021_02/771573916"/>
    <hyperlink ref="F382" r:id="rId76" display="https://podminky.urs.cz/item/CS_URS_2021_02/59761433"/>
    <hyperlink ref="F385" r:id="rId77" display="https://podminky.urs.cz/item/CS_URS_2021_02/784181121"/>
    <hyperlink ref="F388" r:id="rId78" display="https://podminky.urs.cz/item/CS_URS_2021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1765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ROUND(J95,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ROUND((SUM(BE95:BE429)),  2)</f>
        <v>0</v>
      </c>
      <c r="G33" s="39"/>
      <c r="H33" s="39"/>
      <c r="I33" s="158">
        <v>0.20999999999999999</v>
      </c>
      <c r="J33" s="157">
        <f>ROUND(((SUM(BE95:BE429))*I33),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ROUND((SUM(BF95:BF429)),  2)</f>
        <v>0</v>
      </c>
      <c r="G34" s="39"/>
      <c r="H34" s="39"/>
      <c r="I34" s="158">
        <v>0.14999999999999999</v>
      </c>
      <c r="J34" s="157">
        <f>ROUND(((SUM(BF95:BF429))*I34),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ROUND((SUM(BG95:BG429)),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ROUND((SUM(BH95:BH429)),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ROUND((SUM(BI95:BI429)),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GJ-04 - SO 04 - Úprava stávajících ploch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J97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J178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125</v>
      </c>
      <c r="E63" s="183"/>
      <c r="F63" s="183"/>
      <c r="G63" s="183"/>
      <c r="H63" s="183"/>
      <c r="I63" s="183"/>
      <c r="J63" s="184">
        <f>J223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126</v>
      </c>
      <c r="E64" s="183"/>
      <c r="F64" s="183"/>
      <c r="G64" s="183"/>
      <c r="H64" s="183"/>
      <c r="I64" s="183"/>
      <c r="J64" s="184">
        <f>J226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127</v>
      </c>
      <c r="E65" s="183"/>
      <c r="F65" s="183"/>
      <c r="G65" s="183"/>
      <c r="H65" s="183"/>
      <c r="I65" s="183"/>
      <c r="J65" s="184">
        <f>J258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128</v>
      </c>
      <c r="E66" s="183"/>
      <c r="F66" s="183"/>
      <c r="G66" s="183"/>
      <c r="H66" s="183"/>
      <c r="I66" s="183"/>
      <c r="J66" s="184">
        <f>J300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129</v>
      </c>
      <c r="E67" s="183"/>
      <c r="F67" s="183"/>
      <c r="G67" s="183"/>
      <c r="H67" s="183"/>
      <c r="I67" s="183"/>
      <c r="J67" s="184">
        <f>J303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1432</v>
      </c>
      <c r="E68" s="183"/>
      <c r="F68" s="183"/>
      <c r="G68" s="183"/>
      <c r="H68" s="183"/>
      <c r="I68" s="183"/>
      <c r="J68" s="184">
        <f>J340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J350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131</v>
      </c>
      <c r="E70" s="178"/>
      <c r="F70" s="178"/>
      <c r="G70" s="178"/>
      <c r="H70" s="178"/>
      <c r="I70" s="178"/>
      <c r="J70" s="179">
        <f>J353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1766</v>
      </c>
      <c r="E71" s="183"/>
      <c r="F71" s="183"/>
      <c r="G71" s="183"/>
      <c r="H71" s="183"/>
      <c r="I71" s="183"/>
      <c r="J71" s="184">
        <f>J354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1767</v>
      </c>
      <c r="E72" s="183"/>
      <c r="F72" s="183"/>
      <c r="G72" s="183"/>
      <c r="H72" s="183"/>
      <c r="I72" s="183"/>
      <c r="J72" s="184">
        <f>J361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1768</v>
      </c>
      <c r="E73" s="183"/>
      <c r="F73" s="183"/>
      <c r="G73" s="183"/>
      <c r="H73" s="183"/>
      <c r="I73" s="183"/>
      <c r="J73" s="184">
        <f>J377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134</v>
      </c>
      <c r="E74" s="183"/>
      <c r="F74" s="183"/>
      <c r="G74" s="183"/>
      <c r="H74" s="183"/>
      <c r="I74" s="183"/>
      <c r="J74" s="184">
        <f>J401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135</v>
      </c>
      <c r="E75" s="183"/>
      <c r="F75" s="183"/>
      <c r="G75" s="183"/>
      <c r="H75" s="183"/>
      <c r="I75" s="183"/>
      <c r="J75" s="184">
        <f>J417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Jihlava - gymnazium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GJ-04 - SO 04 - Úprava stávajících ploch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73" t="str">
        <f>IF(J12="","",J12)</f>
        <v>19. 12. 2021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137</v>
      </c>
      <c r="D94" s="189" t="s">
        <v>54</v>
      </c>
      <c r="E94" s="189" t="s">
        <v>50</v>
      </c>
      <c r="F94" s="189" t="s">
        <v>51</v>
      </c>
      <c r="G94" s="189" t="s">
        <v>138</v>
      </c>
      <c r="H94" s="189" t="s">
        <v>139</v>
      </c>
      <c r="I94" s="189" t="s">
        <v>140</v>
      </c>
      <c r="J94" s="189" t="s">
        <v>120</v>
      </c>
      <c r="K94" s="190" t="s">
        <v>141</v>
      </c>
      <c r="L94" s="191"/>
      <c r="M94" s="93" t="s">
        <v>19</v>
      </c>
      <c r="N94" s="94" t="s">
        <v>39</v>
      </c>
      <c r="O94" s="94" t="s">
        <v>142</v>
      </c>
      <c r="P94" s="94" t="s">
        <v>143</v>
      </c>
      <c r="Q94" s="94" t="s">
        <v>144</v>
      </c>
      <c r="R94" s="94" t="s">
        <v>145</v>
      </c>
      <c r="S94" s="94" t="s">
        <v>146</v>
      </c>
      <c r="T94" s="95" t="s">
        <v>147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148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P96+P353</f>
        <v>0</v>
      </c>
      <c r="Q95" s="97"/>
      <c r="R95" s="194">
        <f>R96+R353</f>
        <v>1191.7590085100001</v>
      </c>
      <c r="S95" s="97"/>
      <c r="T95" s="195">
        <f>T96+T353</f>
        <v>57.421200000000006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68</v>
      </c>
      <c r="AU95" s="18" t="s">
        <v>121</v>
      </c>
      <c r="BK95" s="196">
        <f>BK96+BK353</f>
        <v>0</v>
      </c>
    </row>
    <row r="96" s="12" customFormat="1" ht="25.92" customHeight="1">
      <c r="A96" s="12"/>
      <c r="B96" s="197"/>
      <c r="C96" s="198"/>
      <c r="D96" s="199" t="s">
        <v>68</v>
      </c>
      <c r="E96" s="200" t="s">
        <v>149</v>
      </c>
      <c r="F96" s="200" t="s">
        <v>150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P97+P178+P223+P226+P258+P300+P303+P340+P350</f>
        <v>0</v>
      </c>
      <c r="Q96" s="205"/>
      <c r="R96" s="206">
        <f>R97+R178+R223+R226+R258+R300+R303+R340+R350</f>
        <v>1191.3945925100002</v>
      </c>
      <c r="S96" s="205"/>
      <c r="T96" s="207">
        <f>T97+T178+T223+T226+T258+T300+T303+T340+T350</f>
        <v>57.421200000000006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77</v>
      </c>
      <c r="AT96" s="209" t="s">
        <v>68</v>
      </c>
      <c r="AU96" s="209" t="s">
        <v>69</v>
      </c>
      <c r="AY96" s="208" t="s">
        <v>151</v>
      </c>
      <c r="BK96" s="210">
        <f>BK97+BK178+BK223+BK226+BK258+BK300+BK303+BK340+BK350</f>
        <v>0</v>
      </c>
    </row>
    <row r="97" s="12" customFormat="1" ht="22.8" customHeight="1">
      <c r="A97" s="12"/>
      <c r="B97" s="197"/>
      <c r="C97" s="198"/>
      <c r="D97" s="199" t="s">
        <v>68</v>
      </c>
      <c r="E97" s="211" t="s">
        <v>77</v>
      </c>
      <c r="F97" s="211" t="s">
        <v>152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SUM(P98:P177)</f>
        <v>0</v>
      </c>
      <c r="Q97" s="205"/>
      <c r="R97" s="206">
        <f>SUM(R98:R177)</f>
        <v>487.151972</v>
      </c>
      <c r="S97" s="205"/>
      <c r="T97" s="207">
        <f>SUM(T98:T177)</f>
        <v>57.413200000000003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77</v>
      </c>
      <c r="AT97" s="209" t="s">
        <v>68</v>
      </c>
      <c r="AU97" s="209" t="s">
        <v>77</v>
      </c>
      <c r="AY97" s="208" t="s">
        <v>151</v>
      </c>
      <c r="BK97" s="210">
        <f>SUM(BK98:BK177)</f>
        <v>0</v>
      </c>
    </row>
    <row r="98" s="2" customFormat="1" ht="16.5" customHeight="1">
      <c r="A98" s="39"/>
      <c r="B98" s="40"/>
      <c r="C98" s="213" t="s">
        <v>77</v>
      </c>
      <c r="D98" s="213" t="s">
        <v>153</v>
      </c>
      <c r="E98" s="214" t="s">
        <v>1769</v>
      </c>
      <c r="F98" s="215" t="s">
        <v>1770</v>
      </c>
      <c r="G98" s="216" t="s">
        <v>290</v>
      </c>
      <c r="H98" s="217">
        <v>220.81999999999999</v>
      </c>
      <c r="I98" s="218"/>
      <c r="J98" s="219">
        <f>ROUND(I98*H98,2)</f>
        <v>0</v>
      </c>
      <c r="K98" s="215" t="s">
        <v>157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0.26000000000000001</v>
      </c>
      <c r="T98" s="223">
        <f>S98*H98</f>
        <v>57.413200000000003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158</v>
      </c>
      <c r="AT98" s="224" t="s">
        <v>153</v>
      </c>
      <c r="AU98" s="224" t="s">
        <v>79</v>
      </c>
      <c r="AY98" s="18" t="s">
        <v>151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77</v>
      </c>
      <c r="BK98" s="225">
        <f>ROUND(I98*H98,2)</f>
        <v>0</v>
      </c>
      <c r="BL98" s="18" t="s">
        <v>158</v>
      </c>
      <c r="BM98" s="224" t="s">
        <v>1771</v>
      </c>
    </row>
    <row r="99" s="2" customFormat="1">
      <c r="A99" s="39"/>
      <c r="B99" s="40"/>
      <c r="C99" s="41"/>
      <c r="D99" s="226" t="s">
        <v>160</v>
      </c>
      <c r="E99" s="41"/>
      <c r="F99" s="227" t="s">
        <v>1772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160</v>
      </c>
      <c r="AU99" s="18" t="s">
        <v>79</v>
      </c>
    </row>
    <row r="100" s="2" customFormat="1" ht="21.75" customHeight="1">
      <c r="A100" s="39"/>
      <c r="B100" s="40"/>
      <c r="C100" s="213" t="s">
        <v>79</v>
      </c>
      <c r="D100" s="213" t="s">
        <v>153</v>
      </c>
      <c r="E100" s="214" t="s">
        <v>1773</v>
      </c>
      <c r="F100" s="215" t="s">
        <v>1774</v>
      </c>
      <c r="G100" s="216" t="s">
        <v>156</v>
      </c>
      <c r="H100" s="217">
        <v>485.90199999999999</v>
      </c>
      <c r="I100" s="218"/>
      <c r="J100" s="219">
        <f>ROUND(I100*H100,2)</f>
        <v>0</v>
      </c>
      <c r="K100" s="215" t="s">
        <v>157</v>
      </c>
      <c r="L100" s="45"/>
      <c r="M100" s="220" t="s">
        <v>19</v>
      </c>
      <c r="N100" s="221" t="s">
        <v>40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158</v>
      </c>
      <c r="AT100" s="224" t="s">
        <v>153</v>
      </c>
      <c r="AU100" s="224" t="s">
        <v>79</v>
      </c>
      <c r="AY100" s="18" t="s">
        <v>151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77</v>
      </c>
      <c r="BK100" s="225">
        <f>ROUND(I100*H100,2)</f>
        <v>0</v>
      </c>
      <c r="BL100" s="18" t="s">
        <v>158</v>
      </c>
      <c r="BM100" s="224" t="s">
        <v>1775</v>
      </c>
    </row>
    <row r="101" s="2" customFormat="1">
      <c r="A101" s="39"/>
      <c r="B101" s="40"/>
      <c r="C101" s="41"/>
      <c r="D101" s="226" t="s">
        <v>160</v>
      </c>
      <c r="E101" s="41"/>
      <c r="F101" s="227" t="s">
        <v>1776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79</v>
      </c>
    </row>
    <row r="102" s="13" customFormat="1">
      <c r="A102" s="13"/>
      <c r="B102" s="231"/>
      <c r="C102" s="232"/>
      <c r="D102" s="233" t="s">
        <v>162</v>
      </c>
      <c r="E102" s="234" t="s">
        <v>19</v>
      </c>
      <c r="F102" s="235" t="s">
        <v>1777</v>
      </c>
      <c r="G102" s="232"/>
      <c r="H102" s="236">
        <v>202.02600000000001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162</v>
      </c>
      <c r="AU102" s="242" t="s">
        <v>79</v>
      </c>
      <c r="AV102" s="13" t="s">
        <v>79</v>
      </c>
      <c r="AW102" s="13" t="s">
        <v>31</v>
      </c>
      <c r="AX102" s="13" t="s">
        <v>69</v>
      </c>
      <c r="AY102" s="242" t="s">
        <v>151</v>
      </c>
    </row>
    <row r="103" s="14" customFormat="1">
      <c r="A103" s="14"/>
      <c r="B103" s="243"/>
      <c r="C103" s="244"/>
      <c r="D103" s="233" t="s">
        <v>162</v>
      </c>
      <c r="E103" s="245" t="s">
        <v>19</v>
      </c>
      <c r="F103" s="246" t="s">
        <v>1436</v>
      </c>
      <c r="G103" s="244"/>
      <c r="H103" s="247">
        <v>202.02600000000001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162</v>
      </c>
      <c r="AU103" s="253" t="s">
        <v>79</v>
      </c>
      <c r="AV103" s="14" t="s">
        <v>165</v>
      </c>
      <c r="AW103" s="14" t="s">
        <v>31</v>
      </c>
      <c r="AX103" s="14" t="s">
        <v>69</v>
      </c>
      <c r="AY103" s="253" t="s">
        <v>151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1778</v>
      </c>
      <c r="G104" s="232"/>
      <c r="H104" s="236">
        <v>217.773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69</v>
      </c>
      <c r="AY104" s="242" t="s">
        <v>151</v>
      </c>
    </row>
    <row r="105" s="14" customFormat="1">
      <c r="A105" s="14"/>
      <c r="B105" s="243"/>
      <c r="C105" s="244"/>
      <c r="D105" s="233" t="s">
        <v>162</v>
      </c>
      <c r="E105" s="245" t="s">
        <v>19</v>
      </c>
      <c r="F105" s="246" t="s">
        <v>1779</v>
      </c>
      <c r="G105" s="244"/>
      <c r="H105" s="247">
        <v>217.773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162</v>
      </c>
      <c r="AU105" s="253" t="s">
        <v>79</v>
      </c>
      <c r="AV105" s="14" t="s">
        <v>165</v>
      </c>
      <c r="AW105" s="14" t="s">
        <v>31</v>
      </c>
      <c r="AX105" s="14" t="s">
        <v>69</v>
      </c>
      <c r="AY105" s="253" t="s">
        <v>151</v>
      </c>
    </row>
    <row r="106" s="13" customFormat="1">
      <c r="A106" s="13"/>
      <c r="B106" s="231"/>
      <c r="C106" s="232"/>
      <c r="D106" s="233" t="s">
        <v>162</v>
      </c>
      <c r="E106" s="234" t="s">
        <v>19</v>
      </c>
      <c r="F106" s="235" t="s">
        <v>1780</v>
      </c>
      <c r="G106" s="232"/>
      <c r="H106" s="236">
        <v>18.32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162</v>
      </c>
      <c r="AU106" s="242" t="s">
        <v>79</v>
      </c>
      <c r="AV106" s="13" t="s">
        <v>79</v>
      </c>
      <c r="AW106" s="13" t="s">
        <v>31</v>
      </c>
      <c r="AX106" s="13" t="s">
        <v>69</v>
      </c>
      <c r="AY106" s="242" t="s">
        <v>151</v>
      </c>
    </row>
    <row r="107" s="14" customFormat="1">
      <c r="A107" s="14"/>
      <c r="B107" s="243"/>
      <c r="C107" s="244"/>
      <c r="D107" s="233" t="s">
        <v>162</v>
      </c>
      <c r="E107" s="245" t="s">
        <v>19</v>
      </c>
      <c r="F107" s="246" t="s">
        <v>171</v>
      </c>
      <c r="G107" s="244"/>
      <c r="H107" s="247">
        <v>18.32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162</v>
      </c>
      <c r="AU107" s="253" t="s">
        <v>79</v>
      </c>
      <c r="AV107" s="14" t="s">
        <v>165</v>
      </c>
      <c r="AW107" s="14" t="s">
        <v>31</v>
      </c>
      <c r="AX107" s="14" t="s">
        <v>69</v>
      </c>
      <c r="AY107" s="253" t="s">
        <v>151</v>
      </c>
    </row>
    <row r="108" s="13" customFormat="1">
      <c r="A108" s="13"/>
      <c r="B108" s="231"/>
      <c r="C108" s="232"/>
      <c r="D108" s="233" t="s">
        <v>162</v>
      </c>
      <c r="E108" s="234" t="s">
        <v>19</v>
      </c>
      <c r="F108" s="235" t="s">
        <v>1781</v>
      </c>
      <c r="G108" s="232"/>
      <c r="H108" s="236">
        <v>47.783000000000001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162</v>
      </c>
      <c r="AU108" s="242" t="s">
        <v>79</v>
      </c>
      <c r="AV108" s="13" t="s">
        <v>79</v>
      </c>
      <c r="AW108" s="13" t="s">
        <v>31</v>
      </c>
      <c r="AX108" s="13" t="s">
        <v>69</v>
      </c>
      <c r="AY108" s="242" t="s">
        <v>151</v>
      </c>
    </row>
    <row r="109" s="14" customFormat="1">
      <c r="A109" s="14"/>
      <c r="B109" s="243"/>
      <c r="C109" s="244"/>
      <c r="D109" s="233" t="s">
        <v>162</v>
      </c>
      <c r="E109" s="245" t="s">
        <v>19</v>
      </c>
      <c r="F109" s="246" t="s">
        <v>1782</v>
      </c>
      <c r="G109" s="244"/>
      <c r="H109" s="247">
        <v>47.783000000000001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162</v>
      </c>
      <c r="AU109" s="253" t="s">
        <v>79</v>
      </c>
      <c r="AV109" s="14" t="s">
        <v>165</v>
      </c>
      <c r="AW109" s="14" t="s">
        <v>31</v>
      </c>
      <c r="AX109" s="14" t="s">
        <v>69</v>
      </c>
      <c r="AY109" s="253" t="s">
        <v>151</v>
      </c>
    </row>
    <row r="110" s="15" customFormat="1">
      <c r="A110" s="15"/>
      <c r="B110" s="254"/>
      <c r="C110" s="255"/>
      <c r="D110" s="233" t="s">
        <v>162</v>
      </c>
      <c r="E110" s="256" t="s">
        <v>19</v>
      </c>
      <c r="F110" s="257" t="s">
        <v>174</v>
      </c>
      <c r="G110" s="255"/>
      <c r="H110" s="258">
        <v>485.90199999999999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162</v>
      </c>
      <c r="AU110" s="264" t="s">
        <v>79</v>
      </c>
      <c r="AV110" s="15" t="s">
        <v>158</v>
      </c>
      <c r="AW110" s="15" t="s">
        <v>31</v>
      </c>
      <c r="AX110" s="15" t="s">
        <v>77</v>
      </c>
      <c r="AY110" s="264" t="s">
        <v>151</v>
      </c>
    </row>
    <row r="111" s="2" customFormat="1" ht="21.75" customHeight="1">
      <c r="A111" s="39"/>
      <c r="B111" s="40"/>
      <c r="C111" s="213" t="s">
        <v>165</v>
      </c>
      <c r="D111" s="213" t="s">
        <v>153</v>
      </c>
      <c r="E111" s="214" t="s">
        <v>1783</v>
      </c>
      <c r="F111" s="215" t="s">
        <v>1784</v>
      </c>
      <c r="G111" s="216" t="s">
        <v>156</v>
      </c>
      <c r="H111" s="217">
        <v>103.974</v>
      </c>
      <c r="I111" s="218"/>
      <c r="J111" s="219">
        <f>ROUND(I111*H111,2)</f>
        <v>0</v>
      </c>
      <c r="K111" s="215" t="s">
        <v>157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158</v>
      </c>
      <c r="AT111" s="224" t="s">
        <v>153</v>
      </c>
      <c r="AU111" s="224" t="s">
        <v>79</v>
      </c>
      <c r="AY111" s="18" t="s">
        <v>151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77</v>
      </c>
      <c r="BK111" s="225">
        <f>ROUND(I111*H111,2)</f>
        <v>0</v>
      </c>
      <c r="BL111" s="18" t="s">
        <v>158</v>
      </c>
      <c r="BM111" s="224" t="s">
        <v>1785</v>
      </c>
    </row>
    <row r="112" s="2" customFormat="1">
      <c r="A112" s="39"/>
      <c r="B112" s="40"/>
      <c r="C112" s="41"/>
      <c r="D112" s="226" t="s">
        <v>160</v>
      </c>
      <c r="E112" s="41"/>
      <c r="F112" s="227" t="s">
        <v>1786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79</v>
      </c>
    </row>
    <row r="113" s="13" customFormat="1">
      <c r="A113" s="13"/>
      <c r="B113" s="231"/>
      <c r="C113" s="232"/>
      <c r="D113" s="233" t="s">
        <v>162</v>
      </c>
      <c r="E113" s="234" t="s">
        <v>19</v>
      </c>
      <c r="F113" s="235" t="s">
        <v>505</v>
      </c>
      <c r="G113" s="232"/>
      <c r="H113" s="236">
        <v>46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162</v>
      </c>
      <c r="AU113" s="242" t="s">
        <v>79</v>
      </c>
      <c r="AV113" s="13" t="s">
        <v>79</v>
      </c>
      <c r="AW113" s="13" t="s">
        <v>31</v>
      </c>
      <c r="AX113" s="13" t="s">
        <v>69</v>
      </c>
      <c r="AY113" s="242" t="s">
        <v>151</v>
      </c>
    </row>
    <row r="114" s="14" customFormat="1">
      <c r="A114" s="14"/>
      <c r="B114" s="243"/>
      <c r="C114" s="244"/>
      <c r="D114" s="233" t="s">
        <v>162</v>
      </c>
      <c r="E114" s="245" t="s">
        <v>19</v>
      </c>
      <c r="F114" s="246" t="s">
        <v>1787</v>
      </c>
      <c r="G114" s="244"/>
      <c r="H114" s="247">
        <v>46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162</v>
      </c>
      <c r="AU114" s="253" t="s">
        <v>79</v>
      </c>
      <c r="AV114" s="14" t="s">
        <v>165</v>
      </c>
      <c r="AW114" s="14" t="s">
        <v>31</v>
      </c>
      <c r="AX114" s="14" t="s">
        <v>69</v>
      </c>
      <c r="AY114" s="253" t="s">
        <v>151</v>
      </c>
    </row>
    <row r="115" s="13" customFormat="1">
      <c r="A115" s="13"/>
      <c r="B115" s="231"/>
      <c r="C115" s="232"/>
      <c r="D115" s="233" t="s">
        <v>162</v>
      </c>
      <c r="E115" s="234" t="s">
        <v>19</v>
      </c>
      <c r="F115" s="235" t="s">
        <v>440</v>
      </c>
      <c r="G115" s="232"/>
      <c r="H115" s="236">
        <v>35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162</v>
      </c>
      <c r="AU115" s="242" t="s">
        <v>79</v>
      </c>
      <c r="AV115" s="13" t="s">
        <v>79</v>
      </c>
      <c r="AW115" s="13" t="s">
        <v>31</v>
      </c>
      <c r="AX115" s="13" t="s">
        <v>69</v>
      </c>
      <c r="AY115" s="242" t="s">
        <v>151</v>
      </c>
    </row>
    <row r="116" s="14" customFormat="1">
      <c r="A116" s="14"/>
      <c r="B116" s="243"/>
      <c r="C116" s="244"/>
      <c r="D116" s="233" t="s">
        <v>162</v>
      </c>
      <c r="E116" s="245" t="s">
        <v>19</v>
      </c>
      <c r="F116" s="246" t="s">
        <v>1788</v>
      </c>
      <c r="G116" s="244"/>
      <c r="H116" s="247">
        <v>35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162</v>
      </c>
      <c r="AU116" s="253" t="s">
        <v>79</v>
      </c>
      <c r="AV116" s="14" t="s">
        <v>165</v>
      </c>
      <c r="AW116" s="14" t="s">
        <v>31</v>
      </c>
      <c r="AX116" s="14" t="s">
        <v>69</v>
      </c>
      <c r="AY116" s="253" t="s">
        <v>151</v>
      </c>
    </row>
    <row r="117" s="13" customFormat="1">
      <c r="A117" s="13"/>
      <c r="B117" s="231"/>
      <c r="C117" s="232"/>
      <c r="D117" s="233" t="s">
        <v>162</v>
      </c>
      <c r="E117" s="234" t="s">
        <v>19</v>
      </c>
      <c r="F117" s="235" t="s">
        <v>1789</v>
      </c>
      <c r="G117" s="232"/>
      <c r="H117" s="236">
        <v>22.974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162</v>
      </c>
      <c r="AU117" s="242" t="s">
        <v>79</v>
      </c>
      <c r="AV117" s="13" t="s">
        <v>79</v>
      </c>
      <c r="AW117" s="13" t="s">
        <v>31</v>
      </c>
      <c r="AX117" s="13" t="s">
        <v>69</v>
      </c>
      <c r="AY117" s="242" t="s">
        <v>151</v>
      </c>
    </row>
    <row r="118" s="14" customFormat="1">
      <c r="A118" s="14"/>
      <c r="B118" s="243"/>
      <c r="C118" s="244"/>
      <c r="D118" s="233" t="s">
        <v>162</v>
      </c>
      <c r="E118" s="245" t="s">
        <v>19</v>
      </c>
      <c r="F118" s="246" t="s">
        <v>1790</v>
      </c>
      <c r="G118" s="244"/>
      <c r="H118" s="247">
        <v>22.974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162</v>
      </c>
      <c r="AU118" s="253" t="s">
        <v>79</v>
      </c>
      <c r="AV118" s="14" t="s">
        <v>165</v>
      </c>
      <c r="AW118" s="14" t="s">
        <v>31</v>
      </c>
      <c r="AX118" s="14" t="s">
        <v>69</v>
      </c>
      <c r="AY118" s="253" t="s">
        <v>151</v>
      </c>
    </row>
    <row r="119" s="15" customFormat="1">
      <c r="A119" s="15"/>
      <c r="B119" s="254"/>
      <c r="C119" s="255"/>
      <c r="D119" s="233" t="s">
        <v>162</v>
      </c>
      <c r="E119" s="256" t="s">
        <v>19</v>
      </c>
      <c r="F119" s="257" t="s">
        <v>174</v>
      </c>
      <c r="G119" s="255"/>
      <c r="H119" s="258">
        <v>103.974</v>
      </c>
      <c r="I119" s="259"/>
      <c r="J119" s="255"/>
      <c r="K119" s="255"/>
      <c r="L119" s="260"/>
      <c r="M119" s="261"/>
      <c r="N119" s="262"/>
      <c r="O119" s="262"/>
      <c r="P119" s="262"/>
      <c r="Q119" s="262"/>
      <c r="R119" s="262"/>
      <c r="S119" s="262"/>
      <c r="T119" s="26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4" t="s">
        <v>162</v>
      </c>
      <c r="AU119" s="264" t="s">
        <v>79</v>
      </c>
      <c r="AV119" s="15" t="s">
        <v>158</v>
      </c>
      <c r="AW119" s="15" t="s">
        <v>31</v>
      </c>
      <c r="AX119" s="15" t="s">
        <v>77</v>
      </c>
      <c r="AY119" s="264" t="s">
        <v>151</v>
      </c>
    </row>
    <row r="120" s="2" customFormat="1" ht="16.5" customHeight="1">
      <c r="A120" s="39"/>
      <c r="B120" s="40"/>
      <c r="C120" s="213" t="s">
        <v>158</v>
      </c>
      <c r="D120" s="213" t="s">
        <v>153</v>
      </c>
      <c r="E120" s="214" t="s">
        <v>208</v>
      </c>
      <c r="F120" s="215" t="s">
        <v>209</v>
      </c>
      <c r="G120" s="216" t="s">
        <v>156</v>
      </c>
      <c r="H120" s="217">
        <v>5.2919999999999998</v>
      </c>
      <c r="I120" s="218"/>
      <c r="J120" s="219">
        <f>ROUND(I120*H120,2)</f>
        <v>0</v>
      </c>
      <c r="K120" s="215" t="s">
        <v>157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158</v>
      </c>
      <c r="AT120" s="224" t="s">
        <v>153</v>
      </c>
      <c r="AU120" s="224" t="s">
        <v>79</v>
      </c>
      <c r="AY120" s="18" t="s">
        <v>151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77</v>
      </c>
      <c r="BK120" s="225">
        <f>ROUND(I120*H120,2)</f>
        <v>0</v>
      </c>
      <c r="BL120" s="18" t="s">
        <v>158</v>
      </c>
      <c r="BM120" s="224" t="s">
        <v>1791</v>
      </c>
    </row>
    <row r="121" s="2" customFormat="1">
      <c r="A121" s="39"/>
      <c r="B121" s="40"/>
      <c r="C121" s="41"/>
      <c r="D121" s="226" t="s">
        <v>160</v>
      </c>
      <c r="E121" s="41"/>
      <c r="F121" s="227" t="s">
        <v>211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160</v>
      </c>
      <c r="AU121" s="18" t="s">
        <v>79</v>
      </c>
    </row>
    <row r="122" s="13" customFormat="1">
      <c r="A122" s="13"/>
      <c r="B122" s="231"/>
      <c r="C122" s="232"/>
      <c r="D122" s="233" t="s">
        <v>162</v>
      </c>
      <c r="E122" s="234" t="s">
        <v>19</v>
      </c>
      <c r="F122" s="235" t="s">
        <v>1792</v>
      </c>
      <c r="G122" s="232"/>
      <c r="H122" s="236">
        <v>4.2119999999999997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162</v>
      </c>
      <c r="AU122" s="242" t="s">
        <v>79</v>
      </c>
      <c r="AV122" s="13" t="s">
        <v>79</v>
      </c>
      <c r="AW122" s="13" t="s">
        <v>31</v>
      </c>
      <c r="AX122" s="13" t="s">
        <v>69</v>
      </c>
      <c r="AY122" s="242" t="s">
        <v>151</v>
      </c>
    </row>
    <row r="123" s="14" customFormat="1">
      <c r="A123" s="14"/>
      <c r="B123" s="243"/>
      <c r="C123" s="244"/>
      <c r="D123" s="233" t="s">
        <v>162</v>
      </c>
      <c r="E123" s="245" t="s">
        <v>19</v>
      </c>
      <c r="F123" s="246" t="s">
        <v>1793</v>
      </c>
      <c r="G123" s="244"/>
      <c r="H123" s="247">
        <v>4.2119999999999997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162</v>
      </c>
      <c r="AU123" s="253" t="s">
        <v>79</v>
      </c>
      <c r="AV123" s="14" t="s">
        <v>165</v>
      </c>
      <c r="AW123" s="14" t="s">
        <v>31</v>
      </c>
      <c r="AX123" s="14" t="s">
        <v>69</v>
      </c>
      <c r="AY123" s="253" t="s">
        <v>151</v>
      </c>
    </row>
    <row r="124" s="13" customFormat="1">
      <c r="A124" s="13"/>
      <c r="B124" s="231"/>
      <c r="C124" s="232"/>
      <c r="D124" s="233" t="s">
        <v>162</v>
      </c>
      <c r="E124" s="234" t="s">
        <v>19</v>
      </c>
      <c r="F124" s="235" t="s">
        <v>1794</v>
      </c>
      <c r="G124" s="232"/>
      <c r="H124" s="236">
        <v>1.0800000000000001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162</v>
      </c>
      <c r="AU124" s="242" t="s">
        <v>79</v>
      </c>
      <c r="AV124" s="13" t="s">
        <v>79</v>
      </c>
      <c r="AW124" s="13" t="s">
        <v>31</v>
      </c>
      <c r="AX124" s="13" t="s">
        <v>69</v>
      </c>
      <c r="AY124" s="242" t="s">
        <v>151</v>
      </c>
    </row>
    <row r="125" s="14" customFormat="1">
      <c r="A125" s="14"/>
      <c r="B125" s="243"/>
      <c r="C125" s="244"/>
      <c r="D125" s="233" t="s">
        <v>162</v>
      </c>
      <c r="E125" s="245" t="s">
        <v>19</v>
      </c>
      <c r="F125" s="246" t="s">
        <v>1795</v>
      </c>
      <c r="G125" s="244"/>
      <c r="H125" s="247">
        <v>1.0800000000000001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162</v>
      </c>
      <c r="AU125" s="253" t="s">
        <v>79</v>
      </c>
      <c r="AV125" s="14" t="s">
        <v>165</v>
      </c>
      <c r="AW125" s="14" t="s">
        <v>31</v>
      </c>
      <c r="AX125" s="14" t="s">
        <v>69</v>
      </c>
      <c r="AY125" s="253" t="s">
        <v>151</v>
      </c>
    </row>
    <row r="126" s="15" customFormat="1">
      <c r="A126" s="15"/>
      <c r="B126" s="254"/>
      <c r="C126" s="255"/>
      <c r="D126" s="233" t="s">
        <v>162</v>
      </c>
      <c r="E126" s="256" t="s">
        <v>19</v>
      </c>
      <c r="F126" s="257" t="s">
        <v>174</v>
      </c>
      <c r="G126" s="255"/>
      <c r="H126" s="258">
        <v>5.2919999999999998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162</v>
      </c>
      <c r="AU126" s="264" t="s">
        <v>79</v>
      </c>
      <c r="AV126" s="15" t="s">
        <v>158</v>
      </c>
      <c r="AW126" s="15" t="s">
        <v>31</v>
      </c>
      <c r="AX126" s="15" t="s">
        <v>77</v>
      </c>
      <c r="AY126" s="264" t="s">
        <v>151</v>
      </c>
    </row>
    <row r="127" s="2" customFormat="1" ht="16.5" customHeight="1">
      <c r="A127" s="39"/>
      <c r="B127" s="40"/>
      <c r="C127" s="213" t="s">
        <v>207</v>
      </c>
      <c r="D127" s="213" t="s">
        <v>153</v>
      </c>
      <c r="E127" s="214" t="s">
        <v>219</v>
      </c>
      <c r="F127" s="215" t="s">
        <v>220</v>
      </c>
      <c r="G127" s="216" t="s">
        <v>156</v>
      </c>
      <c r="H127" s="217">
        <v>2</v>
      </c>
      <c r="I127" s="218"/>
      <c r="J127" s="219">
        <f>ROUND(I127*H127,2)</f>
        <v>0</v>
      </c>
      <c r="K127" s="215" t="s">
        <v>157</v>
      </c>
      <c r="L127" s="45"/>
      <c r="M127" s="220" t="s">
        <v>19</v>
      </c>
      <c r="N127" s="221" t="s">
        <v>40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158</v>
      </c>
      <c r="AT127" s="224" t="s">
        <v>153</v>
      </c>
      <c r="AU127" s="224" t="s">
        <v>79</v>
      </c>
      <c r="AY127" s="18" t="s">
        <v>151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77</v>
      </c>
      <c r="BK127" s="225">
        <f>ROUND(I127*H127,2)</f>
        <v>0</v>
      </c>
      <c r="BL127" s="18" t="s">
        <v>158</v>
      </c>
      <c r="BM127" s="224" t="s">
        <v>1796</v>
      </c>
    </row>
    <row r="128" s="2" customFormat="1">
      <c r="A128" s="39"/>
      <c r="B128" s="40"/>
      <c r="C128" s="41"/>
      <c r="D128" s="226" t="s">
        <v>160</v>
      </c>
      <c r="E128" s="41"/>
      <c r="F128" s="227" t="s">
        <v>222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160</v>
      </c>
      <c r="AU128" s="18" t="s">
        <v>79</v>
      </c>
    </row>
    <row r="129" s="13" customFormat="1">
      <c r="A129" s="13"/>
      <c r="B129" s="231"/>
      <c r="C129" s="232"/>
      <c r="D129" s="233" t="s">
        <v>162</v>
      </c>
      <c r="E129" s="234" t="s">
        <v>19</v>
      </c>
      <c r="F129" s="235" t="s">
        <v>79</v>
      </c>
      <c r="G129" s="232"/>
      <c r="H129" s="236">
        <v>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162</v>
      </c>
      <c r="AU129" s="242" t="s">
        <v>79</v>
      </c>
      <c r="AV129" s="13" t="s">
        <v>79</v>
      </c>
      <c r="AW129" s="13" t="s">
        <v>31</v>
      </c>
      <c r="AX129" s="13" t="s">
        <v>69</v>
      </c>
      <c r="AY129" s="242" t="s">
        <v>151</v>
      </c>
    </row>
    <row r="130" s="14" customFormat="1">
      <c r="A130" s="14"/>
      <c r="B130" s="243"/>
      <c r="C130" s="244"/>
      <c r="D130" s="233" t="s">
        <v>162</v>
      </c>
      <c r="E130" s="245" t="s">
        <v>19</v>
      </c>
      <c r="F130" s="246" t="s">
        <v>1787</v>
      </c>
      <c r="G130" s="244"/>
      <c r="H130" s="247">
        <v>2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162</v>
      </c>
      <c r="AU130" s="253" t="s">
        <v>79</v>
      </c>
      <c r="AV130" s="14" t="s">
        <v>165</v>
      </c>
      <c r="AW130" s="14" t="s">
        <v>31</v>
      </c>
      <c r="AX130" s="14" t="s">
        <v>69</v>
      </c>
      <c r="AY130" s="253" t="s">
        <v>151</v>
      </c>
    </row>
    <row r="131" s="15" customFormat="1">
      <c r="A131" s="15"/>
      <c r="B131" s="254"/>
      <c r="C131" s="255"/>
      <c r="D131" s="233" t="s">
        <v>162</v>
      </c>
      <c r="E131" s="256" t="s">
        <v>19</v>
      </c>
      <c r="F131" s="257" t="s">
        <v>174</v>
      </c>
      <c r="G131" s="255"/>
      <c r="H131" s="258">
        <v>2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162</v>
      </c>
      <c r="AU131" s="264" t="s">
        <v>79</v>
      </c>
      <c r="AV131" s="15" t="s">
        <v>158</v>
      </c>
      <c r="AW131" s="15" t="s">
        <v>31</v>
      </c>
      <c r="AX131" s="15" t="s">
        <v>77</v>
      </c>
      <c r="AY131" s="264" t="s">
        <v>151</v>
      </c>
    </row>
    <row r="132" s="2" customFormat="1" ht="21.75" customHeight="1">
      <c r="A132" s="39"/>
      <c r="B132" s="40"/>
      <c r="C132" s="213" t="s">
        <v>218</v>
      </c>
      <c r="D132" s="213" t="s">
        <v>153</v>
      </c>
      <c r="E132" s="214" t="s">
        <v>231</v>
      </c>
      <c r="F132" s="215" t="s">
        <v>232</v>
      </c>
      <c r="G132" s="216" t="s">
        <v>156</v>
      </c>
      <c r="H132" s="217">
        <v>540.10799999999995</v>
      </c>
      <c r="I132" s="218"/>
      <c r="J132" s="219">
        <f>ROUND(I132*H132,2)</f>
        <v>0</v>
      </c>
      <c r="K132" s="215" t="s">
        <v>157</v>
      </c>
      <c r="L132" s="45"/>
      <c r="M132" s="220" t="s">
        <v>19</v>
      </c>
      <c r="N132" s="221" t="s">
        <v>40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158</v>
      </c>
      <c r="AT132" s="224" t="s">
        <v>153</v>
      </c>
      <c r="AU132" s="224" t="s">
        <v>79</v>
      </c>
      <c r="AY132" s="18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77</v>
      </c>
      <c r="BK132" s="225">
        <f>ROUND(I132*H132,2)</f>
        <v>0</v>
      </c>
      <c r="BL132" s="18" t="s">
        <v>158</v>
      </c>
      <c r="BM132" s="224" t="s">
        <v>1797</v>
      </c>
    </row>
    <row r="133" s="2" customFormat="1">
      <c r="A133" s="39"/>
      <c r="B133" s="40"/>
      <c r="C133" s="41"/>
      <c r="D133" s="226" t="s">
        <v>160</v>
      </c>
      <c r="E133" s="41"/>
      <c r="F133" s="227" t="s">
        <v>234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79</v>
      </c>
    </row>
    <row r="134" s="13" customFormat="1">
      <c r="A134" s="13"/>
      <c r="B134" s="231"/>
      <c r="C134" s="232"/>
      <c r="D134" s="233" t="s">
        <v>162</v>
      </c>
      <c r="E134" s="234" t="s">
        <v>19</v>
      </c>
      <c r="F134" s="235" t="s">
        <v>1798</v>
      </c>
      <c r="G134" s="232"/>
      <c r="H134" s="236">
        <v>54.206000000000003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162</v>
      </c>
      <c r="AU134" s="242" t="s">
        <v>79</v>
      </c>
      <c r="AV134" s="13" t="s">
        <v>79</v>
      </c>
      <c r="AW134" s="13" t="s">
        <v>31</v>
      </c>
      <c r="AX134" s="13" t="s">
        <v>69</v>
      </c>
      <c r="AY134" s="242" t="s">
        <v>151</v>
      </c>
    </row>
    <row r="135" s="14" customFormat="1">
      <c r="A135" s="14"/>
      <c r="B135" s="243"/>
      <c r="C135" s="244"/>
      <c r="D135" s="233" t="s">
        <v>162</v>
      </c>
      <c r="E135" s="245" t="s">
        <v>19</v>
      </c>
      <c r="F135" s="246" t="s">
        <v>1799</v>
      </c>
      <c r="G135" s="244"/>
      <c r="H135" s="247">
        <v>54.206000000000003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162</v>
      </c>
      <c r="AU135" s="253" t="s">
        <v>79</v>
      </c>
      <c r="AV135" s="14" t="s">
        <v>165</v>
      </c>
      <c r="AW135" s="14" t="s">
        <v>31</v>
      </c>
      <c r="AX135" s="14" t="s">
        <v>69</v>
      </c>
      <c r="AY135" s="253" t="s">
        <v>151</v>
      </c>
    </row>
    <row r="136" s="13" customFormat="1">
      <c r="A136" s="13"/>
      <c r="B136" s="231"/>
      <c r="C136" s="232"/>
      <c r="D136" s="233" t="s">
        <v>162</v>
      </c>
      <c r="E136" s="234" t="s">
        <v>19</v>
      </c>
      <c r="F136" s="235" t="s">
        <v>1800</v>
      </c>
      <c r="G136" s="232"/>
      <c r="H136" s="236">
        <v>485.90199999999999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162</v>
      </c>
      <c r="AU136" s="242" t="s">
        <v>79</v>
      </c>
      <c r="AV136" s="13" t="s">
        <v>79</v>
      </c>
      <c r="AW136" s="13" t="s">
        <v>31</v>
      </c>
      <c r="AX136" s="13" t="s">
        <v>69</v>
      </c>
      <c r="AY136" s="242" t="s">
        <v>151</v>
      </c>
    </row>
    <row r="137" s="14" customFormat="1">
      <c r="A137" s="14"/>
      <c r="B137" s="243"/>
      <c r="C137" s="244"/>
      <c r="D137" s="233" t="s">
        <v>162</v>
      </c>
      <c r="E137" s="245" t="s">
        <v>19</v>
      </c>
      <c r="F137" s="246" t="s">
        <v>1801</v>
      </c>
      <c r="G137" s="244"/>
      <c r="H137" s="247">
        <v>485.90199999999999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162</v>
      </c>
      <c r="AU137" s="253" t="s">
        <v>79</v>
      </c>
      <c r="AV137" s="14" t="s">
        <v>165</v>
      </c>
      <c r="AW137" s="14" t="s">
        <v>31</v>
      </c>
      <c r="AX137" s="14" t="s">
        <v>69</v>
      </c>
      <c r="AY137" s="253" t="s">
        <v>151</v>
      </c>
    </row>
    <row r="138" s="15" customFormat="1">
      <c r="A138" s="15"/>
      <c r="B138" s="254"/>
      <c r="C138" s="255"/>
      <c r="D138" s="233" t="s">
        <v>162</v>
      </c>
      <c r="E138" s="256" t="s">
        <v>19</v>
      </c>
      <c r="F138" s="257" t="s">
        <v>174</v>
      </c>
      <c r="G138" s="255"/>
      <c r="H138" s="258">
        <v>540.10799999999995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162</v>
      </c>
      <c r="AU138" s="264" t="s">
        <v>79</v>
      </c>
      <c r="AV138" s="15" t="s">
        <v>158</v>
      </c>
      <c r="AW138" s="15" t="s">
        <v>31</v>
      </c>
      <c r="AX138" s="15" t="s">
        <v>77</v>
      </c>
      <c r="AY138" s="264" t="s">
        <v>151</v>
      </c>
    </row>
    <row r="139" s="2" customFormat="1" ht="16.5" customHeight="1">
      <c r="A139" s="39"/>
      <c r="B139" s="40"/>
      <c r="C139" s="213" t="s">
        <v>224</v>
      </c>
      <c r="D139" s="213" t="s">
        <v>153</v>
      </c>
      <c r="E139" s="214" t="s">
        <v>243</v>
      </c>
      <c r="F139" s="215" t="s">
        <v>244</v>
      </c>
      <c r="G139" s="216" t="s">
        <v>245</v>
      </c>
      <c r="H139" s="217">
        <v>999.20000000000005</v>
      </c>
      <c r="I139" s="218"/>
      <c r="J139" s="219">
        <f>ROUND(I139*H139,2)</f>
        <v>0</v>
      </c>
      <c r="K139" s="215" t="s">
        <v>157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158</v>
      </c>
      <c r="AT139" s="224" t="s">
        <v>153</v>
      </c>
      <c r="AU139" s="224" t="s">
        <v>79</v>
      </c>
      <c r="AY139" s="18" t="s">
        <v>151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77</v>
      </c>
      <c r="BK139" s="225">
        <f>ROUND(I139*H139,2)</f>
        <v>0</v>
      </c>
      <c r="BL139" s="18" t="s">
        <v>158</v>
      </c>
      <c r="BM139" s="224" t="s">
        <v>1802</v>
      </c>
    </row>
    <row r="140" s="2" customFormat="1">
      <c r="A140" s="39"/>
      <c r="B140" s="40"/>
      <c r="C140" s="41"/>
      <c r="D140" s="226" t="s">
        <v>160</v>
      </c>
      <c r="E140" s="41"/>
      <c r="F140" s="227" t="s">
        <v>247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79</v>
      </c>
    </row>
    <row r="141" s="13" customFormat="1">
      <c r="A141" s="13"/>
      <c r="B141" s="231"/>
      <c r="C141" s="232"/>
      <c r="D141" s="233" t="s">
        <v>162</v>
      </c>
      <c r="E141" s="232"/>
      <c r="F141" s="235" t="s">
        <v>1803</v>
      </c>
      <c r="G141" s="232"/>
      <c r="H141" s="236">
        <v>999.20000000000005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162</v>
      </c>
      <c r="AU141" s="242" t="s">
        <v>79</v>
      </c>
      <c r="AV141" s="13" t="s">
        <v>79</v>
      </c>
      <c r="AW141" s="13" t="s">
        <v>4</v>
      </c>
      <c r="AX141" s="13" t="s">
        <v>77</v>
      </c>
      <c r="AY141" s="242" t="s">
        <v>151</v>
      </c>
    </row>
    <row r="142" s="2" customFormat="1" ht="16.5" customHeight="1">
      <c r="A142" s="39"/>
      <c r="B142" s="40"/>
      <c r="C142" s="213" t="s">
        <v>230</v>
      </c>
      <c r="D142" s="213" t="s">
        <v>153</v>
      </c>
      <c r="E142" s="214" t="s">
        <v>250</v>
      </c>
      <c r="F142" s="215" t="s">
        <v>251</v>
      </c>
      <c r="G142" s="216" t="s">
        <v>156</v>
      </c>
      <c r="H142" s="217">
        <v>540.10799999999995</v>
      </c>
      <c r="I142" s="218"/>
      <c r="J142" s="219">
        <f>ROUND(I142*H142,2)</f>
        <v>0</v>
      </c>
      <c r="K142" s="215" t="s">
        <v>157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158</v>
      </c>
      <c r="AT142" s="224" t="s">
        <v>153</v>
      </c>
      <c r="AU142" s="224" t="s">
        <v>79</v>
      </c>
      <c r="AY142" s="18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77</v>
      </c>
      <c r="BK142" s="225">
        <f>ROUND(I142*H142,2)</f>
        <v>0</v>
      </c>
      <c r="BL142" s="18" t="s">
        <v>158</v>
      </c>
      <c r="BM142" s="224" t="s">
        <v>1804</v>
      </c>
    </row>
    <row r="143" s="2" customFormat="1">
      <c r="A143" s="39"/>
      <c r="B143" s="40"/>
      <c r="C143" s="41"/>
      <c r="D143" s="226" t="s">
        <v>160</v>
      </c>
      <c r="E143" s="41"/>
      <c r="F143" s="227" t="s">
        <v>253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160</v>
      </c>
      <c r="AU143" s="18" t="s">
        <v>79</v>
      </c>
    </row>
    <row r="144" s="2" customFormat="1" ht="16.5" customHeight="1">
      <c r="A144" s="39"/>
      <c r="B144" s="40"/>
      <c r="C144" s="213" t="s">
        <v>236</v>
      </c>
      <c r="D144" s="213" t="s">
        <v>153</v>
      </c>
      <c r="E144" s="214" t="s">
        <v>1805</v>
      </c>
      <c r="F144" s="215" t="s">
        <v>1806</v>
      </c>
      <c r="G144" s="216" t="s">
        <v>156</v>
      </c>
      <c r="H144" s="217">
        <v>21</v>
      </c>
      <c r="I144" s="218"/>
      <c r="J144" s="219">
        <f>ROUND(I144*H144,2)</f>
        <v>0</v>
      </c>
      <c r="K144" s="215" t="s">
        <v>157</v>
      </c>
      <c r="L144" s="45"/>
      <c r="M144" s="220" t="s">
        <v>19</v>
      </c>
      <c r="N144" s="221" t="s">
        <v>40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158</v>
      </c>
      <c r="AT144" s="224" t="s">
        <v>153</v>
      </c>
      <c r="AU144" s="224" t="s">
        <v>79</v>
      </c>
      <c r="AY144" s="18" t="s">
        <v>151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77</v>
      </c>
      <c r="BK144" s="225">
        <f>ROUND(I144*H144,2)</f>
        <v>0</v>
      </c>
      <c r="BL144" s="18" t="s">
        <v>158</v>
      </c>
      <c r="BM144" s="224" t="s">
        <v>1807</v>
      </c>
    </row>
    <row r="145" s="2" customFormat="1">
      <c r="A145" s="39"/>
      <c r="B145" s="40"/>
      <c r="C145" s="41"/>
      <c r="D145" s="226" t="s">
        <v>160</v>
      </c>
      <c r="E145" s="41"/>
      <c r="F145" s="227" t="s">
        <v>1808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160</v>
      </c>
      <c r="AU145" s="18" t="s">
        <v>79</v>
      </c>
    </row>
    <row r="146" s="13" customFormat="1">
      <c r="A146" s="13"/>
      <c r="B146" s="231"/>
      <c r="C146" s="232"/>
      <c r="D146" s="233" t="s">
        <v>162</v>
      </c>
      <c r="E146" s="234" t="s">
        <v>19</v>
      </c>
      <c r="F146" s="235" t="s">
        <v>236</v>
      </c>
      <c r="G146" s="232"/>
      <c r="H146" s="236">
        <v>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162</v>
      </c>
      <c r="AU146" s="242" t="s">
        <v>79</v>
      </c>
      <c r="AV146" s="13" t="s">
        <v>79</v>
      </c>
      <c r="AW146" s="13" t="s">
        <v>31</v>
      </c>
      <c r="AX146" s="13" t="s">
        <v>69</v>
      </c>
      <c r="AY146" s="242" t="s">
        <v>151</v>
      </c>
    </row>
    <row r="147" s="14" customFormat="1">
      <c r="A147" s="14"/>
      <c r="B147" s="243"/>
      <c r="C147" s="244"/>
      <c r="D147" s="233" t="s">
        <v>162</v>
      </c>
      <c r="E147" s="245" t="s">
        <v>19</v>
      </c>
      <c r="F147" s="246" t="s">
        <v>1809</v>
      </c>
      <c r="G147" s="244"/>
      <c r="H147" s="247">
        <v>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162</v>
      </c>
      <c r="AU147" s="253" t="s">
        <v>79</v>
      </c>
      <c r="AV147" s="14" t="s">
        <v>165</v>
      </c>
      <c r="AW147" s="14" t="s">
        <v>31</v>
      </c>
      <c r="AX147" s="14" t="s">
        <v>69</v>
      </c>
      <c r="AY147" s="253" t="s">
        <v>151</v>
      </c>
    </row>
    <row r="148" s="13" customFormat="1">
      <c r="A148" s="13"/>
      <c r="B148" s="231"/>
      <c r="C148" s="232"/>
      <c r="D148" s="233" t="s">
        <v>162</v>
      </c>
      <c r="E148" s="234" t="s">
        <v>19</v>
      </c>
      <c r="F148" s="235" t="s">
        <v>254</v>
      </c>
      <c r="G148" s="232"/>
      <c r="H148" s="236">
        <v>12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162</v>
      </c>
      <c r="AU148" s="242" t="s">
        <v>79</v>
      </c>
      <c r="AV148" s="13" t="s">
        <v>79</v>
      </c>
      <c r="AW148" s="13" t="s">
        <v>31</v>
      </c>
      <c r="AX148" s="13" t="s">
        <v>69</v>
      </c>
      <c r="AY148" s="242" t="s">
        <v>151</v>
      </c>
    </row>
    <row r="149" s="14" customFormat="1">
      <c r="A149" s="14"/>
      <c r="B149" s="243"/>
      <c r="C149" s="244"/>
      <c r="D149" s="233" t="s">
        <v>162</v>
      </c>
      <c r="E149" s="245" t="s">
        <v>19</v>
      </c>
      <c r="F149" s="246" t="s">
        <v>1810</v>
      </c>
      <c r="G149" s="244"/>
      <c r="H149" s="247">
        <v>12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162</v>
      </c>
      <c r="AU149" s="253" t="s">
        <v>79</v>
      </c>
      <c r="AV149" s="14" t="s">
        <v>165</v>
      </c>
      <c r="AW149" s="14" t="s">
        <v>31</v>
      </c>
      <c r="AX149" s="14" t="s">
        <v>69</v>
      </c>
      <c r="AY149" s="253" t="s">
        <v>151</v>
      </c>
    </row>
    <row r="150" s="15" customFormat="1">
      <c r="A150" s="15"/>
      <c r="B150" s="254"/>
      <c r="C150" s="255"/>
      <c r="D150" s="233" t="s">
        <v>162</v>
      </c>
      <c r="E150" s="256" t="s">
        <v>19</v>
      </c>
      <c r="F150" s="257" t="s">
        <v>174</v>
      </c>
      <c r="G150" s="255"/>
      <c r="H150" s="258">
        <v>21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162</v>
      </c>
      <c r="AU150" s="264" t="s">
        <v>79</v>
      </c>
      <c r="AV150" s="15" t="s">
        <v>158</v>
      </c>
      <c r="AW150" s="15" t="s">
        <v>31</v>
      </c>
      <c r="AX150" s="15" t="s">
        <v>77</v>
      </c>
      <c r="AY150" s="264" t="s">
        <v>151</v>
      </c>
    </row>
    <row r="151" s="2" customFormat="1" ht="16.5" customHeight="1">
      <c r="A151" s="39"/>
      <c r="B151" s="40"/>
      <c r="C151" s="265" t="s">
        <v>242</v>
      </c>
      <c r="D151" s="265" t="s">
        <v>262</v>
      </c>
      <c r="E151" s="266" t="s">
        <v>1811</v>
      </c>
      <c r="F151" s="267" t="s">
        <v>1812</v>
      </c>
      <c r="G151" s="268" t="s">
        <v>245</v>
      </c>
      <c r="H151" s="269">
        <v>42</v>
      </c>
      <c r="I151" s="270"/>
      <c r="J151" s="271">
        <f>ROUND(I151*H151,2)</f>
        <v>0</v>
      </c>
      <c r="K151" s="267" t="s">
        <v>157</v>
      </c>
      <c r="L151" s="272"/>
      <c r="M151" s="273" t="s">
        <v>19</v>
      </c>
      <c r="N151" s="274" t="s">
        <v>40</v>
      </c>
      <c r="O151" s="85"/>
      <c r="P151" s="222">
        <f>O151*H151</f>
        <v>0</v>
      </c>
      <c r="Q151" s="222">
        <v>1</v>
      </c>
      <c r="R151" s="222">
        <f>Q151*H151</f>
        <v>42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230</v>
      </c>
      <c r="AT151" s="224" t="s">
        <v>262</v>
      </c>
      <c r="AU151" s="224" t="s">
        <v>79</v>
      </c>
      <c r="AY151" s="18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77</v>
      </c>
      <c r="BK151" s="225">
        <f>ROUND(I151*H151,2)</f>
        <v>0</v>
      </c>
      <c r="BL151" s="18" t="s">
        <v>158</v>
      </c>
      <c r="BM151" s="224" t="s">
        <v>1813</v>
      </c>
    </row>
    <row r="152" s="2" customFormat="1">
      <c r="A152" s="39"/>
      <c r="B152" s="40"/>
      <c r="C152" s="41"/>
      <c r="D152" s="226" t="s">
        <v>160</v>
      </c>
      <c r="E152" s="41"/>
      <c r="F152" s="227" t="s">
        <v>1814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160</v>
      </c>
      <c r="AU152" s="18" t="s">
        <v>79</v>
      </c>
    </row>
    <row r="153" s="13" customFormat="1">
      <c r="A153" s="13"/>
      <c r="B153" s="231"/>
      <c r="C153" s="232"/>
      <c r="D153" s="233" t="s">
        <v>162</v>
      </c>
      <c r="E153" s="232"/>
      <c r="F153" s="235" t="s">
        <v>1815</v>
      </c>
      <c r="G153" s="232"/>
      <c r="H153" s="236">
        <v>42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162</v>
      </c>
      <c r="AU153" s="242" t="s">
        <v>79</v>
      </c>
      <c r="AV153" s="13" t="s">
        <v>79</v>
      </c>
      <c r="AW153" s="13" t="s">
        <v>4</v>
      </c>
      <c r="AX153" s="13" t="s">
        <v>77</v>
      </c>
      <c r="AY153" s="242" t="s">
        <v>151</v>
      </c>
    </row>
    <row r="154" s="2" customFormat="1" ht="16.5" customHeight="1">
      <c r="A154" s="39"/>
      <c r="B154" s="40"/>
      <c r="C154" s="213" t="s">
        <v>249</v>
      </c>
      <c r="D154" s="213" t="s">
        <v>153</v>
      </c>
      <c r="E154" s="214" t="s">
        <v>1805</v>
      </c>
      <c r="F154" s="215" t="s">
        <v>1806</v>
      </c>
      <c r="G154" s="216" t="s">
        <v>156</v>
      </c>
      <c r="H154" s="217">
        <v>59.060000000000002</v>
      </c>
      <c r="I154" s="218"/>
      <c r="J154" s="219">
        <f>ROUND(I154*H154,2)</f>
        <v>0</v>
      </c>
      <c r="K154" s="215" t="s">
        <v>157</v>
      </c>
      <c r="L154" s="45"/>
      <c r="M154" s="220" t="s">
        <v>19</v>
      </c>
      <c r="N154" s="221" t="s">
        <v>40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158</v>
      </c>
      <c r="AT154" s="224" t="s">
        <v>153</v>
      </c>
      <c r="AU154" s="224" t="s">
        <v>79</v>
      </c>
      <c r="AY154" s="18" t="s">
        <v>151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77</v>
      </c>
      <c r="BK154" s="225">
        <f>ROUND(I154*H154,2)</f>
        <v>0</v>
      </c>
      <c r="BL154" s="18" t="s">
        <v>158</v>
      </c>
      <c r="BM154" s="224" t="s">
        <v>1816</v>
      </c>
    </row>
    <row r="155" s="2" customFormat="1">
      <c r="A155" s="39"/>
      <c r="B155" s="40"/>
      <c r="C155" s="41"/>
      <c r="D155" s="226" t="s">
        <v>160</v>
      </c>
      <c r="E155" s="41"/>
      <c r="F155" s="227" t="s">
        <v>1808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160</v>
      </c>
      <c r="AU155" s="18" t="s">
        <v>79</v>
      </c>
    </row>
    <row r="156" s="13" customFormat="1">
      <c r="A156" s="13"/>
      <c r="B156" s="231"/>
      <c r="C156" s="232"/>
      <c r="D156" s="233" t="s">
        <v>162</v>
      </c>
      <c r="E156" s="234" t="s">
        <v>19</v>
      </c>
      <c r="F156" s="235" t="s">
        <v>1817</v>
      </c>
      <c r="G156" s="232"/>
      <c r="H156" s="236">
        <v>59.060000000000002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162</v>
      </c>
      <c r="AU156" s="242" t="s">
        <v>79</v>
      </c>
      <c r="AV156" s="13" t="s">
        <v>79</v>
      </c>
      <c r="AW156" s="13" t="s">
        <v>31</v>
      </c>
      <c r="AX156" s="13" t="s">
        <v>77</v>
      </c>
      <c r="AY156" s="242" t="s">
        <v>151</v>
      </c>
    </row>
    <row r="157" s="2" customFormat="1" ht="21.75" customHeight="1">
      <c r="A157" s="39"/>
      <c r="B157" s="40"/>
      <c r="C157" s="213" t="s">
        <v>254</v>
      </c>
      <c r="D157" s="213" t="s">
        <v>153</v>
      </c>
      <c r="E157" s="214" t="s">
        <v>1818</v>
      </c>
      <c r="F157" s="215" t="s">
        <v>1819</v>
      </c>
      <c r="G157" s="216" t="s">
        <v>290</v>
      </c>
      <c r="H157" s="217">
        <v>1648.5899999999999</v>
      </c>
      <c r="I157" s="218"/>
      <c r="J157" s="219">
        <f>ROUND(I157*H157,2)</f>
        <v>0</v>
      </c>
      <c r="K157" s="215" t="s">
        <v>157</v>
      </c>
      <c r="L157" s="45"/>
      <c r="M157" s="220" t="s">
        <v>19</v>
      </c>
      <c r="N157" s="221" t="s">
        <v>40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158</v>
      </c>
      <c r="AT157" s="224" t="s">
        <v>153</v>
      </c>
      <c r="AU157" s="224" t="s">
        <v>79</v>
      </c>
      <c r="AY157" s="18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77</v>
      </c>
      <c r="BK157" s="225">
        <f>ROUND(I157*H157,2)</f>
        <v>0</v>
      </c>
      <c r="BL157" s="18" t="s">
        <v>158</v>
      </c>
      <c r="BM157" s="224" t="s">
        <v>1820</v>
      </c>
    </row>
    <row r="158" s="2" customFormat="1">
      <c r="A158" s="39"/>
      <c r="B158" s="40"/>
      <c r="C158" s="41"/>
      <c r="D158" s="226" t="s">
        <v>160</v>
      </c>
      <c r="E158" s="41"/>
      <c r="F158" s="227" t="s">
        <v>1821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79</v>
      </c>
    </row>
    <row r="159" s="2" customFormat="1" ht="16.5" customHeight="1">
      <c r="A159" s="39"/>
      <c r="B159" s="40"/>
      <c r="C159" s="265" t="s">
        <v>261</v>
      </c>
      <c r="D159" s="265" t="s">
        <v>262</v>
      </c>
      <c r="E159" s="266" t="s">
        <v>1822</v>
      </c>
      <c r="F159" s="267" t="s">
        <v>1823</v>
      </c>
      <c r="G159" s="268" t="s">
        <v>245</v>
      </c>
      <c r="H159" s="269">
        <v>445.11900000000003</v>
      </c>
      <c r="I159" s="270"/>
      <c r="J159" s="271">
        <f>ROUND(I159*H159,2)</f>
        <v>0</v>
      </c>
      <c r="K159" s="267" t="s">
        <v>157</v>
      </c>
      <c r="L159" s="272"/>
      <c r="M159" s="273" t="s">
        <v>19</v>
      </c>
      <c r="N159" s="274" t="s">
        <v>40</v>
      </c>
      <c r="O159" s="85"/>
      <c r="P159" s="222">
        <f>O159*H159</f>
        <v>0</v>
      </c>
      <c r="Q159" s="222">
        <v>1</v>
      </c>
      <c r="R159" s="222">
        <f>Q159*H159</f>
        <v>445.11900000000003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230</v>
      </c>
      <c r="AT159" s="224" t="s">
        <v>262</v>
      </c>
      <c r="AU159" s="224" t="s">
        <v>79</v>
      </c>
      <c r="AY159" s="18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77</v>
      </c>
      <c r="BK159" s="225">
        <f>ROUND(I159*H159,2)</f>
        <v>0</v>
      </c>
      <c r="BL159" s="18" t="s">
        <v>158</v>
      </c>
      <c r="BM159" s="224" t="s">
        <v>1824</v>
      </c>
    </row>
    <row r="160" s="2" customFormat="1">
      <c r="A160" s="39"/>
      <c r="B160" s="40"/>
      <c r="C160" s="41"/>
      <c r="D160" s="226" t="s">
        <v>160</v>
      </c>
      <c r="E160" s="41"/>
      <c r="F160" s="227" t="s">
        <v>1825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79</v>
      </c>
    </row>
    <row r="161" s="13" customFormat="1">
      <c r="A161" s="13"/>
      <c r="B161" s="231"/>
      <c r="C161" s="232"/>
      <c r="D161" s="233" t="s">
        <v>162</v>
      </c>
      <c r="E161" s="234" t="s">
        <v>19</v>
      </c>
      <c r="F161" s="235" t="s">
        <v>1826</v>
      </c>
      <c r="G161" s="232"/>
      <c r="H161" s="236">
        <v>445.11900000000003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79</v>
      </c>
      <c r="AV161" s="13" t="s">
        <v>79</v>
      </c>
      <c r="AW161" s="13" t="s">
        <v>31</v>
      </c>
      <c r="AX161" s="13" t="s">
        <v>77</v>
      </c>
      <c r="AY161" s="242" t="s">
        <v>151</v>
      </c>
    </row>
    <row r="162" s="2" customFormat="1" ht="16.5" customHeight="1">
      <c r="A162" s="39"/>
      <c r="B162" s="40"/>
      <c r="C162" s="213" t="s">
        <v>267</v>
      </c>
      <c r="D162" s="213" t="s">
        <v>153</v>
      </c>
      <c r="E162" s="214" t="s">
        <v>1827</v>
      </c>
      <c r="F162" s="215" t="s">
        <v>1828</v>
      </c>
      <c r="G162" s="216" t="s">
        <v>290</v>
      </c>
      <c r="H162" s="217">
        <v>1648.5899999999999</v>
      </c>
      <c r="I162" s="218"/>
      <c r="J162" s="219">
        <f>ROUND(I162*H162,2)</f>
        <v>0</v>
      </c>
      <c r="K162" s="215" t="s">
        <v>157</v>
      </c>
      <c r="L162" s="45"/>
      <c r="M162" s="220" t="s">
        <v>19</v>
      </c>
      <c r="N162" s="221" t="s">
        <v>40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158</v>
      </c>
      <c r="AT162" s="224" t="s">
        <v>153</v>
      </c>
      <c r="AU162" s="224" t="s">
        <v>79</v>
      </c>
      <c r="AY162" s="18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77</v>
      </c>
      <c r="BK162" s="225">
        <f>ROUND(I162*H162,2)</f>
        <v>0</v>
      </c>
      <c r="BL162" s="18" t="s">
        <v>158</v>
      </c>
      <c r="BM162" s="224" t="s">
        <v>1829</v>
      </c>
    </row>
    <row r="163" s="2" customFormat="1">
      <c r="A163" s="39"/>
      <c r="B163" s="40"/>
      <c r="C163" s="41"/>
      <c r="D163" s="226" t="s">
        <v>160</v>
      </c>
      <c r="E163" s="41"/>
      <c r="F163" s="227" t="s">
        <v>1830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79</v>
      </c>
    </row>
    <row r="164" s="2" customFormat="1" ht="16.5" customHeight="1">
      <c r="A164" s="39"/>
      <c r="B164" s="40"/>
      <c r="C164" s="265" t="s">
        <v>8</v>
      </c>
      <c r="D164" s="265" t="s">
        <v>262</v>
      </c>
      <c r="E164" s="266" t="s">
        <v>1831</v>
      </c>
      <c r="F164" s="267" t="s">
        <v>1832</v>
      </c>
      <c r="G164" s="268" t="s">
        <v>913</v>
      </c>
      <c r="H164" s="269">
        <v>32.972000000000001</v>
      </c>
      <c r="I164" s="270"/>
      <c r="J164" s="271">
        <f>ROUND(I164*H164,2)</f>
        <v>0</v>
      </c>
      <c r="K164" s="267" t="s">
        <v>157</v>
      </c>
      <c r="L164" s="272"/>
      <c r="M164" s="273" t="s">
        <v>19</v>
      </c>
      <c r="N164" s="274" t="s">
        <v>40</v>
      </c>
      <c r="O164" s="85"/>
      <c r="P164" s="222">
        <f>O164*H164</f>
        <v>0</v>
      </c>
      <c r="Q164" s="222">
        <v>0.001</v>
      </c>
      <c r="R164" s="222">
        <f>Q164*H164</f>
        <v>0.032972000000000001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230</v>
      </c>
      <c r="AT164" s="224" t="s">
        <v>262</v>
      </c>
      <c r="AU164" s="224" t="s">
        <v>79</v>
      </c>
      <c r="AY164" s="18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77</v>
      </c>
      <c r="BK164" s="225">
        <f>ROUND(I164*H164,2)</f>
        <v>0</v>
      </c>
      <c r="BL164" s="18" t="s">
        <v>158</v>
      </c>
      <c r="BM164" s="224" t="s">
        <v>1833</v>
      </c>
    </row>
    <row r="165" s="2" customFormat="1">
      <c r="A165" s="39"/>
      <c r="B165" s="40"/>
      <c r="C165" s="41"/>
      <c r="D165" s="226" t="s">
        <v>160</v>
      </c>
      <c r="E165" s="41"/>
      <c r="F165" s="227" t="s">
        <v>1834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79</v>
      </c>
    </row>
    <row r="166" s="13" customFormat="1">
      <c r="A166" s="13"/>
      <c r="B166" s="231"/>
      <c r="C166" s="232"/>
      <c r="D166" s="233" t="s">
        <v>162</v>
      </c>
      <c r="E166" s="232"/>
      <c r="F166" s="235" t="s">
        <v>1835</v>
      </c>
      <c r="G166" s="232"/>
      <c r="H166" s="236">
        <v>32.972000000000001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162</v>
      </c>
      <c r="AU166" s="242" t="s">
        <v>79</v>
      </c>
      <c r="AV166" s="13" t="s">
        <v>79</v>
      </c>
      <c r="AW166" s="13" t="s">
        <v>4</v>
      </c>
      <c r="AX166" s="13" t="s">
        <v>77</v>
      </c>
      <c r="AY166" s="242" t="s">
        <v>151</v>
      </c>
    </row>
    <row r="167" s="2" customFormat="1" ht="16.5" customHeight="1">
      <c r="A167" s="39"/>
      <c r="B167" s="40"/>
      <c r="C167" s="213" t="s">
        <v>287</v>
      </c>
      <c r="D167" s="213" t="s">
        <v>153</v>
      </c>
      <c r="E167" s="214" t="s">
        <v>288</v>
      </c>
      <c r="F167" s="215" t="s">
        <v>289</v>
      </c>
      <c r="G167" s="216" t="s">
        <v>290</v>
      </c>
      <c r="H167" s="217">
        <v>968.16999999999996</v>
      </c>
      <c r="I167" s="218"/>
      <c r="J167" s="219">
        <f>ROUND(I167*H167,2)</f>
        <v>0</v>
      </c>
      <c r="K167" s="215" t="s">
        <v>157</v>
      </c>
      <c r="L167" s="45"/>
      <c r="M167" s="220" t="s">
        <v>19</v>
      </c>
      <c r="N167" s="221" t="s">
        <v>40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158</v>
      </c>
      <c r="AT167" s="224" t="s">
        <v>153</v>
      </c>
      <c r="AU167" s="224" t="s">
        <v>79</v>
      </c>
      <c r="AY167" s="18" t="s">
        <v>151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77</v>
      </c>
      <c r="BK167" s="225">
        <f>ROUND(I167*H167,2)</f>
        <v>0</v>
      </c>
      <c r="BL167" s="18" t="s">
        <v>158</v>
      </c>
      <c r="BM167" s="224" t="s">
        <v>1836</v>
      </c>
    </row>
    <row r="168" s="2" customFormat="1">
      <c r="A168" s="39"/>
      <c r="B168" s="40"/>
      <c r="C168" s="41"/>
      <c r="D168" s="226" t="s">
        <v>160</v>
      </c>
      <c r="E168" s="41"/>
      <c r="F168" s="227" t="s">
        <v>292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160</v>
      </c>
      <c r="AU168" s="18" t="s">
        <v>79</v>
      </c>
    </row>
    <row r="169" s="13" customFormat="1">
      <c r="A169" s="13"/>
      <c r="B169" s="231"/>
      <c r="C169" s="232"/>
      <c r="D169" s="233" t="s">
        <v>162</v>
      </c>
      <c r="E169" s="234" t="s">
        <v>19</v>
      </c>
      <c r="F169" s="235" t="s">
        <v>413</v>
      </c>
      <c r="G169" s="232"/>
      <c r="H169" s="236">
        <v>30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162</v>
      </c>
      <c r="AU169" s="242" t="s">
        <v>79</v>
      </c>
      <c r="AV169" s="13" t="s">
        <v>79</v>
      </c>
      <c r="AW169" s="13" t="s">
        <v>31</v>
      </c>
      <c r="AX169" s="13" t="s">
        <v>69</v>
      </c>
      <c r="AY169" s="242" t="s">
        <v>151</v>
      </c>
    </row>
    <row r="170" s="14" customFormat="1">
      <c r="A170" s="14"/>
      <c r="B170" s="243"/>
      <c r="C170" s="244"/>
      <c r="D170" s="233" t="s">
        <v>162</v>
      </c>
      <c r="E170" s="245" t="s">
        <v>19</v>
      </c>
      <c r="F170" s="246" t="s">
        <v>1837</v>
      </c>
      <c r="G170" s="244"/>
      <c r="H170" s="247">
        <v>30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162</v>
      </c>
      <c r="AU170" s="253" t="s">
        <v>79</v>
      </c>
      <c r="AV170" s="14" t="s">
        <v>165</v>
      </c>
      <c r="AW170" s="14" t="s">
        <v>31</v>
      </c>
      <c r="AX170" s="14" t="s">
        <v>69</v>
      </c>
      <c r="AY170" s="253" t="s">
        <v>151</v>
      </c>
    </row>
    <row r="171" s="13" customFormat="1">
      <c r="A171" s="13"/>
      <c r="B171" s="231"/>
      <c r="C171" s="232"/>
      <c r="D171" s="233" t="s">
        <v>162</v>
      </c>
      <c r="E171" s="234" t="s">
        <v>19</v>
      </c>
      <c r="F171" s="235" t="s">
        <v>326</v>
      </c>
      <c r="G171" s="232"/>
      <c r="H171" s="236">
        <v>20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162</v>
      </c>
      <c r="AU171" s="242" t="s">
        <v>79</v>
      </c>
      <c r="AV171" s="13" t="s">
        <v>79</v>
      </c>
      <c r="AW171" s="13" t="s">
        <v>31</v>
      </c>
      <c r="AX171" s="13" t="s">
        <v>69</v>
      </c>
      <c r="AY171" s="242" t="s">
        <v>151</v>
      </c>
    </row>
    <row r="172" s="14" customFormat="1">
      <c r="A172" s="14"/>
      <c r="B172" s="243"/>
      <c r="C172" s="244"/>
      <c r="D172" s="233" t="s">
        <v>162</v>
      </c>
      <c r="E172" s="245" t="s">
        <v>19</v>
      </c>
      <c r="F172" s="246" t="s">
        <v>1787</v>
      </c>
      <c r="G172" s="244"/>
      <c r="H172" s="247">
        <v>20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162</v>
      </c>
      <c r="AU172" s="253" t="s">
        <v>79</v>
      </c>
      <c r="AV172" s="14" t="s">
        <v>165</v>
      </c>
      <c r="AW172" s="14" t="s">
        <v>31</v>
      </c>
      <c r="AX172" s="14" t="s">
        <v>69</v>
      </c>
      <c r="AY172" s="253" t="s">
        <v>151</v>
      </c>
    </row>
    <row r="173" s="13" customFormat="1">
      <c r="A173" s="13"/>
      <c r="B173" s="231"/>
      <c r="C173" s="232"/>
      <c r="D173" s="233" t="s">
        <v>162</v>
      </c>
      <c r="E173" s="234" t="s">
        <v>19</v>
      </c>
      <c r="F173" s="235" t="s">
        <v>1838</v>
      </c>
      <c r="G173" s="232"/>
      <c r="H173" s="236">
        <v>836.54999999999995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162</v>
      </c>
      <c r="AU173" s="242" t="s">
        <v>79</v>
      </c>
      <c r="AV173" s="13" t="s">
        <v>79</v>
      </c>
      <c r="AW173" s="13" t="s">
        <v>31</v>
      </c>
      <c r="AX173" s="13" t="s">
        <v>69</v>
      </c>
      <c r="AY173" s="242" t="s">
        <v>151</v>
      </c>
    </row>
    <row r="174" s="14" customFormat="1">
      <c r="A174" s="14"/>
      <c r="B174" s="243"/>
      <c r="C174" s="244"/>
      <c r="D174" s="233" t="s">
        <v>162</v>
      </c>
      <c r="E174" s="245" t="s">
        <v>19</v>
      </c>
      <c r="F174" s="246" t="s">
        <v>1839</v>
      </c>
      <c r="G174" s="244"/>
      <c r="H174" s="247">
        <v>836.54999999999995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162</v>
      </c>
      <c r="AU174" s="253" t="s">
        <v>79</v>
      </c>
      <c r="AV174" s="14" t="s">
        <v>165</v>
      </c>
      <c r="AW174" s="14" t="s">
        <v>31</v>
      </c>
      <c r="AX174" s="14" t="s">
        <v>69</v>
      </c>
      <c r="AY174" s="253" t="s">
        <v>151</v>
      </c>
    </row>
    <row r="175" s="13" customFormat="1">
      <c r="A175" s="13"/>
      <c r="B175" s="231"/>
      <c r="C175" s="232"/>
      <c r="D175" s="233" t="s">
        <v>162</v>
      </c>
      <c r="E175" s="234" t="s">
        <v>19</v>
      </c>
      <c r="F175" s="235" t="s">
        <v>1840</v>
      </c>
      <c r="G175" s="232"/>
      <c r="H175" s="236">
        <v>81.620000000000005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162</v>
      </c>
      <c r="AU175" s="242" t="s">
        <v>79</v>
      </c>
      <c r="AV175" s="13" t="s">
        <v>79</v>
      </c>
      <c r="AW175" s="13" t="s">
        <v>31</v>
      </c>
      <c r="AX175" s="13" t="s">
        <v>69</v>
      </c>
      <c r="AY175" s="242" t="s">
        <v>151</v>
      </c>
    </row>
    <row r="176" s="14" customFormat="1">
      <c r="A176" s="14"/>
      <c r="B176" s="243"/>
      <c r="C176" s="244"/>
      <c r="D176" s="233" t="s">
        <v>162</v>
      </c>
      <c r="E176" s="245" t="s">
        <v>19</v>
      </c>
      <c r="F176" s="246" t="s">
        <v>299</v>
      </c>
      <c r="G176" s="244"/>
      <c r="H176" s="247">
        <v>81.620000000000005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162</v>
      </c>
      <c r="AU176" s="253" t="s">
        <v>79</v>
      </c>
      <c r="AV176" s="14" t="s">
        <v>165</v>
      </c>
      <c r="AW176" s="14" t="s">
        <v>31</v>
      </c>
      <c r="AX176" s="14" t="s">
        <v>69</v>
      </c>
      <c r="AY176" s="253" t="s">
        <v>151</v>
      </c>
    </row>
    <row r="177" s="15" customFormat="1">
      <c r="A177" s="15"/>
      <c r="B177" s="254"/>
      <c r="C177" s="255"/>
      <c r="D177" s="233" t="s">
        <v>162</v>
      </c>
      <c r="E177" s="256" t="s">
        <v>19</v>
      </c>
      <c r="F177" s="257" t="s">
        <v>174</v>
      </c>
      <c r="G177" s="255"/>
      <c r="H177" s="258">
        <v>968.16999999999996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162</v>
      </c>
      <c r="AU177" s="264" t="s">
        <v>79</v>
      </c>
      <c r="AV177" s="15" t="s">
        <v>158</v>
      </c>
      <c r="AW177" s="15" t="s">
        <v>31</v>
      </c>
      <c r="AX177" s="15" t="s">
        <v>77</v>
      </c>
      <c r="AY177" s="264" t="s">
        <v>151</v>
      </c>
    </row>
    <row r="178" s="12" customFormat="1" ht="22.8" customHeight="1">
      <c r="A178" s="12"/>
      <c r="B178" s="197"/>
      <c r="C178" s="198"/>
      <c r="D178" s="199" t="s">
        <v>68</v>
      </c>
      <c r="E178" s="211" t="s">
        <v>79</v>
      </c>
      <c r="F178" s="211" t="s">
        <v>304</v>
      </c>
      <c r="G178" s="198"/>
      <c r="H178" s="198"/>
      <c r="I178" s="201"/>
      <c r="J178" s="212">
        <f>BK178</f>
        <v>0</v>
      </c>
      <c r="K178" s="198"/>
      <c r="L178" s="203"/>
      <c r="M178" s="204"/>
      <c r="N178" s="205"/>
      <c r="O178" s="205"/>
      <c r="P178" s="206">
        <f>SUM(P179:P222)</f>
        <v>0</v>
      </c>
      <c r="Q178" s="205"/>
      <c r="R178" s="206">
        <f>SUM(R179:R222)</f>
        <v>160.89889915000001</v>
      </c>
      <c r="S178" s="205"/>
      <c r="T178" s="207">
        <f>SUM(T179:T222)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77</v>
      </c>
      <c r="AT178" s="209" t="s">
        <v>68</v>
      </c>
      <c r="AU178" s="209" t="s">
        <v>77</v>
      </c>
      <c r="AY178" s="208" t="s">
        <v>151</v>
      </c>
      <c r="BK178" s="210">
        <f>SUM(BK179:BK222)</f>
        <v>0</v>
      </c>
    </row>
    <row r="179" s="2" customFormat="1" ht="16.5" customHeight="1">
      <c r="A179" s="39"/>
      <c r="B179" s="40"/>
      <c r="C179" s="213" t="s">
        <v>305</v>
      </c>
      <c r="D179" s="213" t="s">
        <v>153</v>
      </c>
      <c r="E179" s="214" t="s">
        <v>1841</v>
      </c>
      <c r="F179" s="215" t="s">
        <v>1842</v>
      </c>
      <c r="G179" s="216" t="s">
        <v>156</v>
      </c>
      <c r="H179" s="217">
        <v>16.515000000000001</v>
      </c>
      <c r="I179" s="218"/>
      <c r="J179" s="219">
        <f>ROUND(I179*H179,2)</f>
        <v>0</v>
      </c>
      <c r="K179" s="215" t="s">
        <v>157</v>
      </c>
      <c r="L179" s="45"/>
      <c r="M179" s="220" t="s">
        <v>19</v>
      </c>
      <c r="N179" s="221" t="s">
        <v>40</v>
      </c>
      <c r="O179" s="85"/>
      <c r="P179" s="222">
        <f>O179*H179</f>
        <v>0</v>
      </c>
      <c r="Q179" s="222">
        <v>2.45329</v>
      </c>
      <c r="R179" s="222">
        <f>Q179*H179</f>
        <v>40.51608435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158</v>
      </c>
      <c r="AT179" s="224" t="s">
        <v>153</v>
      </c>
      <c r="AU179" s="224" t="s">
        <v>79</v>
      </c>
      <c r="AY179" s="18" t="s">
        <v>151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77</v>
      </c>
      <c r="BK179" s="225">
        <f>ROUND(I179*H179,2)</f>
        <v>0</v>
      </c>
      <c r="BL179" s="18" t="s">
        <v>158</v>
      </c>
      <c r="BM179" s="224" t="s">
        <v>1843</v>
      </c>
    </row>
    <row r="180" s="2" customFormat="1">
      <c r="A180" s="39"/>
      <c r="B180" s="40"/>
      <c r="C180" s="41"/>
      <c r="D180" s="226" t="s">
        <v>160</v>
      </c>
      <c r="E180" s="41"/>
      <c r="F180" s="227" t="s">
        <v>1844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160</v>
      </c>
      <c r="AU180" s="18" t="s">
        <v>79</v>
      </c>
    </row>
    <row r="181" s="13" customFormat="1">
      <c r="A181" s="13"/>
      <c r="B181" s="231"/>
      <c r="C181" s="232"/>
      <c r="D181" s="233" t="s">
        <v>162</v>
      </c>
      <c r="E181" s="234" t="s">
        <v>19</v>
      </c>
      <c r="F181" s="235" t="s">
        <v>1845</v>
      </c>
      <c r="G181" s="232"/>
      <c r="H181" s="236">
        <v>16.515000000000001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162</v>
      </c>
      <c r="AU181" s="242" t="s">
        <v>79</v>
      </c>
      <c r="AV181" s="13" t="s">
        <v>79</v>
      </c>
      <c r="AW181" s="13" t="s">
        <v>31</v>
      </c>
      <c r="AX181" s="13" t="s">
        <v>69</v>
      </c>
      <c r="AY181" s="242" t="s">
        <v>151</v>
      </c>
    </row>
    <row r="182" s="14" customFormat="1">
      <c r="A182" s="14"/>
      <c r="B182" s="243"/>
      <c r="C182" s="244"/>
      <c r="D182" s="233" t="s">
        <v>162</v>
      </c>
      <c r="E182" s="245" t="s">
        <v>19</v>
      </c>
      <c r="F182" s="246" t="s">
        <v>1846</v>
      </c>
      <c r="G182" s="244"/>
      <c r="H182" s="247">
        <v>16.515000000000001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162</v>
      </c>
      <c r="AU182" s="253" t="s">
        <v>79</v>
      </c>
      <c r="AV182" s="14" t="s">
        <v>165</v>
      </c>
      <c r="AW182" s="14" t="s">
        <v>31</v>
      </c>
      <c r="AX182" s="14" t="s">
        <v>69</v>
      </c>
      <c r="AY182" s="253" t="s">
        <v>151</v>
      </c>
    </row>
    <row r="183" s="15" customFormat="1">
      <c r="A183" s="15"/>
      <c r="B183" s="254"/>
      <c r="C183" s="255"/>
      <c r="D183" s="233" t="s">
        <v>162</v>
      </c>
      <c r="E183" s="256" t="s">
        <v>19</v>
      </c>
      <c r="F183" s="257" t="s">
        <v>174</v>
      </c>
      <c r="G183" s="255"/>
      <c r="H183" s="258">
        <v>16.515000000000001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162</v>
      </c>
      <c r="AU183" s="264" t="s">
        <v>79</v>
      </c>
      <c r="AV183" s="15" t="s">
        <v>158</v>
      </c>
      <c r="AW183" s="15" t="s">
        <v>31</v>
      </c>
      <c r="AX183" s="15" t="s">
        <v>77</v>
      </c>
      <c r="AY183" s="264" t="s">
        <v>151</v>
      </c>
    </row>
    <row r="184" s="2" customFormat="1" ht="16.5" customHeight="1">
      <c r="A184" s="39"/>
      <c r="B184" s="40"/>
      <c r="C184" s="213" t="s">
        <v>312</v>
      </c>
      <c r="D184" s="213" t="s">
        <v>153</v>
      </c>
      <c r="E184" s="214" t="s">
        <v>1847</v>
      </c>
      <c r="F184" s="215" t="s">
        <v>1848</v>
      </c>
      <c r="G184" s="216" t="s">
        <v>290</v>
      </c>
      <c r="H184" s="217">
        <v>26.207999999999998</v>
      </c>
      <c r="I184" s="218"/>
      <c r="J184" s="219">
        <f>ROUND(I184*H184,2)</f>
        <v>0</v>
      </c>
      <c r="K184" s="215" t="s">
        <v>157</v>
      </c>
      <c r="L184" s="45"/>
      <c r="M184" s="220" t="s">
        <v>19</v>
      </c>
      <c r="N184" s="221" t="s">
        <v>40</v>
      </c>
      <c r="O184" s="85"/>
      <c r="P184" s="222">
        <f>O184*H184</f>
        <v>0</v>
      </c>
      <c r="Q184" s="222">
        <v>0.00247</v>
      </c>
      <c r="R184" s="222">
        <f>Q184*H184</f>
        <v>0.064733760000000001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158</v>
      </c>
      <c r="AT184" s="224" t="s">
        <v>153</v>
      </c>
      <c r="AU184" s="224" t="s">
        <v>79</v>
      </c>
      <c r="AY184" s="18" t="s">
        <v>151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77</v>
      </c>
      <c r="BK184" s="225">
        <f>ROUND(I184*H184,2)</f>
        <v>0</v>
      </c>
      <c r="BL184" s="18" t="s">
        <v>158</v>
      </c>
      <c r="BM184" s="224" t="s">
        <v>1849</v>
      </c>
    </row>
    <row r="185" s="2" customFormat="1">
      <c r="A185" s="39"/>
      <c r="B185" s="40"/>
      <c r="C185" s="41"/>
      <c r="D185" s="226" t="s">
        <v>160</v>
      </c>
      <c r="E185" s="41"/>
      <c r="F185" s="227" t="s">
        <v>1850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160</v>
      </c>
      <c r="AU185" s="18" t="s">
        <v>79</v>
      </c>
    </row>
    <row r="186" s="13" customFormat="1">
      <c r="A186" s="13"/>
      <c r="B186" s="231"/>
      <c r="C186" s="232"/>
      <c r="D186" s="233" t="s">
        <v>162</v>
      </c>
      <c r="E186" s="234" t="s">
        <v>19</v>
      </c>
      <c r="F186" s="235" t="s">
        <v>1851</v>
      </c>
      <c r="G186" s="232"/>
      <c r="H186" s="236">
        <v>26.207999999999998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162</v>
      </c>
      <c r="AU186" s="242" t="s">
        <v>79</v>
      </c>
      <c r="AV186" s="13" t="s">
        <v>79</v>
      </c>
      <c r="AW186" s="13" t="s">
        <v>31</v>
      </c>
      <c r="AX186" s="13" t="s">
        <v>69</v>
      </c>
      <c r="AY186" s="242" t="s">
        <v>151</v>
      </c>
    </row>
    <row r="187" s="14" customFormat="1">
      <c r="A187" s="14"/>
      <c r="B187" s="243"/>
      <c r="C187" s="244"/>
      <c r="D187" s="233" t="s">
        <v>162</v>
      </c>
      <c r="E187" s="245" t="s">
        <v>19</v>
      </c>
      <c r="F187" s="246" t="s">
        <v>1846</v>
      </c>
      <c r="G187" s="244"/>
      <c r="H187" s="247">
        <v>26.207999999999998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162</v>
      </c>
      <c r="AU187" s="253" t="s">
        <v>79</v>
      </c>
      <c r="AV187" s="14" t="s">
        <v>165</v>
      </c>
      <c r="AW187" s="14" t="s">
        <v>31</v>
      </c>
      <c r="AX187" s="14" t="s">
        <v>69</v>
      </c>
      <c r="AY187" s="253" t="s">
        <v>151</v>
      </c>
    </row>
    <row r="188" s="15" customFormat="1">
      <c r="A188" s="15"/>
      <c r="B188" s="254"/>
      <c r="C188" s="255"/>
      <c r="D188" s="233" t="s">
        <v>162</v>
      </c>
      <c r="E188" s="256" t="s">
        <v>19</v>
      </c>
      <c r="F188" s="257" t="s">
        <v>174</v>
      </c>
      <c r="G188" s="255"/>
      <c r="H188" s="258">
        <v>26.207999999999998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162</v>
      </c>
      <c r="AU188" s="264" t="s">
        <v>79</v>
      </c>
      <c r="AV188" s="15" t="s">
        <v>158</v>
      </c>
      <c r="AW188" s="15" t="s">
        <v>31</v>
      </c>
      <c r="AX188" s="15" t="s">
        <v>77</v>
      </c>
      <c r="AY188" s="264" t="s">
        <v>151</v>
      </c>
    </row>
    <row r="189" s="2" customFormat="1" ht="16.5" customHeight="1">
      <c r="A189" s="39"/>
      <c r="B189" s="40"/>
      <c r="C189" s="213" t="s">
        <v>320</v>
      </c>
      <c r="D189" s="213" t="s">
        <v>153</v>
      </c>
      <c r="E189" s="214" t="s">
        <v>1852</v>
      </c>
      <c r="F189" s="215" t="s">
        <v>1853</v>
      </c>
      <c r="G189" s="216" t="s">
        <v>290</v>
      </c>
      <c r="H189" s="217">
        <v>26.207999999999998</v>
      </c>
      <c r="I189" s="218"/>
      <c r="J189" s="219">
        <f>ROUND(I189*H189,2)</f>
        <v>0</v>
      </c>
      <c r="K189" s="215" t="s">
        <v>157</v>
      </c>
      <c r="L189" s="45"/>
      <c r="M189" s="220" t="s">
        <v>19</v>
      </c>
      <c r="N189" s="221" t="s">
        <v>40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158</v>
      </c>
      <c r="AT189" s="224" t="s">
        <v>153</v>
      </c>
      <c r="AU189" s="224" t="s">
        <v>79</v>
      </c>
      <c r="AY189" s="18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77</v>
      </c>
      <c r="BK189" s="225">
        <f>ROUND(I189*H189,2)</f>
        <v>0</v>
      </c>
      <c r="BL189" s="18" t="s">
        <v>158</v>
      </c>
      <c r="BM189" s="224" t="s">
        <v>1854</v>
      </c>
    </row>
    <row r="190" s="2" customFormat="1">
      <c r="A190" s="39"/>
      <c r="B190" s="40"/>
      <c r="C190" s="41"/>
      <c r="D190" s="226" t="s">
        <v>160</v>
      </c>
      <c r="E190" s="41"/>
      <c r="F190" s="227" t="s">
        <v>1855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160</v>
      </c>
      <c r="AU190" s="18" t="s">
        <v>79</v>
      </c>
    </row>
    <row r="191" s="2" customFormat="1" ht="16.5" customHeight="1">
      <c r="A191" s="39"/>
      <c r="B191" s="40"/>
      <c r="C191" s="213" t="s">
        <v>326</v>
      </c>
      <c r="D191" s="213" t="s">
        <v>153</v>
      </c>
      <c r="E191" s="214" t="s">
        <v>1856</v>
      </c>
      <c r="F191" s="215" t="s">
        <v>1857</v>
      </c>
      <c r="G191" s="216" t="s">
        <v>156</v>
      </c>
      <c r="H191" s="217">
        <v>22.974</v>
      </c>
      <c r="I191" s="218"/>
      <c r="J191" s="219">
        <f>ROUND(I191*H191,2)</f>
        <v>0</v>
      </c>
      <c r="K191" s="215" t="s">
        <v>157</v>
      </c>
      <c r="L191" s="45"/>
      <c r="M191" s="220" t="s">
        <v>19</v>
      </c>
      <c r="N191" s="221" t="s">
        <v>40</v>
      </c>
      <c r="O191" s="85"/>
      <c r="P191" s="222">
        <f>O191*H191</f>
        <v>0</v>
      </c>
      <c r="Q191" s="222">
        <v>2.45329</v>
      </c>
      <c r="R191" s="222">
        <f>Q191*H191</f>
        <v>56.361884459999999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158</v>
      </c>
      <c r="AT191" s="224" t="s">
        <v>153</v>
      </c>
      <c r="AU191" s="224" t="s">
        <v>79</v>
      </c>
      <c r="AY191" s="18" t="s">
        <v>151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77</v>
      </c>
      <c r="BK191" s="225">
        <f>ROUND(I191*H191,2)</f>
        <v>0</v>
      </c>
      <c r="BL191" s="18" t="s">
        <v>158</v>
      </c>
      <c r="BM191" s="224" t="s">
        <v>1858</v>
      </c>
    </row>
    <row r="192" s="2" customFormat="1">
      <c r="A192" s="39"/>
      <c r="B192" s="40"/>
      <c r="C192" s="41"/>
      <c r="D192" s="226" t="s">
        <v>160</v>
      </c>
      <c r="E192" s="41"/>
      <c r="F192" s="227" t="s">
        <v>1859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160</v>
      </c>
      <c r="AU192" s="18" t="s">
        <v>79</v>
      </c>
    </row>
    <row r="193" s="13" customFormat="1">
      <c r="A193" s="13"/>
      <c r="B193" s="231"/>
      <c r="C193" s="232"/>
      <c r="D193" s="233" t="s">
        <v>162</v>
      </c>
      <c r="E193" s="234" t="s">
        <v>19</v>
      </c>
      <c r="F193" s="235" t="s">
        <v>1789</v>
      </c>
      <c r="G193" s="232"/>
      <c r="H193" s="236">
        <v>22.974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162</v>
      </c>
      <c r="AU193" s="242" t="s">
        <v>79</v>
      </c>
      <c r="AV193" s="13" t="s">
        <v>79</v>
      </c>
      <c r="AW193" s="13" t="s">
        <v>31</v>
      </c>
      <c r="AX193" s="13" t="s">
        <v>77</v>
      </c>
      <c r="AY193" s="242" t="s">
        <v>151</v>
      </c>
    </row>
    <row r="194" s="2" customFormat="1" ht="16.5" customHeight="1">
      <c r="A194" s="39"/>
      <c r="B194" s="40"/>
      <c r="C194" s="213" t="s">
        <v>7</v>
      </c>
      <c r="D194" s="213" t="s">
        <v>153</v>
      </c>
      <c r="E194" s="214" t="s">
        <v>1860</v>
      </c>
      <c r="F194" s="215" t="s">
        <v>1861</v>
      </c>
      <c r="G194" s="216" t="s">
        <v>290</v>
      </c>
      <c r="H194" s="217">
        <v>41.064</v>
      </c>
      <c r="I194" s="218"/>
      <c r="J194" s="219">
        <f>ROUND(I194*H194,2)</f>
        <v>0</v>
      </c>
      <c r="K194" s="215" t="s">
        <v>157</v>
      </c>
      <c r="L194" s="45"/>
      <c r="M194" s="220" t="s">
        <v>19</v>
      </c>
      <c r="N194" s="221" t="s">
        <v>40</v>
      </c>
      <c r="O194" s="85"/>
      <c r="P194" s="222">
        <f>O194*H194</f>
        <v>0</v>
      </c>
      <c r="Q194" s="222">
        <v>0.0026900000000000001</v>
      </c>
      <c r="R194" s="222">
        <f>Q194*H194</f>
        <v>0.11046216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158</v>
      </c>
      <c r="AT194" s="224" t="s">
        <v>153</v>
      </c>
      <c r="AU194" s="224" t="s">
        <v>79</v>
      </c>
      <c r="AY194" s="18" t="s">
        <v>151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77</v>
      </c>
      <c r="BK194" s="225">
        <f>ROUND(I194*H194,2)</f>
        <v>0</v>
      </c>
      <c r="BL194" s="18" t="s">
        <v>158</v>
      </c>
      <c r="BM194" s="224" t="s">
        <v>1862</v>
      </c>
    </row>
    <row r="195" s="2" customFormat="1">
      <c r="A195" s="39"/>
      <c r="B195" s="40"/>
      <c r="C195" s="41"/>
      <c r="D195" s="226" t="s">
        <v>160</v>
      </c>
      <c r="E195" s="41"/>
      <c r="F195" s="227" t="s">
        <v>1863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160</v>
      </c>
      <c r="AU195" s="18" t="s">
        <v>79</v>
      </c>
    </row>
    <row r="196" s="13" customFormat="1">
      <c r="A196" s="13"/>
      <c r="B196" s="231"/>
      <c r="C196" s="232"/>
      <c r="D196" s="233" t="s">
        <v>162</v>
      </c>
      <c r="E196" s="234" t="s">
        <v>19</v>
      </c>
      <c r="F196" s="235" t="s">
        <v>1864</v>
      </c>
      <c r="G196" s="232"/>
      <c r="H196" s="236">
        <v>41.064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162</v>
      </c>
      <c r="AU196" s="242" t="s">
        <v>79</v>
      </c>
      <c r="AV196" s="13" t="s">
        <v>79</v>
      </c>
      <c r="AW196" s="13" t="s">
        <v>31</v>
      </c>
      <c r="AX196" s="13" t="s">
        <v>77</v>
      </c>
      <c r="AY196" s="242" t="s">
        <v>151</v>
      </c>
    </row>
    <row r="197" s="2" customFormat="1" ht="16.5" customHeight="1">
      <c r="A197" s="39"/>
      <c r="B197" s="40"/>
      <c r="C197" s="213" t="s">
        <v>340</v>
      </c>
      <c r="D197" s="213" t="s">
        <v>153</v>
      </c>
      <c r="E197" s="214" t="s">
        <v>1865</v>
      </c>
      <c r="F197" s="215" t="s">
        <v>1866</v>
      </c>
      <c r="G197" s="216" t="s">
        <v>290</v>
      </c>
      <c r="H197" s="217">
        <v>41.064</v>
      </c>
      <c r="I197" s="218"/>
      <c r="J197" s="219">
        <f>ROUND(I197*H197,2)</f>
        <v>0</v>
      </c>
      <c r="K197" s="215" t="s">
        <v>157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158</v>
      </c>
      <c r="AT197" s="224" t="s">
        <v>153</v>
      </c>
      <c r="AU197" s="224" t="s">
        <v>79</v>
      </c>
      <c r="AY197" s="18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77</v>
      </c>
      <c r="BK197" s="225">
        <f>ROUND(I197*H197,2)</f>
        <v>0</v>
      </c>
      <c r="BL197" s="18" t="s">
        <v>158</v>
      </c>
      <c r="BM197" s="224" t="s">
        <v>1867</v>
      </c>
    </row>
    <row r="198" s="2" customFormat="1">
      <c r="A198" s="39"/>
      <c r="B198" s="40"/>
      <c r="C198" s="41"/>
      <c r="D198" s="226" t="s">
        <v>160</v>
      </c>
      <c r="E198" s="41"/>
      <c r="F198" s="227" t="s">
        <v>1868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160</v>
      </c>
      <c r="AU198" s="18" t="s">
        <v>79</v>
      </c>
    </row>
    <row r="199" s="2" customFormat="1" ht="16.5" customHeight="1">
      <c r="A199" s="39"/>
      <c r="B199" s="40"/>
      <c r="C199" s="213" t="s">
        <v>347</v>
      </c>
      <c r="D199" s="213" t="s">
        <v>153</v>
      </c>
      <c r="E199" s="214" t="s">
        <v>1869</v>
      </c>
      <c r="F199" s="215" t="s">
        <v>1870</v>
      </c>
      <c r="G199" s="216" t="s">
        <v>290</v>
      </c>
      <c r="H199" s="217">
        <v>3.3519999999999999</v>
      </c>
      <c r="I199" s="218"/>
      <c r="J199" s="219">
        <f>ROUND(I199*H199,2)</f>
        <v>0</v>
      </c>
      <c r="K199" s="215" t="s">
        <v>157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0.0052300000000000003</v>
      </c>
      <c r="R199" s="222">
        <f>Q199*H199</f>
        <v>0.017530960000000002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158</v>
      </c>
      <c r="AT199" s="224" t="s">
        <v>153</v>
      </c>
      <c r="AU199" s="224" t="s">
        <v>79</v>
      </c>
      <c r="AY199" s="18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77</v>
      </c>
      <c r="BK199" s="225">
        <f>ROUND(I199*H199,2)</f>
        <v>0</v>
      </c>
      <c r="BL199" s="18" t="s">
        <v>158</v>
      </c>
      <c r="BM199" s="224" t="s">
        <v>1871</v>
      </c>
    </row>
    <row r="200" s="2" customFormat="1">
      <c r="A200" s="39"/>
      <c r="B200" s="40"/>
      <c r="C200" s="41"/>
      <c r="D200" s="226" t="s">
        <v>160</v>
      </c>
      <c r="E200" s="41"/>
      <c r="F200" s="227" t="s">
        <v>1872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79</v>
      </c>
    </row>
    <row r="201" s="13" customFormat="1">
      <c r="A201" s="13"/>
      <c r="B201" s="231"/>
      <c r="C201" s="232"/>
      <c r="D201" s="233" t="s">
        <v>162</v>
      </c>
      <c r="E201" s="234" t="s">
        <v>19</v>
      </c>
      <c r="F201" s="235" t="s">
        <v>1873</v>
      </c>
      <c r="G201" s="232"/>
      <c r="H201" s="236">
        <v>3.3519999999999999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79</v>
      </c>
      <c r="AV201" s="13" t="s">
        <v>79</v>
      </c>
      <c r="AW201" s="13" t="s">
        <v>31</v>
      </c>
      <c r="AX201" s="13" t="s">
        <v>77</v>
      </c>
      <c r="AY201" s="242" t="s">
        <v>151</v>
      </c>
    </row>
    <row r="202" s="2" customFormat="1" ht="16.5" customHeight="1">
      <c r="A202" s="39"/>
      <c r="B202" s="40"/>
      <c r="C202" s="213" t="s">
        <v>353</v>
      </c>
      <c r="D202" s="213" t="s">
        <v>153</v>
      </c>
      <c r="E202" s="214" t="s">
        <v>1874</v>
      </c>
      <c r="F202" s="215" t="s">
        <v>1875</v>
      </c>
      <c r="G202" s="216" t="s">
        <v>290</v>
      </c>
      <c r="H202" s="217">
        <v>3.3519999999999999</v>
      </c>
      <c r="I202" s="218"/>
      <c r="J202" s="219">
        <f>ROUND(I202*H202,2)</f>
        <v>0</v>
      </c>
      <c r="K202" s="215" t="s">
        <v>157</v>
      </c>
      <c r="L202" s="45"/>
      <c r="M202" s="220" t="s">
        <v>19</v>
      </c>
      <c r="N202" s="221" t="s">
        <v>40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158</v>
      </c>
      <c r="AT202" s="224" t="s">
        <v>153</v>
      </c>
      <c r="AU202" s="224" t="s">
        <v>79</v>
      </c>
      <c r="AY202" s="18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77</v>
      </c>
      <c r="BK202" s="225">
        <f>ROUND(I202*H202,2)</f>
        <v>0</v>
      </c>
      <c r="BL202" s="18" t="s">
        <v>158</v>
      </c>
      <c r="BM202" s="224" t="s">
        <v>1876</v>
      </c>
    </row>
    <row r="203" s="2" customFormat="1">
      <c r="A203" s="39"/>
      <c r="B203" s="40"/>
      <c r="C203" s="41"/>
      <c r="D203" s="226" t="s">
        <v>160</v>
      </c>
      <c r="E203" s="41"/>
      <c r="F203" s="227" t="s">
        <v>1877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160</v>
      </c>
      <c r="AU203" s="18" t="s">
        <v>79</v>
      </c>
    </row>
    <row r="204" s="2" customFormat="1" ht="16.5" customHeight="1">
      <c r="A204" s="39"/>
      <c r="B204" s="40"/>
      <c r="C204" s="213" t="s">
        <v>359</v>
      </c>
      <c r="D204" s="213" t="s">
        <v>153</v>
      </c>
      <c r="E204" s="214" t="s">
        <v>341</v>
      </c>
      <c r="F204" s="215" t="s">
        <v>342</v>
      </c>
      <c r="G204" s="216" t="s">
        <v>156</v>
      </c>
      <c r="H204" s="217">
        <v>5.2919999999999998</v>
      </c>
      <c r="I204" s="218"/>
      <c r="J204" s="219">
        <f>ROUND(I204*H204,2)</f>
        <v>0</v>
      </c>
      <c r="K204" s="215" t="s">
        <v>157</v>
      </c>
      <c r="L204" s="45"/>
      <c r="M204" s="220" t="s">
        <v>19</v>
      </c>
      <c r="N204" s="221" t="s">
        <v>40</v>
      </c>
      <c r="O204" s="85"/>
      <c r="P204" s="222">
        <f>O204*H204</f>
        <v>0</v>
      </c>
      <c r="Q204" s="222">
        <v>2.45329</v>
      </c>
      <c r="R204" s="222">
        <f>Q204*H204</f>
        <v>12.98281068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158</v>
      </c>
      <c r="AT204" s="224" t="s">
        <v>153</v>
      </c>
      <c r="AU204" s="224" t="s">
        <v>79</v>
      </c>
      <c r="AY204" s="18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77</v>
      </c>
      <c r="BK204" s="225">
        <f>ROUND(I204*H204,2)</f>
        <v>0</v>
      </c>
      <c r="BL204" s="18" t="s">
        <v>158</v>
      </c>
      <c r="BM204" s="224" t="s">
        <v>1878</v>
      </c>
    </row>
    <row r="205" s="2" customFormat="1">
      <c r="A205" s="39"/>
      <c r="B205" s="40"/>
      <c r="C205" s="41"/>
      <c r="D205" s="226" t="s">
        <v>160</v>
      </c>
      <c r="E205" s="41"/>
      <c r="F205" s="227" t="s">
        <v>344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79</v>
      </c>
    </row>
    <row r="206" s="13" customFormat="1">
      <c r="A206" s="13"/>
      <c r="B206" s="231"/>
      <c r="C206" s="232"/>
      <c r="D206" s="233" t="s">
        <v>162</v>
      </c>
      <c r="E206" s="234" t="s">
        <v>19</v>
      </c>
      <c r="F206" s="235" t="s">
        <v>1792</v>
      </c>
      <c r="G206" s="232"/>
      <c r="H206" s="236">
        <v>4.2119999999999997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79</v>
      </c>
      <c r="AV206" s="13" t="s">
        <v>79</v>
      </c>
      <c r="AW206" s="13" t="s">
        <v>31</v>
      </c>
      <c r="AX206" s="13" t="s">
        <v>69</v>
      </c>
      <c r="AY206" s="242" t="s">
        <v>151</v>
      </c>
    </row>
    <row r="207" s="14" customFormat="1">
      <c r="A207" s="14"/>
      <c r="B207" s="243"/>
      <c r="C207" s="244"/>
      <c r="D207" s="233" t="s">
        <v>162</v>
      </c>
      <c r="E207" s="245" t="s">
        <v>19</v>
      </c>
      <c r="F207" s="246" t="s">
        <v>1793</v>
      </c>
      <c r="G207" s="244"/>
      <c r="H207" s="247">
        <v>4.2119999999999997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162</v>
      </c>
      <c r="AU207" s="253" t="s">
        <v>79</v>
      </c>
      <c r="AV207" s="14" t="s">
        <v>165</v>
      </c>
      <c r="AW207" s="14" t="s">
        <v>31</v>
      </c>
      <c r="AX207" s="14" t="s">
        <v>69</v>
      </c>
      <c r="AY207" s="253" t="s">
        <v>151</v>
      </c>
    </row>
    <row r="208" s="13" customFormat="1">
      <c r="A208" s="13"/>
      <c r="B208" s="231"/>
      <c r="C208" s="232"/>
      <c r="D208" s="233" t="s">
        <v>162</v>
      </c>
      <c r="E208" s="234" t="s">
        <v>19</v>
      </c>
      <c r="F208" s="235" t="s">
        <v>1794</v>
      </c>
      <c r="G208" s="232"/>
      <c r="H208" s="236">
        <v>1.0800000000000001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162</v>
      </c>
      <c r="AU208" s="242" t="s">
        <v>79</v>
      </c>
      <c r="AV208" s="13" t="s">
        <v>79</v>
      </c>
      <c r="AW208" s="13" t="s">
        <v>31</v>
      </c>
      <c r="AX208" s="13" t="s">
        <v>69</v>
      </c>
      <c r="AY208" s="242" t="s">
        <v>151</v>
      </c>
    </row>
    <row r="209" s="14" customFormat="1">
      <c r="A209" s="14"/>
      <c r="B209" s="243"/>
      <c r="C209" s="244"/>
      <c r="D209" s="233" t="s">
        <v>162</v>
      </c>
      <c r="E209" s="245" t="s">
        <v>19</v>
      </c>
      <c r="F209" s="246" t="s">
        <v>1795</v>
      </c>
      <c r="G209" s="244"/>
      <c r="H209" s="247">
        <v>1.0800000000000001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162</v>
      </c>
      <c r="AU209" s="253" t="s">
        <v>79</v>
      </c>
      <c r="AV209" s="14" t="s">
        <v>165</v>
      </c>
      <c r="AW209" s="14" t="s">
        <v>31</v>
      </c>
      <c r="AX209" s="14" t="s">
        <v>69</v>
      </c>
      <c r="AY209" s="253" t="s">
        <v>151</v>
      </c>
    </row>
    <row r="210" s="15" customFormat="1">
      <c r="A210" s="15"/>
      <c r="B210" s="254"/>
      <c r="C210" s="255"/>
      <c r="D210" s="233" t="s">
        <v>162</v>
      </c>
      <c r="E210" s="256" t="s">
        <v>19</v>
      </c>
      <c r="F210" s="257" t="s">
        <v>174</v>
      </c>
      <c r="G210" s="255"/>
      <c r="H210" s="258">
        <v>5.2919999999999998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162</v>
      </c>
      <c r="AU210" s="264" t="s">
        <v>79</v>
      </c>
      <c r="AV210" s="15" t="s">
        <v>158</v>
      </c>
      <c r="AW210" s="15" t="s">
        <v>31</v>
      </c>
      <c r="AX210" s="15" t="s">
        <v>77</v>
      </c>
      <c r="AY210" s="264" t="s">
        <v>151</v>
      </c>
    </row>
    <row r="211" s="2" customFormat="1" ht="16.5" customHeight="1">
      <c r="A211" s="39"/>
      <c r="B211" s="40"/>
      <c r="C211" s="213" t="s">
        <v>365</v>
      </c>
      <c r="D211" s="213" t="s">
        <v>153</v>
      </c>
      <c r="E211" s="214" t="s">
        <v>1879</v>
      </c>
      <c r="F211" s="215" t="s">
        <v>1880</v>
      </c>
      <c r="G211" s="216" t="s">
        <v>156</v>
      </c>
      <c r="H211" s="217">
        <v>20.696000000000002</v>
      </c>
      <c r="I211" s="218"/>
      <c r="J211" s="219">
        <f>ROUND(I211*H211,2)</f>
        <v>0</v>
      </c>
      <c r="K211" s="215" t="s">
        <v>157</v>
      </c>
      <c r="L211" s="45"/>
      <c r="M211" s="220" t="s">
        <v>19</v>
      </c>
      <c r="N211" s="221" t="s">
        <v>40</v>
      </c>
      <c r="O211" s="85"/>
      <c r="P211" s="222">
        <f>O211*H211</f>
        <v>0</v>
      </c>
      <c r="Q211" s="222">
        <v>2.45329</v>
      </c>
      <c r="R211" s="222">
        <f>Q211*H211</f>
        <v>50.773289840000004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158</v>
      </c>
      <c r="AT211" s="224" t="s">
        <v>153</v>
      </c>
      <c r="AU211" s="224" t="s">
        <v>79</v>
      </c>
      <c r="AY211" s="18" t="s">
        <v>151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77</v>
      </c>
      <c r="BK211" s="225">
        <f>ROUND(I211*H211,2)</f>
        <v>0</v>
      </c>
      <c r="BL211" s="18" t="s">
        <v>158</v>
      </c>
      <c r="BM211" s="224" t="s">
        <v>1881</v>
      </c>
    </row>
    <row r="212" s="2" customFormat="1">
      <c r="A212" s="39"/>
      <c r="B212" s="40"/>
      <c r="C212" s="41"/>
      <c r="D212" s="226" t="s">
        <v>160</v>
      </c>
      <c r="E212" s="41"/>
      <c r="F212" s="227" t="s">
        <v>1882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160</v>
      </c>
      <c r="AU212" s="18" t="s">
        <v>79</v>
      </c>
    </row>
    <row r="213" s="13" customFormat="1">
      <c r="A213" s="13"/>
      <c r="B213" s="231"/>
      <c r="C213" s="232"/>
      <c r="D213" s="233" t="s">
        <v>162</v>
      </c>
      <c r="E213" s="234" t="s">
        <v>19</v>
      </c>
      <c r="F213" s="235" t="s">
        <v>1883</v>
      </c>
      <c r="G213" s="232"/>
      <c r="H213" s="236">
        <v>20.696000000000002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162</v>
      </c>
      <c r="AU213" s="242" t="s">
        <v>79</v>
      </c>
      <c r="AV213" s="13" t="s">
        <v>79</v>
      </c>
      <c r="AW213" s="13" t="s">
        <v>31</v>
      </c>
      <c r="AX213" s="13" t="s">
        <v>69</v>
      </c>
      <c r="AY213" s="242" t="s">
        <v>151</v>
      </c>
    </row>
    <row r="214" s="14" customFormat="1">
      <c r="A214" s="14"/>
      <c r="B214" s="243"/>
      <c r="C214" s="244"/>
      <c r="D214" s="233" t="s">
        <v>162</v>
      </c>
      <c r="E214" s="245" t="s">
        <v>19</v>
      </c>
      <c r="F214" s="246" t="s">
        <v>1884</v>
      </c>
      <c r="G214" s="244"/>
      <c r="H214" s="247">
        <v>20.696000000000002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162</v>
      </c>
      <c r="AU214" s="253" t="s">
        <v>79</v>
      </c>
      <c r="AV214" s="14" t="s">
        <v>165</v>
      </c>
      <c r="AW214" s="14" t="s">
        <v>31</v>
      </c>
      <c r="AX214" s="14" t="s">
        <v>69</v>
      </c>
      <c r="AY214" s="253" t="s">
        <v>151</v>
      </c>
    </row>
    <row r="215" s="15" customFormat="1">
      <c r="A215" s="15"/>
      <c r="B215" s="254"/>
      <c r="C215" s="255"/>
      <c r="D215" s="233" t="s">
        <v>162</v>
      </c>
      <c r="E215" s="256" t="s">
        <v>19</v>
      </c>
      <c r="F215" s="257" t="s">
        <v>174</v>
      </c>
      <c r="G215" s="255"/>
      <c r="H215" s="258">
        <v>20.696000000000002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162</v>
      </c>
      <c r="AU215" s="264" t="s">
        <v>79</v>
      </c>
      <c r="AV215" s="15" t="s">
        <v>158</v>
      </c>
      <c r="AW215" s="15" t="s">
        <v>31</v>
      </c>
      <c r="AX215" s="15" t="s">
        <v>77</v>
      </c>
      <c r="AY215" s="264" t="s">
        <v>151</v>
      </c>
    </row>
    <row r="216" s="2" customFormat="1" ht="16.5" customHeight="1">
      <c r="A216" s="39"/>
      <c r="B216" s="40"/>
      <c r="C216" s="213" t="s">
        <v>381</v>
      </c>
      <c r="D216" s="213" t="s">
        <v>153</v>
      </c>
      <c r="E216" s="214" t="s">
        <v>1885</v>
      </c>
      <c r="F216" s="215" t="s">
        <v>1886</v>
      </c>
      <c r="G216" s="216" t="s">
        <v>290</v>
      </c>
      <c r="H216" s="217">
        <v>20.838999999999999</v>
      </c>
      <c r="I216" s="218"/>
      <c r="J216" s="219">
        <f>ROUND(I216*H216,2)</f>
        <v>0</v>
      </c>
      <c r="K216" s="215" t="s">
        <v>157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0.00346</v>
      </c>
      <c r="R216" s="222">
        <f>Q216*H216</f>
        <v>0.07210293999999999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158</v>
      </c>
      <c r="AT216" s="224" t="s">
        <v>153</v>
      </c>
      <c r="AU216" s="224" t="s">
        <v>79</v>
      </c>
      <c r="AY216" s="18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77</v>
      </c>
      <c r="BK216" s="225">
        <f>ROUND(I216*H216,2)</f>
        <v>0</v>
      </c>
      <c r="BL216" s="18" t="s">
        <v>158</v>
      </c>
      <c r="BM216" s="224" t="s">
        <v>1887</v>
      </c>
    </row>
    <row r="217" s="2" customFormat="1">
      <c r="A217" s="39"/>
      <c r="B217" s="40"/>
      <c r="C217" s="41"/>
      <c r="D217" s="226" t="s">
        <v>160</v>
      </c>
      <c r="E217" s="41"/>
      <c r="F217" s="227" t="s">
        <v>1888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79</v>
      </c>
    </row>
    <row r="218" s="13" customFormat="1">
      <c r="A218" s="13"/>
      <c r="B218" s="231"/>
      <c r="C218" s="232"/>
      <c r="D218" s="233" t="s">
        <v>162</v>
      </c>
      <c r="E218" s="234" t="s">
        <v>19</v>
      </c>
      <c r="F218" s="235" t="s">
        <v>1889</v>
      </c>
      <c r="G218" s="232"/>
      <c r="H218" s="236">
        <v>20.838999999999999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162</v>
      </c>
      <c r="AU218" s="242" t="s">
        <v>79</v>
      </c>
      <c r="AV218" s="13" t="s">
        <v>79</v>
      </c>
      <c r="AW218" s="13" t="s">
        <v>31</v>
      </c>
      <c r="AX218" s="13" t="s">
        <v>69</v>
      </c>
      <c r="AY218" s="242" t="s">
        <v>151</v>
      </c>
    </row>
    <row r="219" s="14" customFormat="1">
      <c r="A219" s="14"/>
      <c r="B219" s="243"/>
      <c r="C219" s="244"/>
      <c r="D219" s="233" t="s">
        <v>162</v>
      </c>
      <c r="E219" s="245" t="s">
        <v>19</v>
      </c>
      <c r="F219" s="246" t="s">
        <v>1884</v>
      </c>
      <c r="G219" s="244"/>
      <c r="H219" s="247">
        <v>20.838999999999999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162</v>
      </c>
      <c r="AU219" s="253" t="s">
        <v>79</v>
      </c>
      <c r="AV219" s="14" t="s">
        <v>165</v>
      </c>
      <c r="AW219" s="14" t="s">
        <v>31</v>
      </c>
      <c r="AX219" s="14" t="s">
        <v>69</v>
      </c>
      <c r="AY219" s="253" t="s">
        <v>151</v>
      </c>
    </row>
    <row r="220" s="15" customFormat="1">
      <c r="A220" s="15"/>
      <c r="B220" s="254"/>
      <c r="C220" s="255"/>
      <c r="D220" s="233" t="s">
        <v>162</v>
      </c>
      <c r="E220" s="256" t="s">
        <v>19</v>
      </c>
      <c r="F220" s="257" t="s">
        <v>174</v>
      </c>
      <c r="G220" s="255"/>
      <c r="H220" s="258">
        <v>20.838999999999999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162</v>
      </c>
      <c r="AU220" s="264" t="s">
        <v>79</v>
      </c>
      <c r="AV220" s="15" t="s">
        <v>158</v>
      </c>
      <c r="AW220" s="15" t="s">
        <v>31</v>
      </c>
      <c r="AX220" s="15" t="s">
        <v>77</v>
      </c>
      <c r="AY220" s="264" t="s">
        <v>151</v>
      </c>
    </row>
    <row r="221" s="2" customFormat="1" ht="16.5" customHeight="1">
      <c r="A221" s="39"/>
      <c r="B221" s="40"/>
      <c r="C221" s="213" t="s">
        <v>392</v>
      </c>
      <c r="D221" s="213" t="s">
        <v>153</v>
      </c>
      <c r="E221" s="214" t="s">
        <v>1890</v>
      </c>
      <c r="F221" s="215" t="s">
        <v>1891</v>
      </c>
      <c r="G221" s="216" t="s">
        <v>290</v>
      </c>
      <c r="H221" s="217">
        <v>20.838999999999999</v>
      </c>
      <c r="I221" s="218"/>
      <c r="J221" s="219">
        <f>ROUND(I221*H221,2)</f>
        <v>0</v>
      </c>
      <c r="K221" s="215" t="s">
        <v>157</v>
      </c>
      <c r="L221" s="45"/>
      <c r="M221" s="220" t="s">
        <v>19</v>
      </c>
      <c r="N221" s="221" t="s">
        <v>40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158</v>
      </c>
      <c r="AT221" s="224" t="s">
        <v>153</v>
      </c>
      <c r="AU221" s="224" t="s">
        <v>79</v>
      </c>
      <c r="AY221" s="18" t="s">
        <v>151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77</v>
      </c>
      <c r="BK221" s="225">
        <f>ROUND(I221*H221,2)</f>
        <v>0</v>
      </c>
      <c r="BL221" s="18" t="s">
        <v>158</v>
      </c>
      <c r="BM221" s="224" t="s">
        <v>1892</v>
      </c>
    </row>
    <row r="222" s="2" customFormat="1">
      <c r="A222" s="39"/>
      <c r="B222" s="40"/>
      <c r="C222" s="41"/>
      <c r="D222" s="226" t="s">
        <v>160</v>
      </c>
      <c r="E222" s="41"/>
      <c r="F222" s="227" t="s">
        <v>1893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79</v>
      </c>
    </row>
    <row r="223" s="12" customFormat="1" ht="22.8" customHeight="1">
      <c r="A223" s="12"/>
      <c r="B223" s="197"/>
      <c r="C223" s="198"/>
      <c r="D223" s="199" t="s">
        <v>68</v>
      </c>
      <c r="E223" s="211" t="s">
        <v>165</v>
      </c>
      <c r="F223" s="211" t="s">
        <v>364</v>
      </c>
      <c r="G223" s="198"/>
      <c r="H223" s="198"/>
      <c r="I223" s="201"/>
      <c r="J223" s="212">
        <f>BK223</f>
        <v>0</v>
      </c>
      <c r="K223" s="198"/>
      <c r="L223" s="203"/>
      <c r="M223" s="204"/>
      <c r="N223" s="205"/>
      <c r="O223" s="205"/>
      <c r="P223" s="206">
        <f>SUM(P224:P225)</f>
        <v>0</v>
      </c>
      <c r="Q223" s="205"/>
      <c r="R223" s="206">
        <f>SUM(R224:R225)</f>
        <v>0.012619999999999999</v>
      </c>
      <c r="S223" s="205"/>
      <c r="T223" s="207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77</v>
      </c>
      <c r="AT223" s="209" t="s">
        <v>68</v>
      </c>
      <c r="AU223" s="209" t="s">
        <v>77</v>
      </c>
      <c r="AY223" s="208" t="s">
        <v>151</v>
      </c>
      <c r="BK223" s="210">
        <f>SUM(BK224:BK225)</f>
        <v>0</v>
      </c>
    </row>
    <row r="224" s="2" customFormat="1" ht="16.5" customHeight="1">
      <c r="A224" s="39"/>
      <c r="B224" s="40"/>
      <c r="C224" s="213" t="s">
        <v>405</v>
      </c>
      <c r="D224" s="213" t="s">
        <v>153</v>
      </c>
      <c r="E224" s="214" t="s">
        <v>1894</v>
      </c>
      <c r="F224" s="215" t="s">
        <v>1895</v>
      </c>
      <c r="G224" s="216" t="s">
        <v>433</v>
      </c>
      <c r="H224" s="217">
        <v>1</v>
      </c>
      <c r="I224" s="218"/>
      <c r="J224" s="219">
        <f>ROUND(I224*H224,2)</f>
        <v>0</v>
      </c>
      <c r="K224" s="215" t="s">
        <v>157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0.012619999999999999</v>
      </c>
      <c r="R224" s="222">
        <f>Q224*H224</f>
        <v>0.012619999999999999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158</v>
      </c>
      <c r="AT224" s="224" t="s">
        <v>153</v>
      </c>
      <c r="AU224" s="224" t="s">
        <v>79</v>
      </c>
      <c r="AY224" s="18" t="s">
        <v>151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77</v>
      </c>
      <c r="BK224" s="225">
        <f>ROUND(I224*H224,2)</f>
        <v>0</v>
      </c>
      <c r="BL224" s="18" t="s">
        <v>158</v>
      </c>
      <c r="BM224" s="224" t="s">
        <v>1896</v>
      </c>
    </row>
    <row r="225" s="2" customFormat="1">
      <c r="A225" s="39"/>
      <c r="B225" s="40"/>
      <c r="C225" s="41"/>
      <c r="D225" s="226" t="s">
        <v>160</v>
      </c>
      <c r="E225" s="41"/>
      <c r="F225" s="227" t="s">
        <v>1897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160</v>
      </c>
      <c r="AU225" s="18" t="s">
        <v>79</v>
      </c>
    </row>
    <row r="226" s="12" customFormat="1" ht="22.8" customHeight="1">
      <c r="A226" s="12"/>
      <c r="B226" s="197"/>
      <c r="C226" s="198"/>
      <c r="D226" s="199" t="s">
        <v>68</v>
      </c>
      <c r="E226" s="211" t="s">
        <v>158</v>
      </c>
      <c r="F226" s="211" t="s">
        <v>449</v>
      </c>
      <c r="G226" s="198"/>
      <c r="H226" s="198"/>
      <c r="I226" s="201"/>
      <c r="J226" s="212">
        <f>BK226</f>
        <v>0</v>
      </c>
      <c r="K226" s="198"/>
      <c r="L226" s="203"/>
      <c r="M226" s="204"/>
      <c r="N226" s="205"/>
      <c r="O226" s="205"/>
      <c r="P226" s="206">
        <f>SUM(P227:P257)</f>
        <v>0</v>
      </c>
      <c r="Q226" s="205"/>
      <c r="R226" s="206">
        <f>SUM(R227:R257)</f>
        <v>206.74955315999998</v>
      </c>
      <c r="S226" s="205"/>
      <c r="T226" s="207">
        <f>SUM(T227:T257)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8" t="s">
        <v>77</v>
      </c>
      <c r="AT226" s="209" t="s">
        <v>68</v>
      </c>
      <c r="AU226" s="209" t="s">
        <v>77</v>
      </c>
      <c r="AY226" s="208" t="s">
        <v>151</v>
      </c>
      <c r="BK226" s="210">
        <f>SUM(BK227:BK257)</f>
        <v>0</v>
      </c>
    </row>
    <row r="227" s="2" customFormat="1" ht="16.5" customHeight="1">
      <c r="A227" s="39"/>
      <c r="B227" s="40"/>
      <c r="C227" s="213" t="s">
        <v>413</v>
      </c>
      <c r="D227" s="213" t="s">
        <v>153</v>
      </c>
      <c r="E227" s="214" t="s">
        <v>1898</v>
      </c>
      <c r="F227" s="215" t="s">
        <v>1899</v>
      </c>
      <c r="G227" s="216" t="s">
        <v>156</v>
      </c>
      <c r="H227" s="217">
        <v>2.2919999999999998</v>
      </c>
      <c r="I227" s="218"/>
      <c r="J227" s="219">
        <f>ROUND(I227*H227,2)</f>
        <v>0</v>
      </c>
      <c r="K227" s="215" t="s">
        <v>157</v>
      </c>
      <c r="L227" s="45"/>
      <c r="M227" s="220" t="s">
        <v>19</v>
      </c>
      <c r="N227" s="221" t="s">
        <v>40</v>
      </c>
      <c r="O227" s="85"/>
      <c r="P227" s="222">
        <f>O227*H227</f>
        <v>0</v>
      </c>
      <c r="Q227" s="222">
        <v>2.4533700000000001</v>
      </c>
      <c r="R227" s="222">
        <f>Q227*H227</f>
        <v>5.6231240399999995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158</v>
      </c>
      <c r="AT227" s="224" t="s">
        <v>153</v>
      </c>
      <c r="AU227" s="224" t="s">
        <v>79</v>
      </c>
      <c r="AY227" s="18" t="s">
        <v>151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77</v>
      </c>
      <c r="BK227" s="225">
        <f>ROUND(I227*H227,2)</f>
        <v>0</v>
      </c>
      <c r="BL227" s="18" t="s">
        <v>158</v>
      </c>
      <c r="BM227" s="224" t="s">
        <v>1900</v>
      </c>
    </row>
    <row r="228" s="2" customFormat="1">
      <c r="A228" s="39"/>
      <c r="B228" s="40"/>
      <c r="C228" s="41"/>
      <c r="D228" s="226" t="s">
        <v>160</v>
      </c>
      <c r="E228" s="41"/>
      <c r="F228" s="227" t="s">
        <v>1901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160</v>
      </c>
      <c r="AU228" s="18" t="s">
        <v>79</v>
      </c>
    </row>
    <row r="229" s="13" customFormat="1">
      <c r="A229" s="13"/>
      <c r="B229" s="231"/>
      <c r="C229" s="232"/>
      <c r="D229" s="233" t="s">
        <v>162</v>
      </c>
      <c r="E229" s="234" t="s">
        <v>19</v>
      </c>
      <c r="F229" s="235" t="s">
        <v>1902</v>
      </c>
      <c r="G229" s="232"/>
      <c r="H229" s="236">
        <v>2.2919999999999998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162</v>
      </c>
      <c r="AU229" s="242" t="s">
        <v>79</v>
      </c>
      <c r="AV229" s="13" t="s">
        <v>79</v>
      </c>
      <c r="AW229" s="13" t="s">
        <v>31</v>
      </c>
      <c r="AX229" s="13" t="s">
        <v>77</v>
      </c>
      <c r="AY229" s="242" t="s">
        <v>151</v>
      </c>
    </row>
    <row r="230" s="2" customFormat="1" ht="16.5" customHeight="1">
      <c r="A230" s="39"/>
      <c r="B230" s="40"/>
      <c r="C230" s="213" t="s">
        <v>418</v>
      </c>
      <c r="D230" s="213" t="s">
        <v>153</v>
      </c>
      <c r="E230" s="214" t="s">
        <v>1903</v>
      </c>
      <c r="F230" s="215" t="s">
        <v>1904</v>
      </c>
      <c r="G230" s="216" t="s">
        <v>329</v>
      </c>
      <c r="H230" s="217">
        <v>304.80000000000001</v>
      </c>
      <c r="I230" s="218"/>
      <c r="J230" s="219">
        <f>ROUND(I230*H230,2)</f>
        <v>0</v>
      </c>
      <c r="K230" s="215" t="s">
        <v>157</v>
      </c>
      <c r="L230" s="45"/>
      <c r="M230" s="220" t="s">
        <v>19</v>
      </c>
      <c r="N230" s="221" t="s">
        <v>40</v>
      </c>
      <c r="O230" s="85"/>
      <c r="P230" s="222">
        <f>O230*H230</f>
        <v>0</v>
      </c>
      <c r="Q230" s="222">
        <v>0.03465</v>
      </c>
      <c r="R230" s="222">
        <f>Q230*H230</f>
        <v>10.56132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158</v>
      </c>
      <c r="AT230" s="224" t="s">
        <v>153</v>
      </c>
      <c r="AU230" s="224" t="s">
        <v>79</v>
      </c>
      <c r="AY230" s="18" t="s">
        <v>151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77</v>
      </c>
      <c r="BK230" s="225">
        <f>ROUND(I230*H230,2)</f>
        <v>0</v>
      </c>
      <c r="BL230" s="18" t="s">
        <v>158</v>
      </c>
      <c r="BM230" s="224" t="s">
        <v>1905</v>
      </c>
    </row>
    <row r="231" s="2" customFormat="1">
      <c r="A231" s="39"/>
      <c r="B231" s="40"/>
      <c r="C231" s="41"/>
      <c r="D231" s="226" t="s">
        <v>160</v>
      </c>
      <c r="E231" s="41"/>
      <c r="F231" s="227" t="s">
        <v>1906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160</v>
      </c>
      <c r="AU231" s="18" t="s">
        <v>79</v>
      </c>
    </row>
    <row r="232" s="13" customFormat="1">
      <c r="A232" s="13"/>
      <c r="B232" s="231"/>
      <c r="C232" s="232"/>
      <c r="D232" s="233" t="s">
        <v>162</v>
      </c>
      <c r="E232" s="234" t="s">
        <v>19</v>
      </c>
      <c r="F232" s="235" t="s">
        <v>1907</v>
      </c>
      <c r="G232" s="232"/>
      <c r="H232" s="236">
        <v>304.80000000000001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162</v>
      </c>
      <c r="AU232" s="242" t="s">
        <v>79</v>
      </c>
      <c r="AV232" s="13" t="s">
        <v>79</v>
      </c>
      <c r="AW232" s="13" t="s">
        <v>31</v>
      </c>
      <c r="AX232" s="13" t="s">
        <v>77</v>
      </c>
      <c r="AY232" s="242" t="s">
        <v>151</v>
      </c>
    </row>
    <row r="233" s="2" customFormat="1" ht="16.5" customHeight="1">
      <c r="A233" s="39"/>
      <c r="B233" s="40"/>
      <c r="C233" s="265" t="s">
        <v>424</v>
      </c>
      <c r="D233" s="265" t="s">
        <v>262</v>
      </c>
      <c r="E233" s="266" t="s">
        <v>1908</v>
      </c>
      <c r="F233" s="267" t="s">
        <v>1909</v>
      </c>
      <c r="G233" s="268" t="s">
        <v>433</v>
      </c>
      <c r="H233" s="269">
        <v>254</v>
      </c>
      <c r="I233" s="270"/>
      <c r="J233" s="271">
        <f>ROUND(I233*H233,2)</f>
        <v>0</v>
      </c>
      <c r="K233" s="267" t="s">
        <v>19</v>
      </c>
      <c r="L233" s="272"/>
      <c r="M233" s="273" t="s">
        <v>19</v>
      </c>
      <c r="N233" s="274" t="s">
        <v>40</v>
      </c>
      <c r="O233" s="85"/>
      <c r="P233" s="222">
        <f>O233*H233</f>
        <v>0</v>
      </c>
      <c r="Q233" s="222">
        <v>0.19500000000000001</v>
      </c>
      <c r="R233" s="222">
        <f>Q233*H233</f>
        <v>49.530000000000001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230</v>
      </c>
      <c r="AT233" s="224" t="s">
        <v>262</v>
      </c>
      <c r="AU233" s="224" t="s">
        <v>79</v>
      </c>
      <c r="AY233" s="18" t="s">
        <v>151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77</v>
      </c>
      <c r="BK233" s="225">
        <f>ROUND(I233*H233,2)</f>
        <v>0</v>
      </c>
      <c r="BL233" s="18" t="s">
        <v>158</v>
      </c>
      <c r="BM233" s="224" t="s">
        <v>1910</v>
      </c>
    </row>
    <row r="234" s="13" customFormat="1">
      <c r="A234" s="13"/>
      <c r="B234" s="231"/>
      <c r="C234" s="232"/>
      <c r="D234" s="233" t="s">
        <v>162</v>
      </c>
      <c r="E234" s="234" t="s">
        <v>19</v>
      </c>
      <c r="F234" s="235" t="s">
        <v>1911</v>
      </c>
      <c r="G234" s="232"/>
      <c r="H234" s="236">
        <v>254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162</v>
      </c>
      <c r="AU234" s="242" t="s">
        <v>79</v>
      </c>
      <c r="AV234" s="13" t="s">
        <v>79</v>
      </c>
      <c r="AW234" s="13" t="s">
        <v>31</v>
      </c>
      <c r="AX234" s="13" t="s">
        <v>77</v>
      </c>
      <c r="AY234" s="242" t="s">
        <v>151</v>
      </c>
    </row>
    <row r="235" s="2" customFormat="1" ht="16.5" customHeight="1">
      <c r="A235" s="39"/>
      <c r="B235" s="40"/>
      <c r="C235" s="213" t="s">
        <v>430</v>
      </c>
      <c r="D235" s="213" t="s">
        <v>153</v>
      </c>
      <c r="E235" s="214" t="s">
        <v>1912</v>
      </c>
      <c r="F235" s="215" t="s">
        <v>1913</v>
      </c>
      <c r="G235" s="216" t="s">
        <v>290</v>
      </c>
      <c r="H235" s="217">
        <v>3.3540000000000001</v>
      </c>
      <c r="I235" s="218"/>
      <c r="J235" s="219">
        <f>ROUND(I235*H235,2)</f>
        <v>0</v>
      </c>
      <c r="K235" s="215" t="s">
        <v>157</v>
      </c>
      <c r="L235" s="45"/>
      <c r="M235" s="220" t="s">
        <v>19</v>
      </c>
      <c r="N235" s="221" t="s">
        <v>40</v>
      </c>
      <c r="O235" s="85"/>
      <c r="P235" s="222">
        <f>O235*H235</f>
        <v>0</v>
      </c>
      <c r="Q235" s="222">
        <v>0.0065799999999999999</v>
      </c>
      <c r="R235" s="222">
        <f>Q235*H235</f>
        <v>0.02206932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158</v>
      </c>
      <c r="AT235" s="224" t="s">
        <v>153</v>
      </c>
      <c r="AU235" s="224" t="s">
        <v>79</v>
      </c>
      <c r="AY235" s="18" t="s">
        <v>151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77</v>
      </c>
      <c r="BK235" s="225">
        <f>ROUND(I235*H235,2)</f>
        <v>0</v>
      </c>
      <c r="BL235" s="18" t="s">
        <v>158</v>
      </c>
      <c r="BM235" s="224" t="s">
        <v>1914</v>
      </c>
    </row>
    <row r="236" s="2" customFormat="1">
      <c r="A236" s="39"/>
      <c r="B236" s="40"/>
      <c r="C236" s="41"/>
      <c r="D236" s="226" t="s">
        <v>160</v>
      </c>
      <c r="E236" s="41"/>
      <c r="F236" s="227" t="s">
        <v>1915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160</v>
      </c>
      <c r="AU236" s="18" t="s">
        <v>79</v>
      </c>
    </row>
    <row r="237" s="13" customFormat="1">
      <c r="A237" s="13"/>
      <c r="B237" s="231"/>
      <c r="C237" s="232"/>
      <c r="D237" s="233" t="s">
        <v>162</v>
      </c>
      <c r="E237" s="234" t="s">
        <v>19</v>
      </c>
      <c r="F237" s="235" t="s">
        <v>1916</v>
      </c>
      <c r="G237" s="232"/>
      <c r="H237" s="236">
        <v>1.99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162</v>
      </c>
      <c r="AU237" s="242" t="s">
        <v>79</v>
      </c>
      <c r="AV237" s="13" t="s">
        <v>79</v>
      </c>
      <c r="AW237" s="13" t="s">
        <v>31</v>
      </c>
      <c r="AX237" s="13" t="s">
        <v>69</v>
      </c>
      <c r="AY237" s="242" t="s">
        <v>151</v>
      </c>
    </row>
    <row r="238" s="13" customFormat="1">
      <c r="A238" s="13"/>
      <c r="B238" s="231"/>
      <c r="C238" s="232"/>
      <c r="D238" s="233" t="s">
        <v>162</v>
      </c>
      <c r="E238" s="234" t="s">
        <v>19</v>
      </c>
      <c r="F238" s="235" t="s">
        <v>1917</v>
      </c>
      <c r="G238" s="232"/>
      <c r="H238" s="236">
        <v>1.3640000000000001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162</v>
      </c>
      <c r="AU238" s="242" t="s">
        <v>79</v>
      </c>
      <c r="AV238" s="13" t="s">
        <v>79</v>
      </c>
      <c r="AW238" s="13" t="s">
        <v>31</v>
      </c>
      <c r="AX238" s="13" t="s">
        <v>69</v>
      </c>
      <c r="AY238" s="242" t="s">
        <v>151</v>
      </c>
    </row>
    <row r="239" s="15" customFormat="1">
      <c r="A239" s="15"/>
      <c r="B239" s="254"/>
      <c r="C239" s="255"/>
      <c r="D239" s="233" t="s">
        <v>162</v>
      </c>
      <c r="E239" s="256" t="s">
        <v>19</v>
      </c>
      <c r="F239" s="257" t="s">
        <v>174</v>
      </c>
      <c r="G239" s="255"/>
      <c r="H239" s="258">
        <v>3.3540000000000001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162</v>
      </c>
      <c r="AU239" s="264" t="s">
        <v>79</v>
      </c>
      <c r="AV239" s="15" t="s">
        <v>158</v>
      </c>
      <c r="AW239" s="15" t="s">
        <v>31</v>
      </c>
      <c r="AX239" s="15" t="s">
        <v>77</v>
      </c>
      <c r="AY239" s="264" t="s">
        <v>151</v>
      </c>
    </row>
    <row r="240" s="2" customFormat="1" ht="16.5" customHeight="1">
      <c r="A240" s="39"/>
      <c r="B240" s="40"/>
      <c r="C240" s="213" t="s">
        <v>436</v>
      </c>
      <c r="D240" s="213" t="s">
        <v>153</v>
      </c>
      <c r="E240" s="214" t="s">
        <v>1918</v>
      </c>
      <c r="F240" s="215" t="s">
        <v>1919</v>
      </c>
      <c r="G240" s="216" t="s">
        <v>290</v>
      </c>
      <c r="H240" s="217">
        <v>3.3540000000000001</v>
      </c>
      <c r="I240" s="218"/>
      <c r="J240" s="219">
        <f>ROUND(I240*H240,2)</f>
        <v>0</v>
      </c>
      <c r="K240" s="215" t="s">
        <v>157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158</v>
      </c>
      <c r="AT240" s="224" t="s">
        <v>153</v>
      </c>
      <c r="AU240" s="224" t="s">
        <v>79</v>
      </c>
      <c r="AY240" s="18" t="s">
        <v>151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77</v>
      </c>
      <c r="BK240" s="225">
        <f>ROUND(I240*H240,2)</f>
        <v>0</v>
      </c>
      <c r="BL240" s="18" t="s">
        <v>158</v>
      </c>
      <c r="BM240" s="224" t="s">
        <v>1920</v>
      </c>
    </row>
    <row r="241" s="2" customFormat="1">
      <c r="A241" s="39"/>
      <c r="B241" s="40"/>
      <c r="C241" s="41"/>
      <c r="D241" s="226" t="s">
        <v>160</v>
      </c>
      <c r="E241" s="41"/>
      <c r="F241" s="227" t="s">
        <v>1921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160</v>
      </c>
      <c r="AU241" s="18" t="s">
        <v>79</v>
      </c>
    </row>
    <row r="242" s="2" customFormat="1" ht="16.5" customHeight="1">
      <c r="A242" s="39"/>
      <c r="B242" s="40"/>
      <c r="C242" s="213" t="s">
        <v>440</v>
      </c>
      <c r="D242" s="213" t="s">
        <v>153</v>
      </c>
      <c r="E242" s="214" t="s">
        <v>1922</v>
      </c>
      <c r="F242" s="215" t="s">
        <v>1923</v>
      </c>
      <c r="G242" s="216" t="s">
        <v>156</v>
      </c>
      <c r="H242" s="217">
        <v>2.9399999999999999</v>
      </c>
      <c r="I242" s="218"/>
      <c r="J242" s="219">
        <f>ROUND(I242*H242,2)</f>
        <v>0</v>
      </c>
      <c r="K242" s="215" t="s">
        <v>157</v>
      </c>
      <c r="L242" s="45"/>
      <c r="M242" s="220" t="s">
        <v>19</v>
      </c>
      <c r="N242" s="221" t="s">
        <v>40</v>
      </c>
      <c r="O242" s="85"/>
      <c r="P242" s="222">
        <f>O242*H242</f>
        <v>0</v>
      </c>
      <c r="Q242" s="222">
        <v>1.8907700000000001</v>
      </c>
      <c r="R242" s="222">
        <f>Q242*H242</f>
        <v>5.5588638000000001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158</v>
      </c>
      <c r="AT242" s="224" t="s">
        <v>153</v>
      </c>
      <c r="AU242" s="224" t="s">
        <v>79</v>
      </c>
      <c r="AY242" s="18" t="s">
        <v>151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77</v>
      </c>
      <c r="BK242" s="225">
        <f>ROUND(I242*H242,2)</f>
        <v>0</v>
      </c>
      <c r="BL242" s="18" t="s">
        <v>158</v>
      </c>
      <c r="BM242" s="224" t="s">
        <v>1924</v>
      </c>
    </row>
    <row r="243" s="2" customFormat="1">
      <c r="A243" s="39"/>
      <c r="B243" s="40"/>
      <c r="C243" s="41"/>
      <c r="D243" s="226" t="s">
        <v>160</v>
      </c>
      <c r="E243" s="41"/>
      <c r="F243" s="227" t="s">
        <v>1925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79</v>
      </c>
    </row>
    <row r="244" s="13" customFormat="1">
      <c r="A244" s="13"/>
      <c r="B244" s="231"/>
      <c r="C244" s="232"/>
      <c r="D244" s="233" t="s">
        <v>162</v>
      </c>
      <c r="E244" s="234" t="s">
        <v>19</v>
      </c>
      <c r="F244" s="235" t="s">
        <v>1926</v>
      </c>
      <c r="G244" s="232"/>
      <c r="H244" s="236">
        <v>1.8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162</v>
      </c>
      <c r="AU244" s="242" t="s">
        <v>79</v>
      </c>
      <c r="AV244" s="13" t="s">
        <v>79</v>
      </c>
      <c r="AW244" s="13" t="s">
        <v>31</v>
      </c>
      <c r="AX244" s="13" t="s">
        <v>69</v>
      </c>
      <c r="AY244" s="242" t="s">
        <v>151</v>
      </c>
    </row>
    <row r="245" s="14" customFormat="1">
      <c r="A245" s="14"/>
      <c r="B245" s="243"/>
      <c r="C245" s="244"/>
      <c r="D245" s="233" t="s">
        <v>162</v>
      </c>
      <c r="E245" s="245" t="s">
        <v>19</v>
      </c>
      <c r="F245" s="246" t="s">
        <v>1809</v>
      </c>
      <c r="G245" s="244"/>
      <c r="H245" s="247">
        <v>1.8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162</v>
      </c>
      <c r="AU245" s="253" t="s">
        <v>79</v>
      </c>
      <c r="AV245" s="14" t="s">
        <v>165</v>
      </c>
      <c r="AW245" s="14" t="s">
        <v>31</v>
      </c>
      <c r="AX245" s="14" t="s">
        <v>69</v>
      </c>
      <c r="AY245" s="253" t="s">
        <v>151</v>
      </c>
    </row>
    <row r="246" s="13" customFormat="1">
      <c r="A246" s="13"/>
      <c r="B246" s="231"/>
      <c r="C246" s="232"/>
      <c r="D246" s="233" t="s">
        <v>162</v>
      </c>
      <c r="E246" s="234" t="s">
        <v>19</v>
      </c>
      <c r="F246" s="235" t="s">
        <v>1927</v>
      </c>
      <c r="G246" s="232"/>
      <c r="H246" s="236">
        <v>1.1399999999999999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162</v>
      </c>
      <c r="AU246" s="242" t="s">
        <v>79</v>
      </c>
      <c r="AV246" s="13" t="s">
        <v>79</v>
      </c>
      <c r="AW246" s="13" t="s">
        <v>31</v>
      </c>
      <c r="AX246" s="13" t="s">
        <v>69</v>
      </c>
      <c r="AY246" s="242" t="s">
        <v>151</v>
      </c>
    </row>
    <row r="247" s="14" customFormat="1">
      <c r="A247" s="14"/>
      <c r="B247" s="243"/>
      <c r="C247" s="244"/>
      <c r="D247" s="233" t="s">
        <v>162</v>
      </c>
      <c r="E247" s="245" t="s">
        <v>19</v>
      </c>
      <c r="F247" s="246" t="s">
        <v>1928</v>
      </c>
      <c r="G247" s="244"/>
      <c r="H247" s="247">
        <v>1.1399999999999999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162</v>
      </c>
      <c r="AU247" s="253" t="s">
        <v>79</v>
      </c>
      <c r="AV247" s="14" t="s">
        <v>165</v>
      </c>
      <c r="AW247" s="14" t="s">
        <v>31</v>
      </c>
      <c r="AX247" s="14" t="s">
        <v>69</v>
      </c>
      <c r="AY247" s="253" t="s">
        <v>151</v>
      </c>
    </row>
    <row r="248" s="15" customFormat="1">
      <c r="A248" s="15"/>
      <c r="B248" s="254"/>
      <c r="C248" s="255"/>
      <c r="D248" s="233" t="s">
        <v>162</v>
      </c>
      <c r="E248" s="256" t="s">
        <v>19</v>
      </c>
      <c r="F248" s="257" t="s">
        <v>174</v>
      </c>
      <c r="G248" s="255"/>
      <c r="H248" s="258">
        <v>2.9399999999999999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162</v>
      </c>
      <c r="AU248" s="264" t="s">
        <v>79</v>
      </c>
      <c r="AV248" s="15" t="s">
        <v>158</v>
      </c>
      <c r="AW248" s="15" t="s">
        <v>31</v>
      </c>
      <c r="AX248" s="15" t="s">
        <v>77</v>
      </c>
      <c r="AY248" s="264" t="s">
        <v>151</v>
      </c>
    </row>
    <row r="249" s="2" customFormat="1" ht="21.75" customHeight="1">
      <c r="A249" s="39"/>
      <c r="B249" s="40"/>
      <c r="C249" s="213" t="s">
        <v>445</v>
      </c>
      <c r="D249" s="213" t="s">
        <v>153</v>
      </c>
      <c r="E249" s="214" t="s">
        <v>451</v>
      </c>
      <c r="F249" s="215" t="s">
        <v>452</v>
      </c>
      <c r="G249" s="216" t="s">
        <v>290</v>
      </c>
      <c r="H249" s="217">
        <v>836.54999999999995</v>
      </c>
      <c r="I249" s="218"/>
      <c r="J249" s="219">
        <f>ROUND(I249*H249,2)</f>
        <v>0</v>
      </c>
      <c r="K249" s="215" t="s">
        <v>157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0.16192000000000001</v>
      </c>
      <c r="R249" s="222">
        <f>Q249*H249</f>
        <v>135.45417599999999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158</v>
      </c>
      <c r="AT249" s="224" t="s">
        <v>153</v>
      </c>
      <c r="AU249" s="224" t="s">
        <v>79</v>
      </c>
      <c r="AY249" s="18" t="s">
        <v>151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77</v>
      </c>
      <c r="BK249" s="225">
        <f>ROUND(I249*H249,2)</f>
        <v>0</v>
      </c>
      <c r="BL249" s="18" t="s">
        <v>158</v>
      </c>
      <c r="BM249" s="224" t="s">
        <v>1929</v>
      </c>
    </row>
    <row r="250" s="2" customFormat="1">
      <c r="A250" s="39"/>
      <c r="B250" s="40"/>
      <c r="C250" s="41"/>
      <c r="D250" s="226" t="s">
        <v>160</v>
      </c>
      <c r="E250" s="41"/>
      <c r="F250" s="227" t="s">
        <v>454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160</v>
      </c>
      <c r="AU250" s="18" t="s">
        <v>79</v>
      </c>
    </row>
    <row r="251" s="13" customFormat="1">
      <c r="A251" s="13"/>
      <c r="B251" s="231"/>
      <c r="C251" s="232"/>
      <c r="D251" s="233" t="s">
        <v>162</v>
      </c>
      <c r="E251" s="234" t="s">
        <v>19</v>
      </c>
      <c r="F251" s="235" t="s">
        <v>1930</v>
      </c>
      <c r="G251" s="232"/>
      <c r="H251" s="236">
        <v>367.31999999999999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162</v>
      </c>
      <c r="AU251" s="242" t="s">
        <v>79</v>
      </c>
      <c r="AV251" s="13" t="s">
        <v>79</v>
      </c>
      <c r="AW251" s="13" t="s">
        <v>31</v>
      </c>
      <c r="AX251" s="13" t="s">
        <v>69</v>
      </c>
      <c r="AY251" s="242" t="s">
        <v>151</v>
      </c>
    </row>
    <row r="252" s="14" customFormat="1">
      <c r="A252" s="14"/>
      <c r="B252" s="243"/>
      <c r="C252" s="244"/>
      <c r="D252" s="233" t="s">
        <v>162</v>
      </c>
      <c r="E252" s="245" t="s">
        <v>19</v>
      </c>
      <c r="F252" s="246" t="s">
        <v>1436</v>
      </c>
      <c r="G252" s="244"/>
      <c r="H252" s="247">
        <v>367.31999999999999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162</v>
      </c>
      <c r="AU252" s="253" t="s">
        <v>79</v>
      </c>
      <c r="AV252" s="14" t="s">
        <v>165</v>
      </c>
      <c r="AW252" s="14" t="s">
        <v>31</v>
      </c>
      <c r="AX252" s="14" t="s">
        <v>69</v>
      </c>
      <c r="AY252" s="253" t="s">
        <v>151</v>
      </c>
    </row>
    <row r="253" s="13" customFormat="1">
      <c r="A253" s="13"/>
      <c r="B253" s="231"/>
      <c r="C253" s="232"/>
      <c r="D253" s="233" t="s">
        <v>162</v>
      </c>
      <c r="E253" s="234" t="s">
        <v>19</v>
      </c>
      <c r="F253" s="235" t="s">
        <v>1931</v>
      </c>
      <c r="G253" s="232"/>
      <c r="H253" s="236">
        <v>395.94999999999999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162</v>
      </c>
      <c r="AU253" s="242" t="s">
        <v>79</v>
      </c>
      <c r="AV253" s="13" t="s">
        <v>79</v>
      </c>
      <c r="AW253" s="13" t="s">
        <v>31</v>
      </c>
      <c r="AX253" s="13" t="s">
        <v>69</v>
      </c>
      <c r="AY253" s="242" t="s">
        <v>151</v>
      </c>
    </row>
    <row r="254" s="14" customFormat="1">
      <c r="A254" s="14"/>
      <c r="B254" s="243"/>
      <c r="C254" s="244"/>
      <c r="D254" s="233" t="s">
        <v>162</v>
      </c>
      <c r="E254" s="245" t="s">
        <v>19</v>
      </c>
      <c r="F254" s="246" t="s">
        <v>1779</v>
      </c>
      <c r="G254" s="244"/>
      <c r="H254" s="247">
        <v>395.94999999999999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162</v>
      </c>
      <c r="AU254" s="253" t="s">
        <v>79</v>
      </c>
      <c r="AV254" s="14" t="s">
        <v>165</v>
      </c>
      <c r="AW254" s="14" t="s">
        <v>31</v>
      </c>
      <c r="AX254" s="14" t="s">
        <v>69</v>
      </c>
      <c r="AY254" s="253" t="s">
        <v>151</v>
      </c>
    </row>
    <row r="255" s="13" customFormat="1">
      <c r="A255" s="13"/>
      <c r="B255" s="231"/>
      <c r="C255" s="232"/>
      <c r="D255" s="233" t="s">
        <v>162</v>
      </c>
      <c r="E255" s="234" t="s">
        <v>19</v>
      </c>
      <c r="F255" s="235" t="s">
        <v>1932</v>
      </c>
      <c r="G255" s="232"/>
      <c r="H255" s="236">
        <v>73.280000000000001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162</v>
      </c>
      <c r="AU255" s="242" t="s">
        <v>79</v>
      </c>
      <c r="AV255" s="13" t="s">
        <v>79</v>
      </c>
      <c r="AW255" s="13" t="s">
        <v>31</v>
      </c>
      <c r="AX255" s="13" t="s">
        <v>69</v>
      </c>
      <c r="AY255" s="242" t="s">
        <v>151</v>
      </c>
    </row>
    <row r="256" s="14" customFormat="1">
      <c r="A256" s="14"/>
      <c r="B256" s="243"/>
      <c r="C256" s="244"/>
      <c r="D256" s="233" t="s">
        <v>162</v>
      </c>
      <c r="E256" s="245" t="s">
        <v>19</v>
      </c>
      <c r="F256" s="246" t="s">
        <v>171</v>
      </c>
      <c r="G256" s="244"/>
      <c r="H256" s="247">
        <v>73.280000000000001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162</v>
      </c>
      <c r="AU256" s="253" t="s">
        <v>79</v>
      </c>
      <c r="AV256" s="14" t="s">
        <v>165</v>
      </c>
      <c r="AW256" s="14" t="s">
        <v>31</v>
      </c>
      <c r="AX256" s="14" t="s">
        <v>69</v>
      </c>
      <c r="AY256" s="253" t="s">
        <v>151</v>
      </c>
    </row>
    <row r="257" s="15" customFormat="1">
      <c r="A257" s="15"/>
      <c r="B257" s="254"/>
      <c r="C257" s="255"/>
      <c r="D257" s="233" t="s">
        <v>162</v>
      </c>
      <c r="E257" s="256" t="s">
        <v>19</v>
      </c>
      <c r="F257" s="257" t="s">
        <v>174</v>
      </c>
      <c r="G257" s="255"/>
      <c r="H257" s="258">
        <v>836.54999999999995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162</v>
      </c>
      <c r="AU257" s="264" t="s">
        <v>79</v>
      </c>
      <c r="AV257" s="15" t="s">
        <v>158</v>
      </c>
      <c r="AW257" s="15" t="s">
        <v>31</v>
      </c>
      <c r="AX257" s="15" t="s">
        <v>77</v>
      </c>
      <c r="AY257" s="264" t="s">
        <v>151</v>
      </c>
    </row>
    <row r="258" s="12" customFormat="1" ht="22.8" customHeight="1">
      <c r="A258" s="12"/>
      <c r="B258" s="197"/>
      <c r="C258" s="198"/>
      <c r="D258" s="199" t="s">
        <v>68</v>
      </c>
      <c r="E258" s="211" t="s">
        <v>207</v>
      </c>
      <c r="F258" s="211" t="s">
        <v>456</v>
      </c>
      <c r="G258" s="198"/>
      <c r="H258" s="198"/>
      <c r="I258" s="201"/>
      <c r="J258" s="212">
        <f>BK258</f>
        <v>0</v>
      </c>
      <c r="K258" s="198"/>
      <c r="L258" s="203"/>
      <c r="M258" s="204"/>
      <c r="N258" s="205"/>
      <c r="O258" s="205"/>
      <c r="P258" s="206">
        <f>SUM(P259:P299)</f>
        <v>0</v>
      </c>
      <c r="Q258" s="205"/>
      <c r="R258" s="206">
        <f>SUM(R259:R299)</f>
        <v>276.7117068</v>
      </c>
      <c r="S258" s="205"/>
      <c r="T258" s="207">
        <f>SUM(T259:T299)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8" t="s">
        <v>77</v>
      </c>
      <c r="AT258" s="209" t="s">
        <v>68</v>
      </c>
      <c r="AU258" s="209" t="s">
        <v>77</v>
      </c>
      <c r="AY258" s="208" t="s">
        <v>151</v>
      </c>
      <c r="BK258" s="210">
        <f>SUM(BK259:BK299)</f>
        <v>0</v>
      </c>
    </row>
    <row r="259" s="2" customFormat="1" ht="16.5" customHeight="1">
      <c r="A259" s="39"/>
      <c r="B259" s="40"/>
      <c r="C259" s="213" t="s">
        <v>450</v>
      </c>
      <c r="D259" s="213" t="s">
        <v>153</v>
      </c>
      <c r="E259" s="214" t="s">
        <v>467</v>
      </c>
      <c r="F259" s="215" t="s">
        <v>468</v>
      </c>
      <c r="G259" s="216" t="s">
        <v>290</v>
      </c>
      <c r="H259" s="217">
        <v>73.280000000000001</v>
      </c>
      <c r="I259" s="218"/>
      <c r="J259" s="219">
        <f>ROUND(I259*H259,2)</f>
        <v>0</v>
      </c>
      <c r="K259" s="215" t="s">
        <v>157</v>
      </c>
      <c r="L259" s="45"/>
      <c r="M259" s="220" t="s">
        <v>19</v>
      </c>
      <c r="N259" s="221" t="s">
        <v>40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158</v>
      </c>
      <c r="AT259" s="224" t="s">
        <v>153</v>
      </c>
      <c r="AU259" s="224" t="s">
        <v>79</v>
      </c>
      <c r="AY259" s="18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77</v>
      </c>
      <c r="BK259" s="225">
        <f>ROUND(I259*H259,2)</f>
        <v>0</v>
      </c>
      <c r="BL259" s="18" t="s">
        <v>158</v>
      </c>
      <c r="BM259" s="224" t="s">
        <v>1933</v>
      </c>
    </row>
    <row r="260" s="2" customFormat="1">
      <c r="A260" s="39"/>
      <c r="B260" s="40"/>
      <c r="C260" s="41"/>
      <c r="D260" s="226" t="s">
        <v>160</v>
      </c>
      <c r="E260" s="41"/>
      <c r="F260" s="227" t="s">
        <v>470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79</v>
      </c>
    </row>
    <row r="261" s="13" customFormat="1">
      <c r="A261" s="13"/>
      <c r="B261" s="231"/>
      <c r="C261" s="232"/>
      <c r="D261" s="233" t="s">
        <v>162</v>
      </c>
      <c r="E261" s="234" t="s">
        <v>19</v>
      </c>
      <c r="F261" s="235" t="s">
        <v>1932</v>
      </c>
      <c r="G261" s="232"/>
      <c r="H261" s="236">
        <v>73.280000000000001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162</v>
      </c>
      <c r="AU261" s="242" t="s">
        <v>79</v>
      </c>
      <c r="AV261" s="13" t="s">
        <v>79</v>
      </c>
      <c r="AW261" s="13" t="s">
        <v>31</v>
      </c>
      <c r="AX261" s="13" t="s">
        <v>77</v>
      </c>
      <c r="AY261" s="242" t="s">
        <v>151</v>
      </c>
    </row>
    <row r="262" s="2" customFormat="1" ht="16.5" customHeight="1">
      <c r="A262" s="39"/>
      <c r="B262" s="40"/>
      <c r="C262" s="213" t="s">
        <v>457</v>
      </c>
      <c r="D262" s="213" t="s">
        <v>153</v>
      </c>
      <c r="E262" s="214" t="s">
        <v>484</v>
      </c>
      <c r="F262" s="215" t="s">
        <v>485</v>
      </c>
      <c r="G262" s="216" t="s">
        <v>290</v>
      </c>
      <c r="H262" s="217">
        <v>453.80000000000001</v>
      </c>
      <c r="I262" s="218"/>
      <c r="J262" s="219">
        <f>ROUND(I262*H262,2)</f>
        <v>0</v>
      </c>
      <c r="K262" s="215" t="s">
        <v>157</v>
      </c>
      <c r="L262" s="45"/>
      <c r="M262" s="220" t="s">
        <v>19</v>
      </c>
      <c r="N262" s="221" t="s">
        <v>40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158</v>
      </c>
      <c r="AT262" s="224" t="s">
        <v>153</v>
      </c>
      <c r="AU262" s="224" t="s">
        <v>79</v>
      </c>
      <c r="AY262" s="18" t="s">
        <v>151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77</v>
      </c>
      <c r="BK262" s="225">
        <f>ROUND(I262*H262,2)</f>
        <v>0</v>
      </c>
      <c r="BL262" s="18" t="s">
        <v>158</v>
      </c>
      <c r="BM262" s="224" t="s">
        <v>1934</v>
      </c>
    </row>
    <row r="263" s="2" customFormat="1">
      <c r="A263" s="39"/>
      <c r="B263" s="40"/>
      <c r="C263" s="41"/>
      <c r="D263" s="226" t="s">
        <v>160</v>
      </c>
      <c r="E263" s="41"/>
      <c r="F263" s="227" t="s">
        <v>487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160</v>
      </c>
      <c r="AU263" s="18" t="s">
        <v>79</v>
      </c>
    </row>
    <row r="264" s="13" customFormat="1">
      <c r="A264" s="13"/>
      <c r="B264" s="231"/>
      <c r="C264" s="232"/>
      <c r="D264" s="233" t="s">
        <v>162</v>
      </c>
      <c r="E264" s="234" t="s">
        <v>19</v>
      </c>
      <c r="F264" s="235" t="s">
        <v>1453</v>
      </c>
      <c r="G264" s="232"/>
      <c r="H264" s="236">
        <v>354.5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162</v>
      </c>
      <c r="AU264" s="242" t="s">
        <v>79</v>
      </c>
      <c r="AV264" s="13" t="s">
        <v>79</v>
      </c>
      <c r="AW264" s="13" t="s">
        <v>31</v>
      </c>
      <c r="AX264" s="13" t="s">
        <v>69</v>
      </c>
      <c r="AY264" s="242" t="s">
        <v>151</v>
      </c>
    </row>
    <row r="265" s="14" customFormat="1">
      <c r="A265" s="14"/>
      <c r="B265" s="243"/>
      <c r="C265" s="244"/>
      <c r="D265" s="233" t="s">
        <v>162</v>
      </c>
      <c r="E265" s="245" t="s">
        <v>19</v>
      </c>
      <c r="F265" s="246" t="s">
        <v>1436</v>
      </c>
      <c r="G265" s="244"/>
      <c r="H265" s="247">
        <v>354.5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162</v>
      </c>
      <c r="AU265" s="253" t="s">
        <v>79</v>
      </c>
      <c r="AV265" s="14" t="s">
        <v>165</v>
      </c>
      <c r="AW265" s="14" t="s">
        <v>31</v>
      </c>
      <c r="AX265" s="14" t="s">
        <v>69</v>
      </c>
      <c r="AY265" s="253" t="s">
        <v>151</v>
      </c>
    </row>
    <row r="266" s="13" customFormat="1">
      <c r="A266" s="13"/>
      <c r="B266" s="231"/>
      <c r="C266" s="232"/>
      <c r="D266" s="233" t="s">
        <v>162</v>
      </c>
      <c r="E266" s="234" t="s">
        <v>19</v>
      </c>
      <c r="F266" s="235" t="s">
        <v>1537</v>
      </c>
      <c r="G266" s="232"/>
      <c r="H266" s="236">
        <v>99.299999999999997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162</v>
      </c>
      <c r="AU266" s="242" t="s">
        <v>79</v>
      </c>
      <c r="AV266" s="13" t="s">
        <v>79</v>
      </c>
      <c r="AW266" s="13" t="s">
        <v>31</v>
      </c>
      <c r="AX266" s="13" t="s">
        <v>69</v>
      </c>
      <c r="AY266" s="242" t="s">
        <v>151</v>
      </c>
    </row>
    <row r="267" s="14" customFormat="1">
      <c r="A267" s="14"/>
      <c r="B267" s="243"/>
      <c r="C267" s="244"/>
      <c r="D267" s="233" t="s">
        <v>162</v>
      </c>
      <c r="E267" s="245" t="s">
        <v>19</v>
      </c>
      <c r="F267" s="246" t="s">
        <v>1438</v>
      </c>
      <c r="G267" s="244"/>
      <c r="H267" s="247">
        <v>99.299999999999997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162</v>
      </c>
      <c r="AU267" s="253" t="s">
        <v>79</v>
      </c>
      <c r="AV267" s="14" t="s">
        <v>165</v>
      </c>
      <c r="AW267" s="14" t="s">
        <v>31</v>
      </c>
      <c r="AX267" s="14" t="s">
        <v>69</v>
      </c>
      <c r="AY267" s="253" t="s">
        <v>151</v>
      </c>
    </row>
    <row r="268" s="15" customFormat="1">
      <c r="A268" s="15"/>
      <c r="B268" s="254"/>
      <c r="C268" s="255"/>
      <c r="D268" s="233" t="s">
        <v>162</v>
      </c>
      <c r="E268" s="256" t="s">
        <v>19</v>
      </c>
      <c r="F268" s="257" t="s">
        <v>174</v>
      </c>
      <c r="G268" s="255"/>
      <c r="H268" s="258">
        <v>453.80000000000001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162</v>
      </c>
      <c r="AU268" s="264" t="s">
        <v>79</v>
      </c>
      <c r="AV268" s="15" t="s">
        <v>158</v>
      </c>
      <c r="AW268" s="15" t="s">
        <v>31</v>
      </c>
      <c r="AX268" s="15" t="s">
        <v>77</v>
      </c>
      <c r="AY268" s="264" t="s">
        <v>151</v>
      </c>
    </row>
    <row r="269" s="2" customFormat="1" ht="21.75" customHeight="1">
      <c r="A269" s="39"/>
      <c r="B269" s="40"/>
      <c r="C269" s="213" t="s">
        <v>466</v>
      </c>
      <c r="D269" s="213" t="s">
        <v>153</v>
      </c>
      <c r="E269" s="214" t="s">
        <v>1935</v>
      </c>
      <c r="F269" s="215" t="s">
        <v>1936</v>
      </c>
      <c r="G269" s="216" t="s">
        <v>290</v>
      </c>
      <c r="H269" s="217">
        <v>220.81999999999999</v>
      </c>
      <c r="I269" s="218"/>
      <c r="J269" s="219">
        <f>ROUND(I269*H269,2)</f>
        <v>0</v>
      </c>
      <c r="K269" s="215" t="s">
        <v>157</v>
      </c>
      <c r="L269" s="45"/>
      <c r="M269" s="220" t="s">
        <v>19</v>
      </c>
      <c r="N269" s="221" t="s">
        <v>40</v>
      </c>
      <c r="O269" s="85"/>
      <c r="P269" s="222">
        <f>O269*H269</f>
        <v>0</v>
      </c>
      <c r="Q269" s="222">
        <v>0.13769000000000001</v>
      </c>
      <c r="R269" s="222">
        <f>Q269*H269</f>
        <v>30.404705800000002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158</v>
      </c>
      <c r="AT269" s="224" t="s">
        <v>153</v>
      </c>
      <c r="AU269" s="224" t="s">
        <v>79</v>
      </c>
      <c r="AY269" s="18" t="s">
        <v>151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77</v>
      </c>
      <c r="BK269" s="225">
        <f>ROUND(I269*H269,2)</f>
        <v>0</v>
      </c>
      <c r="BL269" s="18" t="s">
        <v>158</v>
      </c>
      <c r="BM269" s="224" t="s">
        <v>1937</v>
      </c>
    </row>
    <row r="270" s="2" customFormat="1">
      <c r="A270" s="39"/>
      <c r="B270" s="40"/>
      <c r="C270" s="41"/>
      <c r="D270" s="226" t="s">
        <v>160</v>
      </c>
      <c r="E270" s="41"/>
      <c r="F270" s="227" t="s">
        <v>1938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160</v>
      </c>
      <c r="AU270" s="18" t="s">
        <v>79</v>
      </c>
    </row>
    <row r="271" s="2" customFormat="1" ht="16.5" customHeight="1">
      <c r="A271" s="39"/>
      <c r="B271" s="40"/>
      <c r="C271" s="213" t="s">
        <v>472</v>
      </c>
      <c r="D271" s="213" t="s">
        <v>153</v>
      </c>
      <c r="E271" s="214" t="s">
        <v>489</v>
      </c>
      <c r="F271" s="215" t="s">
        <v>490</v>
      </c>
      <c r="G271" s="216" t="s">
        <v>290</v>
      </c>
      <c r="H271" s="217">
        <v>763.26999999999998</v>
      </c>
      <c r="I271" s="218"/>
      <c r="J271" s="219">
        <f>ROUND(I271*H271,2)</f>
        <v>0</v>
      </c>
      <c r="K271" s="215" t="s">
        <v>157</v>
      </c>
      <c r="L271" s="45"/>
      <c r="M271" s="220" t="s">
        <v>19</v>
      </c>
      <c r="N271" s="221" t="s">
        <v>40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158</v>
      </c>
      <c r="AT271" s="224" t="s">
        <v>153</v>
      </c>
      <c r="AU271" s="224" t="s">
        <v>79</v>
      </c>
      <c r="AY271" s="18" t="s">
        <v>151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77</v>
      </c>
      <c r="BK271" s="225">
        <f>ROUND(I271*H271,2)</f>
        <v>0</v>
      </c>
      <c r="BL271" s="18" t="s">
        <v>158</v>
      </c>
      <c r="BM271" s="224" t="s">
        <v>1939</v>
      </c>
    </row>
    <row r="272" s="2" customFormat="1">
      <c r="A272" s="39"/>
      <c r="B272" s="40"/>
      <c r="C272" s="41"/>
      <c r="D272" s="226" t="s">
        <v>160</v>
      </c>
      <c r="E272" s="41"/>
      <c r="F272" s="227" t="s">
        <v>492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160</v>
      </c>
      <c r="AU272" s="18" t="s">
        <v>79</v>
      </c>
    </row>
    <row r="273" s="13" customFormat="1">
      <c r="A273" s="13"/>
      <c r="B273" s="231"/>
      <c r="C273" s="232"/>
      <c r="D273" s="233" t="s">
        <v>162</v>
      </c>
      <c r="E273" s="234" t="s">
        <v>19</v>
      </c>
      <c r="F273" s="235" t="s">
        <v>1930</v>
      </c>
      <c r="G273" s="232"/>
      <c r="H273" s="236">
        <v>367.31999999999999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162</v>
      </c>
      <c r="AU273" s="242" t="s">
        <v>79</v>
      </c>
      <c r="AV273" s="13" t="s">
        <v>79</v>
      </c>
      <c r="AW273" s="13" t="s">
        <v>31</v>
      </c>
      <c r="AX273" s="13" t="s">
        <v>69</v>
      </c>
      <c r="AY273" s="242" t="s">
        <v>151</v>
      </c>
    </row>
    <row r="274" s="14" customFormat="1">
      <c r="A274" s="14"/>
      <c r="B274" s="243"/>
      <c r="C274" s="244"/>
      <c r="D274" s="233" t="s">
        <v>162</v>
      </c>
      <c r="E274" s="245" t="s">
        <v>19</v>
      </c>
      <c r="F274" s="246" t="s">
        <v>1436</v>
      </c>
      <c r="G274" s="244"/>
      <c r="H274" s="247">
        <v>367.31999999999999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162</v>
      </c>
      <c r="AU274" s="253" t="s">
        <v>79</v>
      </c>
      <c r="AV274" s="14" t="s">
        <v>165</v>
      </c>
      <c r="AW274" s="14" t="s">
        <v>31</v>
      </c>
      <c r="AX274" s="14" t="s">
        <v>69</v>
      </c>
      <c r="AY274" s="253" t="s">
        <v>151</v>
      </c>
    </row>
    <row r="275" s="13" customFormat="1">
      <c r="A275" s="13"/>
      <c r="B275" s="231"/>
      <c r="C275" s="232"/>
      <c r="D275" s="233" t="s">
        <v>162</v>
      </c>
      <c r="E275" s="234" t="s">
        <v>19</v>
      </c>
      <c r="F275" s="235" t="s">
        <v>1931</v>
      </c>
      <c r="G275" s="232"/>
      <c r="H275" s="236">
        <v>395.94999999999999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162</v>
      </c>
      <c r="AU275" s="242" t="s">
        <v>79</v>
      </c>
      <c r="AV275" s="13" t="s">
        <v>79</v>
      </c>
      <c r="AW275" s="13" t="s">
        <v>31</v>
      </c>
      <c r="AX275" s="13" t="s">
        <v>69</v>
      </c>
      <c r="AY275" s="242" t="s">
        <v>151</v>
      </c>
    </row>
    <row r="276" s="14" customFormat="1">
      <c r="A276" s="14"/>
      <c r="B276" s="243"/>
      <c r="C276" s="244"/>
      <c r="D276" s="233" t="s">
        <v>162</v>
      </c>
      <c r="E276" s="245" t="s">
        <v>19</v>
      </c>
      <c r="F276" s="246" t="s">
        <v>1779</v>
      </c>
      <c r="G276" s="244"/>
      <c r="H276" s="247">
        <v>395.94999999999999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162</v>
      </c>
      <c r="AU276" s="253" t="s">
        <v>79</v>
      </c>
      <c r="AV276" s="14" t="s">
        <v>165</v>
      </c>
      <c r="AW276" s="14" t="s">
        <v>31</v>
      </c>
      <c r="AX276" s="14" t="s">
        <v>69</v>
      </c>
      <c r="AY276" s="253" t="s">
        <v>151</v>
      </c>
    </row>
    <row r="277" s="15" customFormat="1">
      <c r="A277" s="15"/>
      <c r="B277" s="254"/>
      <c r="C277" s="255"/>
      <c r="D277" s="233" t="s">
        <v>162</v>
      </c>
      <c r="E277" s="256" t="s">
        <v>19</v>
      </c>
      <c r="F277" s="257" t="s">
        <v>174</v>
      </c>
      <c r="G277" s="255"/>
      <c r="H277" s="258">
        <v>763.26999999999998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162</v>
      </c>
      <c r="AU277" s="264" t="s">
        <v>79</v>
      </c>
      <c r="AV277" s="15" t="s">
        <v>158</v>
      </c>
      <c r="AW277" s="15" t="s">
        <v>31</v>
      </c>
      <c r="AX277" s="15" t="s">
        <v>77</v>
      </c>
      <c r="AY277" s="264" t="s">
        <v>151</v>
      </c>
    </row>
    <row r="278" s="2" customFormat="1" ht="16.5" customHeight="1">
      <c r="A278" s="39"/>
      <c r="B278" s="40"/>
      <c r="C278" s="213" t="s">
        <v>477</v>
      </c>
      <c r="D278" s="213" t="s">
        <v>153</v>
      </c>
      <c r="E278" s="214" t="s">
        <v>1940</v>
      </c>
      <c r="F278" s="215" t="s">
        <v>1941</v>
      </c>
      <c r="G278" s="216" t="s">
        <v>290</v>
      </c>
      <c r="H278" s="217">
        <v>220.81999999999999</v>
      </c>
      <c r="I278" s="218"/>
      <c r="J278" s="219">
        <f>ROUND(I278*H278,2)</f>
        <v>0</v>
      </c>
      <c r="K278" s="215" t="s">
        <v>157</v>
      </c>
      <c r="L278" s="45"/>
      <c r="M278" s="220" t="s">
        <v>19</v>
      </c>
      <c r="N278" s="221" t="s">
        <v>40</v>
      </c>
      <c r="O278" s="85"/>
      <c r="P278" s="222">
        <f>O278*H278</f>
        <v>0</v>
      </c>
      <c r="Q278" s="222">
        <v>0.085650000000000004</v>
      </c>
      <c r="R278" s="222">
        <f>Q278*H278</f>
        <v>18.913233000000002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158</v>
      </c>
      <c r="AT278" s="224" t="s">
        <v>153</v>
      </c>
      <c r="AU278" s="224" t="s">
        <v>79</v>
      </c>
      <c r="AY278" s="18" t="s">
        <v>151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77</v>
      </c>
      <c r="BK278" s="225">
        <f>ROUND(I278*H278,2)</f>
        <v>0</v>
      </c>
      <c r="BL278" s="18" t="s">
        <v>158</v>
      </c>
      <c r="BM278" s="224" t="s">
        <v>1942</v>
      </c>
    </row>
    <row r="279" s="2" customFormat="1">
      <c r="A279" s="39"/>
      <c r="B279" s="40"/>
      <c r="C279" s="41"/>
      <c r="D279" s="226" t="s">
        <v>160</v>
      </c>
      <c r="E279" s="41"/>
      <c r="F279" s="227" t="s">
        <v>1943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160</v>
      </c>
      <c r="AU279" s="18" t="s">
        <v>79</v>
      </c>
    </row>
    <row r="280" s="2" customFormat="1" ht="16.5" customHeight="1">
      <c r="A280" s="39"/>
      <c r="B280" s="40"/>
      <c r="C280" s="265" t="s">
        <v>483</v>
      </c>
      <c r="D280" s="265" t="s">
        <v>262</v>
      </c>
      <c r="E280" s="266" t="s">
        <v>1944</v>
      </c>
      <c r="F280" s="267" t="s">
        <v>1945</v>
      </c>
      <c r="G280" s="268" t="s">
        <v>290</v>
      </c>
      <c r="H280" s="269">
        <v>33.122999999999998</v>
      </c>
      <c r="I280" s="270"/>
      <c r="J280" s="271">
        <f>ROUND(I280*H280,2)</f>
        <v>0</v>
      </c>
      <c r="K280" s="267" t="s">
        <v>157</v>
      </c>
      <c r="L280" s="272"/>
      <c r="M280" s="273" t="s">
        <v>19</v>
      </c>
      <c r="N280" s="274" t="s">
        <v>40</v>
      </c>
      <c r="O280" s="85"/>
      <c r="P280" s="222">
        <f>O280*H280</f>
        <v>0</v>
      </c>
      <c r="Q280" s="222">
        <v>0.17599999999999999</v>
      </c>
      <c r="R280" s="222">
        <f>Q280*H280</f>
        <v>5.8296479999999988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230</v>
      </c>
      <c r="AT280" s="224" t="s">
        <v>262</v>
      </c>
      <c r="AU280" s="224" t="s">
        <v>79</v>
      </c>
      <c r="AY280" s="18" t="s">
        <v>151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77</v>
      </c>
      <c r="BK280" s="225">
        <f>ROUND(I280*H280,2)</f>
        <v>0</v>
      </c>
      <c r="BL280" s="18" t="s">
        <v>158</v>
      </c>
      <c r="BM280" s="224" t="s">
        <v>1946</v>
      </c>
    </row>
    <row r="281" s="2" customFormat="1">
      <c r="A281" s="39"/>
      <c r="B281" s="40"/>
      <c r="C281" s="41"/>
      <c r="D281" s="226" t="s">
        <v>160</v>
      </c>
      <c r="E281" s="41"/>
      <c r="F281" s="227" t="s">
        <v>1947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160</v>
      </c>
      <c r="AU281" s="18" t="s">
        <v>79</v>
      </c>
    </row>
    <row r="282" s="13" customFormat="1">
      <c r="A282" s="13"/>
      <c r="B282" s="231"/>
      <c r="C282" s="232"/>
      <c r="D282" s="233" t="s">
        <v>162</v>
      </c>
      <c r="E282" s="232"/>
      <c r="F282" s="235" t="s">
        <v>1948</v>
      </c>
      <c r="G282" s="232"/>
      <c r="H282" s="236">
        <v>33.122999999999998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162</v>
      </c>
      <c r="AU282" s="242" t="s">
        <v>79</v>
      </c>
      <c r="AV282" s="13" t="s">
        <v>79</v>
      </c>
      <c r="AW282" s="13" t="s">
        <v>4</v>
      </c>
      <c r="AX282" s="13" t="s">
        <v>77</v>
      </c>
      <c r="AY282" s="242" t="s">
        <v>151</v>
      </c>
    </row>
    <row r="283" s="2" customFormat="1" ht="21.75" customHeight="1">
      <c r="A283" s="39"/>
      <c r="B283" s="40"/>
      <c r="C283" s="213" t="s">
        <v>488</v>
      </c>
      <c r="D283" s="213" t="s">
        <v>153</v>
      </c>
      <c r="E283" s="214" t="s">
        <v>1541</v>
      </c>
      <c r="F283" s="215" t="s">
        <v>1542</v>
      </c>
      <c r="G283" s="216" t="s">
        <v>290</v>
      </c>
      <c r="H283" s="217">
        <v>836.54999999999995</v>
      </c>
      <c r="I283" s="218"/>
      <c r="J283" s="219">
        <f>ROUND(I283*H283,2)</f>
        <v>0</v>
      </c>
      <c r="K283" s="215" t="s">
        <v>157</v>
      </c>
      <c r="L283" s="45"/>
      <c r="M283" s="220" t="s">
        <v>19</v>
      </c>
      <c r="N283" s="221" t="s">
        <v>40</v>
      </c>
      <c r="O283" s="85"/>
      <c r="P283" s="222">
        <f>O283*H283</f>
        <v>0</v>
      </c>
      <c r="Q283" s="222">
        <v>0.10100000000000001</v>
      </c>
      <c r="R283" s="222">
        <f>Q283*H283</f>
        <v>84.491550000000004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158</v>
      </c>
      <c r="AT283" s="224" t="s">
        <v>153</v>
      </c>
      <c r="AU283" s="224" t="s">
        <v>79</v>
      </c>
      <c r="AY283" s="18" t="s">
        <v>151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77</v>
      </c>
      <c r="BK283" s="225">
        <f>ROUND(I283*H283,2)</f>
        <v>0</v>
      </c>
      <c r="BL283" s="18" t="s">
        <v>158</v>
      </c>
      <c r="BM283" s="224" t="s">
        <v>1949</v>
      </c>
    </row>
    <row r="284" s="2" customFormat="1">
      <c r="A284" s="39"/>
      <c r="B284" s="40"/>
      <c r="C284" s="41"/>
      <c r="D284" s="226" t="s">
        <v>160</v>
      </c>
      <c r="E284" s="41"/>
      <c r="F284" s="227" t="s">
        <v>1544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160</v>
      </c>
      <c r="AU284" s="18" t="s">
        <v>79</v>
      </c>
    </row>
    <row r="285" s="13" customFormat="1">
      <c r="A285" s="13"/>
      <c r="B285" s="231"/>
      <c r="C285" s="232"/>
      <c r="D285" s="233" t="s">
        <v>162</v>
      </c>
      <c r="E285" s="234" t="s">
        <v>19</v>
      </c>
      <c r="F285" s="235" t="s">
        <v>1930</v>
      </c>
      <c r="G285" s="232"/>
      <c r="H285" s="236">
        <v>367.31999999999999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162</v>
      </c>
      <c r="AU285" s="242" t="s">
        <v>79</v>
      </c>
      <c r="AV285" s="13" t="s">
        <v>79</v>
      </c>
      <c r="AW285" s="13" t="s">
        <v>31</v>
      </c>
      <c r="AX285" s="13" t="s">
        <v>69</v>
      </c>
      <c r="AY285" s="242" t="s">
        <v>151</v>
      </c>
    </row>
    <row r="286" s="14" customFormat="1">
      <c r="A286" s="14"/>
      <c r="B286" s="243"/>
      <c r="C286" s="244"/>
      <c r="D286" s="233" t="s">
        <v>162</v>
      </c>
      <c r="E286" s="245" t="s">
        <v>19</v>
      </c>
      <c r="F286" s="246" t="s">
        <v>1436</v>
      </c>
      <c r="G286" s="244"/>
      <c r="H286" s="247">
        <v>367.31999999999999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162</v>
      </c>
      <c r="AU286" s="253" t="s">
        <v>79</v>
      </c>
      <c r="AV286" s="14" t="s">
        <v>165</v>
      </c>
      <c r="AW286" s="14" t="s">
        <v>31</v>
      </c>
      <c r="AX286" s="14" t="s">
        <v>69</v>
      </c>
      <c r="AY286" s="253" t="s">
        <v>151</v>
      </c>
    </row>
    <row r="287" s="13" customFormat="1">
      <c r="A287" s="13"/>
      <c r="B287" s="231"/>
      <c r="C287" s="232"/>
      <c r="D287" s="233" t="s">
        <v>162</v>
      </c>
      <c r="E287" s="234" t="s">
        <v>19</v>
      </c>
      <c r="F287" s="235" t="s">
        <v>1931</v>
      </c>
      <c r="G287" s="232"/>
      <c r="H287" s="236">
        <v>395.94999999999999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162</v>
      </c>
      <c r="AU287" s="242" t="s">
        <v>79</v>
      </c>
      <c r="AV287" s="13" t="s">
        <v>79</v>
      </c>
      <c r="AW287" s="13" t="s">
        <v>31</v>
      </c>
      <c r="AX287" s="13" t="s">
        <v>69</v>
      </c>
      <c r="AY287" s="242" t="s">
        <v>151</v>
      </c>
    </row>
    <row r="288" s="14" customFormat="1">
      <c r="A288" s="14"/>
      <c r="B288" s="243"/>
      <c r="C288" s="244"/>
      <c r="D288" s="233" t="s">
        <v>162</v>
      </c>
      <c r="E288" s="245" t="s">
        <v>19</v>
      </c>
      <c r="F288" s="246" t="s">
        <v>1779</v>
      </c>
      <c r="G288" s="244"/>
      <c r="H288" s="247">
        <v>395.94999999999999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162</v>
      </c>
      <c r="AU288" s="253" t="s">
        <v>79</v>
      </c>
      <c r="AV288" s="14" t="s">
        <v>165</v>
      </c>
      <c r="AW288" s="14" t="s">
        <v>31</v>
      </c>
      <c r="AX288" s="14" t="s">
        <v>69</v>
      </c>
      <c r="AY288" s="253" t="s">
        <v>151</v>
      </c>
    </row>
    <row r="289" s="13" customFormat="1">
      <c r="A289" s="13"/>
      <c r="B289" s="231"/>
      <c r="C289" s="232"/>
      <c r="D289" s="233" t="s">
        <v>162</v>
      </c>
      <c r="E289" s="234" t="s">
        <v>19</v>
      </c>
      <c r="F289" s="235" t="s">
        <v>1932</v>
      </c>
      <c r="G289" s="232"/>
      <c r="H289" s="236">
        <v>73.280000000000001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162</v>
      </c>
      <c r="AU289" s="242" t="s">
        <v>79</v>
      </c>
      <c r="AV289" s="13" t="s">
        <v>79</v>
      </c>
      <c r="AW289" s="13" t="s">
        <v>31</v>
      </c>
      <c r="AX289" s="13" t="s">
        <v>69</v>
      </c>
      <c r="AY289" s="242" t="s">
        <v>151</v>
      </c>
    </row>
    <row r="290" s="14" customFormat="1">
      <c r="A290" s="14"/>
      <c r="B290" s="243"/>
      <c r="C290" s="244"/>
      <c r="D290" s="233" t="s">
        <v>162</v>
      </c>
      <c r="E290" s="245" t="s">
        <v>19</v>
      </c>
      <c r="F290" s="246" t="s">
        <v>171</v>
      </c>
      <c r="G290" s="244"/>
      <c r="H290" s="247">
        <v>73.280000000000001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162</v>
      </c>
      <c r="AU290" s="253" t="s">
        <v>79</v>
      </c>
      <c r="AV290" s="14" t="s">
        <v>165</v>
      </c>
      <c r="AW290" s="14" t="s">
        <v>31</v>
      </c>
      <c r="AX290" s="14" t="s">
        <v>69</v>
      </c>
      <c r="AY290" s="253" t="s">
        <v>151</v>
      </c>
    </row>
    <row r="291" s="15" customFormat="1">
      <c r="A291" s="15"/>
      <c r="B291" s="254"/>
      <c r="C291" s="255"/>
      <c r="D291" s="233" t="s">
        <v>162</v>
      </c>
      <c r="E291" s="256" t="s">
        <v>19</v>
      </c>
      <c r="F291" s="257" t="s">
        <v>174</v>
      </c>
      <c r="G291" s="255"/>
      <c r="H291" s="258">
        <v>836.54999999999995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162</v>
      </c>
      <c r="AU291" s="264" t="s">
        <v>79</v>
      </c>
      <c r="AV291" s="15" t="s">
        <v>158</v>
      </c>
      <c r="AW291" s="15" t="s">
        <v>31</v>
      </c>
      <c r="AX291" s="15" t="s">
        <v>77</v>
      </c>
      <c r="AY291" s="264" t="s">
        <v>151</v>
      </c>
    </row>
    <row r="292" s="2" customFormat="1" ht="16.5" customHeight="1">
      <c r="A292" s="39"/>
      <c r="B292" s="40"/>
      <c r="C292" s="265" t="s">
        <v>493</v>
      </c>
      <c r="D292" s="265" t="s">
        <v>262</v>
      </c>
      <c r="E292" s="266" t="s">
        <v>543</v>
      </c>
      <c r="F292" s="267" t="s">
        <v>544</v>
      </c>
      <c r="G292" s="268" t="s">
        <v>290</v>
      </c>
      <c r="H292" s="269">
        <v>74.745999999999995</v>
      </c>
      <c r="I292" s="270"/>
      <c r="J292" s="271">
        <f>ROUND(I292*H292,2)</f>
        <v>0</v>
      </c>
      <c r="K292" s="267" t="s">
        <v>19</v>
      </c>
      <c r="L292" s="272"/>
      <c r="M292" s="273" t="s">
        <v>19</v>
      </c>
      <c r="N292" s="274" t="s">
        <v>40</v>
      </c>
      <c r="O292" s="85"/>
      <c r="P292" s="222">
        <f>O292*H292</f>
        <v>0</v>
      </c>
      <c r="Q292" s="222">
        <v>0.13100000000000001</v>
      </c>
      <c r="R292" s="222">
        <f>Q292*H292</f>
        <v>9.7917260000000006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230</v>
      </c>
      <c r="AT292" s="224" t="s">
        <v>262</v>
      </c>
      <c r="AU292" s="224" t="s">
        <v>79</v>
      </c>
      <c r="AY292" s="18" t="s">
        <v>151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77</v>
      </c>
      <c r="BK292" s="225">
        <f>ROUND(I292*H292,2)</f>
        <v>0</v>
      </c>
      <c r="BL292" s="18" t="s">
        <v>158</v>
      </c>
      <c r="BM292" s="224" t="s">
        <v>1950</v>
      </c>
    </row>
    <row r="293" s="13" customFormat="1">
      <c r="A293" s="13"/>
      <c r="B293" s="231"/>
      <c r="C293" s="232"/>
      <c r="D293" s="233" t="s">
        <v>162</v>
      </c>
      <c r="E293" s="234" t="s">
        <v>19</v>
      </c>
      <c r="F293" s="235" t="s">
        <v>1932</v>
      </c>
      <c r="G293" s="232"/>
      <c r="H293" s="236">
        <v>73.280000000000001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162</v>
      </c>
      <c r="AU293" s="242" t="s">
        <v>79</v>
      </c>
      <c r="AV293" s="13" t="s">
        <v>79</v>
      </c>
      <c r="AW293" s="13" t="s">
        <v>31</v>
      </c>
      <c r="AX293" s="13" t="s">
        <v>77</v>
      </c>
      <c r="AY293" s="242" t="s">
        <v>151</v>
      </c>
    </row>
    <row r="294" s="13" customFormat="1">
      <c r="A294" s="13"/>
      <c r="B294" s="231"/>
      <c r="C294" s="232"/>
      <c r="D294" s="233" t="s">
        <v>162</v>
      </c>
      <c r="E294" s="232"/>
      <c r="F294" s="235" t="s">
        <v>1951</v>
      </c>
      <c r="G294" s="232"/>
      <c r="H294" s="236">
        <v>74.745999999999995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162</v>
      </c>
      <c r="AU294" s="242" t="s">
        <v>79</v>
      </c>
      <c r="AV294" s="13" t="s">
        <v>79</v>
      </c>
      <c r="AW294" s="13" t="s">
        <v>4</v>
      </c>
      <c r="AX294" s="13" t="s">
        <v>77</v>
      </c>
      <c r="AY294" s="242" t="s">
        <v>151</v>
      </c>
    </row>
    <row r="295" s="2" customFormat="1" ht="16.5" customHeight="1">
      <c r="A295" s="39"/>
      <c r="B295" s="40"/>
      <c r="C295" s="265" t="s">
        <v>500</v>
      </c>
      <c r="D295" s="265" t="s">
        <v>262</v>
      </c>
      <c r="E295" s="266" t="s">
        <v>1547</v>
      </c>
      <c r="F295" s="267" t="s">
        <v>1548</v>
      </c>
      <c r="G295" s="268" t="s">
        <v>290</v>
      </c>
      <c r="H295" s="269">
        <v>403.86900000000003</v>
      </c>
      <c r="I295" s="270"/>
      <c r="J295" s="271">
        <f>ROUND(I295*H295,2)</f>
        <v>0</v>
      </c>
      <c r="K295" s="267" t="s">
        <v>19</v>
      </c>
      <c r="L295" s="272"/>
      <c r="M295" s="273" t="s">
        <v>19</v>
      </c>
      <c r="N295" s="274" t="s">
        <v>40</v>
      </c>
      <c r="O295" s="85"/>
      <c r="P295" s="222">
        <f>O295*H295</f>
        <v>0</v>
      </c>
      <c r="Q295" s="222">
        <v>0.17599999999999999</v>
      </c>
      <c r="R295" s="222">
        <f>Q295*H295</f>
        <v>71.080944000000002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230</v>
      </c>
      <c r="AT295" s="224" t="s">
        <v>262</v>
      </c>
      <c r="AU295" s="224" t="s">
        <v>79</v>
      </c>
      <c r="AY295" s="18" t="s">
        <v>151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77</v>
      </c>
      <c r="BK295" s="225">
        <f>ROUND(I295*H295,2)</f>
        <v>0</v>
      </c>
      <c r="BL295" s="18" t="s">
        <v>158</v>
      </c>
      <c r="BM295" s="224" t="s">
        <v>1952</v>
      </c>
    </row>
    <row r="296" s="13" customFormat="1">
      <c r="A296" s="13"/>
      <c r="B296" s="231"/>
      <c r="C296" s="232"/>
      <c r="D296" s="233" t="s">
        <v>162</v>
      </c>
      <c r="E296" s="234" t="s">
        <v>19</v>
      </c>
      <c r="F296" s="235" t="s">
        <v>1931</v>
      </c>
      <c r="G296" s="232"/>
      <c r="H296" s="236">
        <v>395.94999999999999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162</v>
      </c>
      <c r="AU296" s="242" t="s">
        <v>79</v>
      </c>
      <c r="AV296" s="13" t="s">
        <v>79</v>
      </c>
      <c r="AW296" s="13" t="s">
        <v>31</v>
      </c>
      <c r="AX296" s="13" t="s">
        <v>77</v>
      </c>
      <c r="AY296" s="242" t="s">
        <v>151</v>
      </c>
    </row>
    <row r="297" s="13" customFormat="1">
      <c r="A297" s="13"/>
      <c r="B297" s="231"/>
      <c r="C297" s="232"/>
      <c r="D297" s="233" t="s">
        <v>162</v>
      </c>
      <c r="E297" s="232"/>
      <c r="F297" s="235" t="s">
        <v>1953</v>
      </c>
      <c r="G297" s="232"/>
      <c r="H297" s="236">
        <v>403.86900000000003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162</v>
      </c>
      <c r="AU297" s="242" t="s">
        <v>79</v>
      </c>
      <c r="AV297" s="13" t="s">
        <v>79</v>
      </c>
      <c r="AW297" s="13" t="s">
        <v>4</v>
      </c>
      <c r="AX297" s="13" t="s">
        <v>77</v>
      </c>
      <c r="AY297" s="242" t="s">
        <v>151</v>
      </c>
    </row>
    <row r="298" s="2" customFormat="1" ht="16.5" customHeight="1">
      <c r="A298" s="39"/>
      <c r="B298" s="40"/>
      <c r="C298" s="265" t="s">
        <v>505</v>
      </c>
      <c r="D298" s="265" t="s">
        <v>262</v>
      </c>
      <c r="E298" s="266" t="s">
        <v>1551</v>
      </c>
      <c r="F298" s="267" t="s">
        <v>1552</v>
      </c>
      <c r="G298" s="268" t="s">
        <v>290</v>
      </c>
      <c r="H298" s="269">
        <v>374.666</v>
      </c>
      <c r="I298" s="270"/>
      <c r="J298" s="271">
        <f>ROUND(I298*H298,2)</f>
        <v>0</v>
      </c>
      <c r="K298" s="267" t="s">
        <v>19</v>
      </c>
      <c r="L298" s="272"/>
      <c r="M298" s="273" t="s">
        <v>19</v>
      </c>
      <c r="N298" s="274" t="s">
        <v>40</v>
      </c>
      <c r="O298" s="85"/>
      <c r="P298" s="222">
        <f>O298*H298</f>
        <v>0</v>
      </c>
      <c r="Q298" s="222">
        <v>0.14999999999999999</v>
      </c>
      <c r="R298" s="222">
        <f>Q298*H298</f>
        <v>56.1999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230</v>
      </c>
      <c r="AT298" s="224" t="s">
        <v>262</v>
      </c>
      <c r="AU298" s="224" t="s">
        <v>79</v>
      </c>
      <c r="AY298" s="18" t="s">
        <v>151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77</v>
      </c>
      <c r="BK298" s="225">
        <f>ROUND(I298*H298,2)</f>
        <v>0</v>
      </c>
      <c r="BL298" s="18" t="s">
        <v>158</v>
      </c>
      <c r="BM298" s="224" t="s">
        <v>1954</v>
      </c>
    </row>
    <row r="299" s="13" customFormat="1">
      <c r="A299" s="13"/>
      <c r="B299" s="231"/>
      <c r="C299" s="232"/>
      <c r="D299" s="233" t="s">
        <v>162</v>
      </c>
      <c r="E299" s="232"/>
      <c r="F299" s="235" t="s">
        <v>1955</v>
      </c>
      <c r="G299" s="232"/>
      <c r="H299" s="236">
        <v>374.666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162</v>
      </c>
      <c r="AU299" s="242" t="s">
        <v>79</v>
      </c>
      <c r="AV299" s="13" t="s">
        <v>79</v>
      </c>
      <c r="AW299" s="13" t="s">
        <v>4</v>
      </c>
      <c r="AX299" s="13" t="s">
        <v>77</v>
      </c>
      <c r="AY299" s="242" t="s">
        <v>151</v>
      </c>
    </row>
    <row r="300" s="12" customFormat="1" ht="22.8" customHeight="1">
      <c r="A300" s="12"/>
      <c r="B300" s="197"/>
      <c r="C300" s="198"/>
      <c r="D300" s="199" t="s">
        <v>68</v>
      </c>
      <c r="E300" s="211" t="s">
        <v>218</v>
      </c>
      <c r="F300" s="211" t="s">
        <v>548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SUM(P301:P302)</f>
        <v>0</v>
      </c>
      <c r="Q300" s="205"/>
      <c r="R300" s="206">
        <f>SUM(R301:R302)</f>
        <v>0.0073200000000000001</v>
      </c>
      <c r="S300" s="205"/>
      <c r="T300" s="207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77</v>
      </c>
      <c r="AT300" s="209" t="s">
        <v>68</v>
      </c>
      <c r="AU300" s="209" t="s">
        <v>77</v>
      </c>
      <c r="AY300" s="208" t="s">
        <v>151</v>
      </c>
      <c r="BK300" s="210">
        <f>SUM(BK301:BK302)</f>
        <v>0</v>
      </c>
    </row>
    <row r="301" s="2" customFormat="1" ht="16.5" customHeight="1">
      <c r="A301" s="39"/>
      <c r="B301" s="40"/>
      <c r="C301" s="213" t="s">
        <v>510</v>
      </c>
      <c r="D301" s="213" t="s">
        <v>153</v>
      </c>
      <c r="E301" s="214" t="s">
        <v>1956</v>
      </c>
      <c r="F301" s="215" t="s">
        <v>1957</v>
      </c>
      <c r="G301" s="216" t="s">
        <v>433</v>
      </c>
      <c r="H301" s="217">
        <v>2</v>
      </c>
      <c r="I301" s="218"/>
      <c r="J301" s="219">
        <f>ROUND(I301*H301,2)</f>
        <v>0</v>
      </c>
      <c r="K301" s="215" t="s">
        <v>157</v>
      </c>
      <c r="L301" s="45"/>
      <c r="M301" s="220" t="s">
        <v>19</v>
      </c>
      <c r="N301" s="221" t="s">
        <v>40</v>
      </c>
      <c r="O301" s="85"/>
      <c r="P301" s="222">
        <f>O301*H301</f>
        <v>0</v>
      </c>
      <c r="Q301" s="222">
        <v>0.0036600000000000001</v>
      </c>
      <c r="R301" s="222">
        <f>Q301*H301</f>
        <v>0.0073200000000000001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158</v>
      </c>
      <c r="AT301" s="224" t="s">
        <v>153</v>
      </c>
      <c r="AU301" s="224" t="s">
        <v>79</v>
      </c>
      <c r="AY301" s="18" t="s">
        <v>151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77</v>
      </c>
      <c r="BK301" s="225">
        <f>ROUND(I301*H301,2)</f>
        <v>0</v>
      </c>
      <c r="BL301" s="18" t="s">
        <v>158</v>
      </c>
      <c r="BM301" s="224" t="s">
        <v>1958</v>
      </c>
    </row>
    <row r="302" s="2" customFormat="1">
      <c r="A302" s="39"/>
      <c r="B302" s="40"/>
      <c r="C302" s="41"/>
      <c r="D302" s="226" t="s">
        <v>160</v>
      </c>
      <c r="E302" s="41"/>
      <c r="F302" s="227" t="s">
        <v>1959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160</v>
      </c>
      <c r="AU302" s="18" t="s">
        <v>79</v>
      </c>
    </row>
    <row r="303" s="12" customFormat="1" ht="22.8" customHeight="1">
      <c r="A303" s="12"/>
      <c r="B303" s="197"/>
      <c r="C303" s="198"/>
      <c r="D303" s="199" t="s">
        <v>68</v>
      </c>
      <c r="E303" s="211" t="s">
        <v>236</v>
      </c>
      <c r="F303" s="211" t="s">
        <v>618</v>
      </c>
      <c r="G303" s="198"/>
      <c r="H303" s="198"/>
      <c r="I303" s="201"/>
      <c r="J303" s="212">
        <f>BK303</f>
        <v>0</v>
      </c>
      <c r="K303" s="198"/>
      <c r="L303" s="203"/>
      <c r="M303" s="204"/>
      <c r="N303" s="205"/>
      <c r="O303" s="205"/>
      <c r="P303" s="206">
        <f>SUM(P304:P339)</f>
        <v>0</v>
      </c>
      <c r="Q303" s="205"/>
      <c r="R303" s="206">
        <f>SUM(R304:R339)</f>
        <v>59.862521400000006</v>
      </c>
      <c r="S303" s="205"/>
      <c r="T303" s="207">
        <f>SUM(T304:T339)</f>
        <v>0.0080000000000000002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8" t="s">
        <v>77</v>
      </c>
      <c r="AT303" s="209" t="s">
        <v>68</v>
      </c>
      <c r="AU303" s="209" t="s">
        <v>77</v>
      </c>
      <c r="AY303" s="208" t="s">
        <v>151</v>
      </c>
      <c r="BK303" s="210">
        <f>SUM(BK304:BK339)</f>
        <v>0</v>
      </c>
    </row>
    <row r="304" s="2" customFormat="1" ht="16.5" customHeight="1">
      <c r="A304" s="39"/>
      <c r="B304" s="40"/>
      <c r="C304" s="213" t="s">
        <v>525</v>
      </c>
      <c r="D304" s="213" t="s">
        <v>153</v>
      </c>
      <c r="E304" s="214" t="s">
        <v>1583</v>
      </c>
      <c r="F304" s="215" t="s">
        <v>1584</v>
      </c>
      <c r="G304" s="216" t="s">
        <v>329</v>
      </c>
      <c r="H304" s="217">
        <v>41.799999999999997</v>
      </c>
      <c r="I304" s="218"/>
      <c r="J304" s="219">
        <f>ROUND(I304*H304,2)</f>
        <v>0</v>
      </c>
      <c r="K304" s="215" t="s">
        <v>157</v>
      </c>
      <c r="L304" s="45"/>
      <c r="M304" s="220" t="s">
        <v>19</v>
      </c>
      <c r="N304" s="221" t="s">
        <v>40</v>
      </c>
      <c r="O304" s="85"/>
      <c r="P304" s="222">
        <f>O304*H304</f>
        <v>0</v>
      </c>
      <c r="Q304" s="222">
        <v>0.20219000000000001</v>
      </c>
      <c r="R304" s="222">
        <f>Q304*H304</f>
        <v>8.4515419999999999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158</v>
      </c>
      <c r="AT304" s="224" t="s">
        <v>153</v>
      </c>
      <c r="AU304" s="224" t="s">
        <v>79</v>
      </c>
      <c r="AY304" s="18" t="s">
        <v>151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77</v>
      </c>
      <c r="BK304" s="225">
        <f>ROUND(I304*H304,2)</f>
        <v>0</v>
      </c>
      <c r="BL304" s="18" t="s">
        <v>158</v>
      </c>
      <c r="BM304" s="224" t="s">
        <v>1960</v>
      </c>
    </row>
    <row r="305" s="2" customFormat="1">
      <c r="A305" s="39"/>
      <c r="B305" s="40"/>
      <c r="C305" s="41"/>
      <c r="D305" s="226" t="s">
        <v>160</v>
      </c>
      <c r="E305" s="41"/>
      <c r="F305" s="227" t="s">
        <v>1586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160</v>
      </c>
      <c r="AU305" s="18" t="s">
        <v>79</v>
      </c>
    </row>
    <row r="306" s="13" customFormat="1">
      <c r="A306" s="13"/>
      <c r="B306" s="231"/>
      <c r="C306" s="232"/>
      <c r="D306" s="233" t="s">
        <v>162</v>
      </c>
      <c r="E306" s="234" t="s">
        <v>19</v>
      </c>
      <c r="F306" s="235" t="s">
        <v>1961</v>
      </c>
      <c r="G306" s="232"/>
      <c r="H306" s="236">
        <v>41.799999999999997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162</v>
      </c>
      <c r="AU306" s="242" t="s">
        <v>79</v>
      </c>
      <c r="AV306" s="13" t="s">
        <v>79</v>
      </c>
      <c r="AW306" s="13" t="s">
        <v>31</v>
      </c>
      <c r="AX306" s="13" t="s">
        <v>77</v>
      </c>
      <c r="AY306" s="242" t="s">
        <v>151</v>
      </c>
    </row>
    <row r="307" s="2" customFormat="1" ht="16.5" customHeight="1">
      <c r="A307" s="39"/>
      <c r="B307" s="40"/>
      <c r="C307" s="265" t="s">
        <v>532</v>
      </c>
      <c r="D307" s="265" t="s">
        <v>262</v>
      </c>
      <c r="E307" s="266" t="s">
        <v>637</v>
      </c>
      <c r="F307" s="267" t="s">
        <v>638</v>
      </c>
      <c r="G307" s="268" t="s">
        <v>329</v>
      </c>
      <c r="H307" s="269">
        <v>42.636000000000003</v>
      </c>
      <c r="I307" s="270"/>
      <c r="J307" s="271">
        <f>ROUND(I307*H307,2)</f>
        <v>0</v>
      </c>
      <c r="K307" s="267" t="s">
        <v>157</v>
      </c>
      <c r="L307" s="272"/>
      <c r="M307" s="273" t="s">
        <v>19</v>
      </c>
      <c r="N307" s="274" t="s">
        <v>40</v>
      </c>
      <c r="O307" s="85"/>
      <c r="P307" s="222">
        <f>O307*H307</f>
        <v>0</v>
      </c>
      <c r="Q307" s="222">
        <v>0.080000000000000002</v>
      </c>
      <c r="R307" s="222">
        <f>Q307*H307</f>
        <v>3.4108800000000001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230</v>
      </c>
      <c r="AT307" s="224" t="s">
        <v>262</v>
      </c>
      <c r="AU307" s="224" t="s">
        <v>79</v>
      </c>
      <c r="AY307" s="18" t="s">
        <v>151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77</v>
      </c>
      <c r="BK307" s="225">
        <f>ROUND(I307*H307,2)</f>
        <v>0</v>
      </c>
      <c r="BL307" s="18" t="s">
        <v>158</v>
      </c>
      <c r="BM307" s="224" t="s">
        <v>1962</v>
      </c>
    </row>
    <row r="308" s="2" customFormat="1">
      <c r="A308" s="39"/>
      <c r="B308" s="40"/>
      <c r="C308" s="41"/>
      <c r="D308" s="226" t="s">
        <v>160</v>
      </c>
      <c r="E308" s="41"/>
      <c r="F308" s="227" t="s">
        <v>640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160</v>
      </c>
      <c r="AU308" s="18" t="s">
        <v>79</v>
      </c>
    </row>
    <row r="309" s="13" customFormat="1">
      <c r="A309" s="13"/>
      <c r="B309" s="231"/>
      <c r="C309" s="232"/>
      <c r="D309" s="233" t="s">
        <v>162</v>
      </c>
      <c r="E309" s="232"/>
      <c r="F309" s="235" t="s">
        <v>1963</v>
      </c>
      <c r="G309" s="232"/>
      <c r="H309" s="236">
        <v>42.636000000000003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162</v>
      </c>
      <c r="AU309" s="242" t="s">
        <v>79</v>
      </c>
      <c r="AV309" s="13" t="s">
        <v>79</v>
      </c>
      <c r="AW309" s="13" t="s">
        <v>4</v>
      </c>
      <c r="AX309" s="13" t="s">
        <v>77</v>
      </c>
      <c r="AY309" s="242" t="s">
        <v>151</v>
      </c>
    </row>
    <row r="310" s="2" customFormat="1" ht="16.5" customHeight="1">
      <c r="A310" s="39"/>
      <c r="B310" s="40"/>
      <c r="C310" s="213" t="s">
        <v>537</v>
      </c>
      <c r="D310" s="213" t="s">
        <v>153</v>
      </c>
      <c r="E310" s="214" t="s">
        <v>1590</v>
      </c>
      <c r="F310" s="215" t="s">
        <v>1591</v>
      </c>
      <c r="G310" s="216" t="s">
        <v>329</v>
      </c>
      <c r="H310" s="217">
        <v>154.59999999999999</v>
      </c>
      <c r="I310" s="218"/>
      <c r="J310" s="219">
        <f>ROUND(I310*H310,2)</f>
        <v>0</v>
      </c>
      <c r="K310" s="215" t="s">
        <v>157</v>
      </c>
      <c r="L310" s="45"/>
      <c r="M310" s="220" t="s">
        <v>19</v>
      </c>
      <c r="N310" s="221" t="s">
        <v>40</v>
      </c>
      <c r="O310" s="85"/>
      <c r="P310" s="222">
        <f>O310*H310</f>
        <v>0</v>
      </c>
      <c r="Q310" s="222">
        <v>0.15540000000000001</v>
      </c>
      <c r="R310" s="222">
        <f>Q310*H310</f>
        <v>24.024840000000001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158</v>
      </c>
      <c r="AT310" s="224" t="s">
        <v>153</v>
      </c>
      <c r="AU310" s="224" t="s">
        <v>79</v>
      </c>
      <c r="AY310" s="18" t="s">
        <v>151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77</v>
      </c>
      <c r="BK310" s="225">
        <f>ROUND(I310*H310,2)</f>
        <v>0</v>
      </c>
      <c r="BL310" s="18" t="s">
        <v>158</v>
      </c>
      <c r="BM310" s="224" t="s">
        <v>1964</v>
      </c>
    </row>
    <row r="311" s="2" customFormat="1">
      <c r="A311" s="39"/>
      <c r="B311" s="40"/>
      <c r="C311" s="41"/>
      <c r="D311" s="226" t="s">
        <v>160</v>
      </c>
      <c r="E311" s="41"/>
      <c r="F311" s="227" t="s">
        <v>1593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160</v>
      </c>
      <c r="AU311" s="18" t="s">
        <v>79</v>
      </c>
    </row>
    <row r="312" s="13" customFormat="1">
      <c r="A312" s="13"/>
      <c r="B312" s="231"/>
      <c r="C312" s="232"/>
      <c r="D312" s="233" t="s">
        <v>162</v>
      </c>
      <c r="E312" s="234" t="s">
        <v>19</v>
      </c>
      <c r="F312" s="235" t="s">
        <v>1965</v>
      </c>
      <c r="G312" s="232"/>
      <c r="H312" s="236">
        <v>154.59999999999999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162</v>
      </c>
      <c r="AU312" s="242" t="s">
        <v>79</v>
      </c>
      <c r="AV312" s="13" t="s">
        <v>79</v>
      </c>
      <c r="AW312" s="13" t="s">
        <v>31</v>
      </c>
      <c r="AX312" s="13" t="s">
        <v>69</v>
      </c>
      <c r="AY312" s="242" t="s">
        <v>151</v>
      </c>
    </row>
    <row r="313" s="15" customFormat="1">
      <c r="A313" s="15"/>
      <c r="B313" s="254"/>
      <c r="C313" s="255"/>
      <c r="D313" s="233" t="s">
        <v>162</v>
      </c>
      <c r="E313" s="256" t="s">
        <v>19</v>
      </c>
      <c r="F313" s="257" t="s">
        <v>174</v>
      </c>
      <c r="G313" s="255"/>
      <c r="H313" s="258">
        <v>154.59999999999999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162</v>
      </c>
      <c r="AU313" s="264" t="s">
        <v>79</v>
      </c>
      <c r="AV313" s="15" t="s">
        <v>158</v>
      </c>
      <c r="AW313" s="15" t="s">
        <v>31</v>
      </c>
      <c r="AX313" s="15" t="s">
        <v>77</v>
      </c>
      <c r="AY313" s="264" t="s">
        <v>151</v>
      </c>
    </row>
    <row r="314" s="2" customFormat="1" ht="16.5" customHeight="1">
      <c r="A314" s="39"/>
      <c r="B314" s="40"/>
      <c r="C314" s="265" t="s">
        <v>542</v>
      </c>
      <c r="D314" s="265" t="s">
        <v>262</v>
      </c>
      <c r="E314" s="266" t="s">
        <v>637</v>
      </c>
      <c r="F314" s="267" t="s">
        <v>638</v>
      </c>
      <c r="G314" s="268" t="s">
        <v>329</v>
      </c>
      <c r="H314" s="269">
        <v>157.69200000000001</v>
      </c>
      <c r="I314" s="270"/>
      <c r="J314" s="271">
        <f>ROUND(I314*H314,2)</f>
        <v>0</v>
      </c>
      <c r="K314" s="267" t="s">
        <v>157</v>
      </c>
      <c r="L314" s="272"/>
      <c r="M314" s="273" t="s">
        <v>19</v>
      </c>
      <c r="N314" s="274" t="s">
        <v>40</v>
      </c>
      <c r="O314" s="85"/>
      <c r="P314" s="222">
        <f>O314*H314</f>
        <v>0</v>
      </c>
      <c r="Q314" s="222">
        <v>0.080000000000000002</v>
      </c>
      <c r="R314" s="222">
        <f>Q314*H314</f>
        <v>12.615360000000001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230</v>
      </c>
      <c r="AT314" s="224" t="s">
        <v>262</v>
      </c>
      <c r="AU314" s="224" t="s">
        <v>79</v>
      </c>
      <c r="AY314" s="18" t="s">
        <v>151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77</v>
      </c>
      <c r="BK314" s="225">
        <f>ROUND(I314*H314,2)</f>
        <v>0</v>
      </c>
      <c r="BL314" s="18" t="s">
        <v>158</v>
      </c>
      <c r="BM314" s="224" t="s">
        <v>1966</v>
      </c>
    </row>
    <row r="315" s="2" customFormat="1">
      <c r="A315" s="39"/>
      <c r="B315" s="40"/>
      <c r="C315" s="41"/>
      <c r="D315" s="226" t="s">
        <v>160</v>
      </c>
      <c r="E315" s="41"/>
      <c r="F315" s="227" t="s">
        <v>640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160</v>
      </c>
      <c r="AU315" s="18" t="s">
        <v>79</v>
      </c>
    </row>
    <row r="316" s="13" customFormat="1">
      <c r="A316" s="13"/>
      <c r="B316" s="231"/>
      <c r="C316" s="232"/>
      <c r="D316" s="233" t="s">
        <v>162</v>
      </c>
      <c r="E316" s="232"/>
      <c r="F316" s="235" t="s">
        <v>1967</v>
      </c>
      <c r="G316" s="232"/>
      <c r="H316" s="236">
        <v>157.69200000000001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79</v>
      </c>
      <c r="AV316" s="13" t="s">
        <v>79</v>
      </c>
      <c r="AW316" s="13" t="s">
        <v>4</v>
      </c>
      <c r="AX316" s="13" t="s">
        <v>77</v>
      </c>
      <c r="AY316" s="242" t="s">
        <v>151</v>
      </c>
    </row>
    <row r="317" s="2" customFormat="1" ht="16.5" customHeight="1">
      <c r="A317" s="39"/>
      <c r="B317" s="40"/>
      <c r="C317" s="213" t="s">
        <v>549</v>
      </c>
      <c r="D317" s="213" t="s">
        <v>153</v>
      </c>
      <c r="E317" s="214" t="s">
        <v>654</v>
      </c>
      <c r="F317" s="215" t="s">
        <v>655</v>
      </c>
      <c r="G317" s="216" t="s">
        <v>156</v>
      </c>
      <c r="H317" s="217">
        <v>4.9100000000000001</v>
      </c>
      <c r="I317" s="218"/>
      <c r="J317" s="219">
        <f>ROUND(I317*H317,2)</f>
        <v>0</v>
      </c>
      <c r="K317" s="215" t="s">
        <v>157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2.2563399999999998</v>
      </c>
      <c r="R317" s="222">
        <f>Q317*H317</f>
        <v>11.078629399999999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158</v>
      </c>
      <c r="AT317" s="224" t="s">
        <v>153</v>
      </c>
      <c r="AU317" s="224" t="s">
        <v>79</v>
      </c>
      <c r="AY317" s="18" t="s">
        <v>151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77</v>
      </c>
      <c r="BK317" s="225">
        <f>ROUND(I317*H317,2)</f>
        <v>0</v>
      </c>
      <c r="BL317" s="18" t="s">
        <v>158</v>
      </c>
      <c r="BM317" s="224" t="s">
        <v>1968</v>
      </c>
    </row>
    <row r="318" s="2" customFormat="1">
      <c r="A318" s="39"/>
      <c r="B318" s="40"/>
      <c r="C318" s="41"/>
      <c r="D318" s="226" t="s">
        <v>160</v>
      </c>
      <c r="E318" s="41"/>
      <c r="F318" s="227" t="s">
        <v>657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79</v>
      </c>
    </row>
    <row r="319" s="13" customFormat="1">
      <c r="A319" s="13"/>
      <c r="B319" s="231"/>
      <c r="C319" s="232"/>
      <c r="D319" s="233" t="s">
        <v>162</v>
      </c>
      <c r="E319" s="234" t="s">
        <v>19</v>
      </c>
      <c r="F319" s="235" t="s">
        <v>1969</v>
      </c>
      <c r="G319" s="232"/>
      <c r="H319" s="236">
        <v>4.9100000000000001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79</v>
      </c>
      <c r="AV319" s="13" t="s">
        <v>79</v>
      </c>
      <c r="AW319" s="13" t="s">
        <v>31</v>
      </c>
      <c r="AX319" s="13" t="s">
        <v>77</v>
      </c>
      <c r="AY319" s="242" t="s">
        <v>151</v>
      </c>
    </row>
    <row r="320" s="2" customFormat="1" ht="16.5" customHeight="1">
      <c r="A320" s="39"/>
      <c r="B320" s="40"/>
      <c r="C320" s="213" t="s">
        <v>557</v>
      </c>
      <c r="D320" s="213" t="s">
        <v>153</v>
      </c>
      <c r="E320" s="214" t="s">
        <v>673</v>
      </c>
      <c r="F320" s="215" t="s">
        <v>674</v>
      </c>
      <c r="G320" s="216" t="s">
        <v>433</v>
      </c>
      <c r="H320" s="217">
        <v>1</v>
      </c>
      <c r="I320" s="218"/>
      <c r="J320" s="219">
        <f>ROUND(I320*H320,2)</f>
        <v>0</v>
      </c>
      <c r="K320" s="215" t="s">
        <v>157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0.072870000000000004</v>
      </c>
      <c r="R320" s="222">
        <f>Q320*H320</f>
        <v>0.072870000000000004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158</v>
      </c>
      <c r="AT320" s="224" t="s">
        <v>153</v>
      </c>
      <c r="AU320" s="224" t="s">
        <v>79</v>
      </c>
      <c r="AY320" s="18" t="s">
        <v>151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77</v>
      </c>
      <c r="BK320" s="225">
        <f>ROUND(I320*H320,2)</f>
        <v>0</v>
      </c>
      <c r="BL320" s="18" t="s">
        <v>158</v>
      </c>
      <c r="BM320" s="224" t="s">
        <v>1970</v>
      </c>
    </row>
    <row r="321" s="2" customFormat="1">
      <c r="A321" s="39"/>
      <c r="B321" s="40"/>
      <c r="C321" s="41"/>
      <c r="D321" s="226" t="s">
        <v>160</v>
      </c>
      <c r="E321" s="41"/>
      <c r="F321" s="227" t="s">
        <v>676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160</v>
      </c>
      <c r="AU321" s="18" t="s">
        <v>79</v>
      </c>
    </row>
    <row r="322" s="2" customFormat="1" ht="16.5" customHeight="1">
      <c r="A322" s="39"/>
      <c r="B322" s="40"/>
      <c r="C322" s="265" t="s">
        <v>564</v>
      </c>
      <c r="D322" s="265" t="s">
        <v>262</v>
      </c>
      <c r="E322" s="266" t="s">
        <v>678</v>
      </c>
      <c r="F322" s="267" t="s">
        <v>679</v>
      </c>
      <c r="G322" s="268" t="s">
        <v>433</v>
      </c>
      <c r="H322" s="269">
        <v>1</v>
      </c>
      <c r="I322" s="270"/>
      <c r="J322" s="271">
        <f>ROUND(I322*H322,2)</f>
        <v>0</v>
      </c>
      <c r="K322" s="267" t="s">
        <v>19</v>
      </c>
      <c r="L322" s="272"/>
      <c r="M322" s="273" t="s">
        <v>19</v>
      </c>
      <c r="N322" s="274" t="s">
        <v>40</v>
      </c>
      <c r="O322" s="85"/>
      <c r="P322" s="222">
        <f>O322*H322</f>
        <v>0</v>
      </c>
      <c r="Q322" s="222">
        <v>0.01</v>
      </c>
      <c r="R322" s="222">
        <f>Q322*H322</f>
        <v>0.01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230</v>
      </c>
      <c r="AT322" s="224" t="s">
        <v>262</v>
      </c>
      <c r="AU322" s="224" t="s">
        <v>79</v>
      </c>
      <c r="AY322" s="18" t="s">
        <v>151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77</v>
      </c>
      <c r="BK322" s="225">
        <f>ROUND(I322*H322,2)</f>
        <v>0</v>
      </c>
      <c r="BL322" s="18" t="s">
        <v>158</v>
      </c>
      <c r="BM322" s="224" t="s">
        <v>1971</v>
      </c>
    </row>
    <row r="323" s="2" customFormat="1">
      <c r="A323" s="39"/>
      <c r="B323" s="40"/>
      <c r="C323" s="41"/>
      <c r="D323" s="233" t="s">
        <v>681</v>
      </c>
      <c r="E323" s="41"/>
      <c r="F323" s="275" t="s">
        <v>682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681</v>
      </c>
      <c r="AU323" s="18" t="s">
        <v>79</v>
      </c>
    </row>
    <row r="324" s="2" customFormat="1" ht="16.5" customHeight="1">
      <c r="A324" s="39"/>
      <c r="B324" s="40"/>
      <c r="C324" s="213" t="s">
        <v>572</v>
      </c>
      <c r="D324" s="213" t="s">
        <v>153</v>
      </c>
      <c r="E324" s="214" t="s">
        <v>1972</v>
      </c>
      <c r="F324" s="215" t="s">
        <v>1973</v>
      </c>
      <c r="G324" s="216" t="s">
        <v>433</v>
      </c>
      <c r="H324" s="217">
        <v>2</v>
      </c>
      <c r="I324" s="218"/>
      <c r="J324" s="219">
        <f>ROUND(I324*H324,2)</f>
        <v>0</v>
      </c>
      <c r="K324" s="215" t="s">
        <v>157</v>
      </c>
      <c r="L324" s="45"/>
      <c r="M324" s="220" t="s">
        <v>19</v>
      </c>
      <c r="N324" s="221" t="s">
        <v>40</v>
      </c>
      <c r="O324" s="85"/>
      <c r="P324" s="222">
        <f>O324*H324</f>
        <v>0</v>
      </c>
      <c r="Q324" s="222">
        <v>0.001</v>
      </c>
      <c r="R324" s="222">
        <f>Q324*H324</f>
        <v>0.002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158</v>
      </c>
      <c r="AT324" s="224" t="s">
        <v>153</v>
      </c>
      <c r="AU324" s="224" t="s">
        <v>79</v>
      </c>
      <c r="AY324" s="18" t="s">
        <v>151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77</v>
      </c>
      <c r="BK324" s="225">
        <f>ROUND(I324*H324,2)</f>
        <v>0</v>
      </c>
      <c r="BL324" s="18" t="s">
        <v>158</v>
      </c>
      <c r="BM324" s="224" t="s">
        <v>1974</v>
      </c>
    </row>
    <row r="325" s="2" customFormat="1">
      <c r="A325" s="39"/>
      <c r="B325" s="40"/>
      <c r="C325" s="41"/>
      <c r="D325" s="226" t="s">
        <v>160</v>
      </c>
      <c r="E325" s="41"/>
      <c r="F325" s="227" t="s">
        <v>1975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160</v>
      </c>
      <c r="AU325" s="18" t="s">
        <v>79</v>
      </c>
    </row>
    <row r="326" s="2" customFormat="1" ht="16.5" customHeight="1">
      <c r="A326" s="39"/>
      <c r="B326" s="40"/>
      <c r="C326" s="265" t="s">
        <v>579</v>
      </c>
      <c r="D326" s="265" t="s">
        <v>262</v>
      </c>
      <c r="E326" s="266" t="s">
        <v>1976</v>
      </c>
      <c r="F326" s="267" t="s">
        <v>1977</v>
      </c>
      <c r="G326" s="268" t="s">
        <v>433</v>
      </c>
      <c r="H326" s="269">
        <v>2</v>
      </c>
      <c r="I326" s="270"/>
      <c r="J326" s="271">
        <f>ROUND(I326*H326,2)</f>
        <v>0</v>
      </c>
      <c r="K326" s="267" t="s">
        <v>19</v>
      </c>
      <c r="L326" s="272"/>
      <c r="M326" s="273" t="s">
        <v>19</v>
      </c>
      <c r="N326" s="274" t="s">
        <v>40</v>
      </c>
      <c r="O326" s="85"/>
      <c r="P326" s="222">
        <f>O326*H326</f>
        <v>0</v>
      </c>
      <c r="Q326" s="222">
        <v>0.056599999999999998</v>
      </c>
      <c r="R326" s="222">
        <f>Q326*H326</f>
        <v>0.1132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230</v>
      </c>
      <c r="AT326" s="224" t="s">
        <v>262</v>
      </c>
      <c r="AU326" s="224" t="s">
        <v>79</v>
      </c>
      <c r="AY326" s="18" t="s">
        <v>151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77</v>
      </c>
      <c r="BK326" s="225">
        <f>ROUND(I326*H326,2)</f>
        <v>0</v>
      </c>
      <c r="BL326" s="18" t="s">
        <v>158</v>
      </c>
      <c r="BM326" s="224" t="s">
        <v>1978</v>
      </c>
    </row>
    <row r="327" s="2" customFormat="1">
      <c r="A327" s="39"/>
      <c r="B327" s="40"/>
      <c r="C327" s="41"/>
      <c r="D327" s="233" t="s">
        <v>681</v>
      </c>
      <c r="E327" s="41"/>
      <c r="F327" s="275" t="s">
        <v>1979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681</v>
      </c>
      <c r="AU327" s="18" t="s">
        <v>79</v>
      </c>
    </row>
    <row r="328" s="2" customFormat="1" ht="16.5" customHeight="1">
      <c r="A328" s="39"/>
      <c r="B328" s="40"/>
      <c r="C328" s="213" t="s">
        <v>584</v>
      </c>
      <c r="D328" s="213" t="s">
        <v>153</v>
      </c>
      <c r="E328" s="214" t="s">
        <v>1629</v>
      </c>
      <c r="F328" s="215" t="s">
        <v>1630</v>
      </c>
      <c r="G328" s="216" t="s">
        <v>433</v>
      </c>
      <c r="H328" s="217">
        <v>4</v>
      </c>
      <c r="I328" s="218"/>
      <c r="J328" s="219">
        <f>ROUND(I328*H328,2)</f>
        <v>0</v>
      </c>
      <c r="K328" s="215" t="s">
        <v>157</v>
      </c>
      <c r="L328" s="45"/>
      <c r="M328" s="220" t="s">
        <v>19</v>
      </c>
      <c r="N328" s="221" t="s">
        <v>40</v>
      </c>
      <c r="O328" s="85"/>
      <c r="P328" s="222">
        <f>O328*H328</f>
        <v>0</v>
      </c>
      <c r="Q328" s="222">
        <v>0.00080000000000000004</v>
      </c>
      <c r="R328" s="222">
        <f>Q328*H328</f>
        <v>0.0032000000000000002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158</v>
      </c>
      <c r="AT328" s="224" t="s">
        <v>153</v>
      </c>
      <c r="AU328" s="224" t="s">
        <v>79</v>
      </c>
      <c r="AY328" s="18" t="s">
        <v>151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77</v>
      </c>
      <c r="BK328" s="225">
        <f>ROUND(I328*H328,2)</f>
        <v>0</v>
      </c>
      <c r="BL328" s="18" t="s">
        <v>158</v>
      </c>
      <c r="BM328" s="224" t="s">
        <v>1980</v>
      </c>
    </row>
    <row r="329" s="2" customFormat="1">
      <c r="A329" s="39"/>
      <c r="B329" s="40"/>
      <c r="C329" s="41"/>
      <c r="D329" s="226" t="s">
        <v>160</v>
      </c>
      <c r="E329" s="41"/>
      <c r="F329" s="227" t="s">
        <v>1632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160</v>
      </c>
      <c r="AU329" s="18" t="s">
        <v>79</v>
      </c>
    </row>
    <row r="330" s="2" customFormat="1" ht="16.5" customHeight="1">
      <c r="A330" s="39"/>
      <c r="B330" s="40"/>
      <c r="C330" s="265" t="s">
        <v>590</v>
      </c>
      <c r="D330" s="265" t="s">
        <v>262</v>
      </c>
      <c r="E330" s="266" t="s">
        <v>1633</v>
      </c>
      <c r="F330" s="267" t="s">
        <v>1634</v>
      </c>
      <c r="G330" s="268" t="s">
        <v>433</v>
      </c>
      <c r="H330" s="269">
        <v>4</v>
      </c>
      <c r="I330" s="270"/>
      <c r="J330" s="271">
        <f>ROUND(I330*H330,2)</f>
        <v>0</v>
      </c>
      <c r="K330" s="267" t="s">
        <v>157</v>
      </c>
      <c r="L330" s="272"/>
      <c r="M330" s="273" t="s">
        <v>19</v>
      </c>
      <c r="N330" s="274" t="s">
        <v>40</v>
      </c>
      <c r="O330" s="85"/>
      <c r="P330" s="222">
        <f>O330*H330</f>
        <v>0</v>
      </c>
      <c r="Q330" s="222">
        <v>0.02</v>
      </c>
      <c r="R330" s="222">
        <f>Q330*H330</f>
        <v>0.080000000000000002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230</v>
      </c>
      <c r="AT330" s="224" t="s">
        <v>262</v>
      </c>
      <c r="AU330" s="224" t="s">
        <v>79</v>
      </c>
      <c r="AY330" s="18" t="s">
        <v>151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77</v>
      </c>
      <c r="BK330" s="225">
        <f>ROUND(I330*H330,2)</f>
        <v>0</v>
      </c>
      <c r="BL330" s="18" t="s">
        <v>158</v>
      </c>
      <c r="BM330" s="224" t="s">
        <v>1981</v>
      </c>
    </row>
    <row r="331" s="2" customFormat="1">
      <c r="A331" s="39"/>
      <c r="B331" s="40"/>
      <c r="C331" s="41"/>
      <c r="D331" s="226" t="s">
        <v>160</v>
      </c>
      <c r="E331" s="41"/>
      <c r="F331" s="227" t="s">
        <v>1636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160</v>
      </c>
      <c r="AU331" s="18" t="s">
        <v>79</v>
      </c>
    </row>
    <row r="332" s="2" customFormat="1">
      <c r="A332" s="39"/>
      <c r="B332" s="40"/>
      <c r="C332" s="41"/>
      <c r="D332" s="233" t="s">
        <v>681</v>
      </c>
      <c r="E332" s="41"/>
      <c r="F332" s="275" t="s">
        <v>1637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681</v>
      </c>
      <c r="AU332" s="18" t="s">
        <v>79</v>
      </c>
    </row>
    <row r="333" s="2" customFormat="1" ht="16.5" customHeight="1">
      <c r="A333" s="39"/>
      <c r="B333" s="40"/>
      <c r="C333" s="213" t="s">
        <v>596</v>
      </c>
      <c r="D333" s="213" t="s">
        <v>153</v>
      </c>
      <c r="E333" s="214" t="s">
        <v>1982</v>
      </c>
      <c r="F333" s="215" t="s">
        <v>1983</v>
      </c>
      <c r="G333" s="216" t="s">
        <v>433</v>
      </c>
      <c r="H333" s="217">
        <v>1</v>
      </c>
      <c r="I333" s="218"/>
      <c r="J333" s="219">
        <f>ROUND(I333*H333,2)</f>
        <v>0</v>
      </c>
      <c r="K333" s="215" t="s">
        <v>157</v>
      </c>
      <c r="L333" s="45"/>
      <c r="M333" s="220" t="s">
        <v>19</v>
      </c>
      <c r="N333" s="221" t="s">
        <v>40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0.0080000000000000002</v>
      </c>
      <c r="T333" s="223">
        <f>S333*H333</f>
        <v>0.0080000000000000002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158</v>
      </c>
      <c r="AT333" s="224" t="s">
        <v>153</v>
      </c>
      <c r="AU333" s="224" t="s">
        <v>79</v>
      </c>
      <c r="AY333" s="18" t="s">
        <v>151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77</v>
      </c>
      <c r="BK333" s="225">
        <f>ROUND(I333*H333,2)</f>
        <v>0</v>
      </c>
      <c r="BL333" s="18" t="s">
        <v>158</v>
      </c>
      <c r="BM333" s="224" t="s">
        <v>1984</v>
      </c>
    </row>
    <row r="334" s="2" customFormat="1">
      <c r="A334" s="39"/>
      <c r="B334" s="40"/>
      <c r="C334" s="41"/>
      <c r="D334" s="226" t="s">
        <v>160</v>
      </c>
      <c r="E334" s="41"/>
      <c r="F334" s="227" t="s">
        <v>1985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160</v>
      </c>
      <c r="AU334" s="18" t="s">
        <v>79</v>
      </c>
    </row>
    <row r="335" s="2" customFormat="1" ht="16.5" customHeight="1">
      <c r="A335" s="39"/>
      <c r="B335" s="40"/>
      <c r="C335" s="213" t="s">
        <v>601</v>
      </c>
      <c r="D335" s="213" t="s">
        <v>153</v>
      </c>
      <c r="E335" s="214" t="s">
        <v>1986</v>
      </c>
      <c r="F335" s="215" t="s">
        <v>1987</v>
      </c>
      <c r="G335" s="216" t="s">
        <v>290</v>
      </c>
      <c r="H335" s="217">
        <v>220.81999999999999</v>
      </c>
      <c r="I335" s="218"/>
      <c r="J335" s="219">
        <f>ROUND(I335*H335,2)</f>
        <v>0</v>
      </c>
      <c r="K335" s="215" t="s">
        <v>157</v>
      </c>
      <c r="L335" s="45"/>
      <c r="M335" s="220" t="s">
        <v>19</v>
      </c>
      <c r="N335" s="221" t="s">
        <v>40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158</v>
      </c>
      <c r="AT335" s="224" t="s">
        <v>153</v>
      </c>
      <c r="AU335" s="224" t="s">
        <v>79</v>
      </c>
      <c r="AY335" s="18" t="s">
        <v>151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77</v>
      </c>
      <c r="BK335" s="225">
        <f>ROUND(I335*H335,2)</f>
        <v>0</v>
      </c>
      <c r="BL335" s="18" t="s">
        <v>158</v>
      </c>
      <c r="BM335" s="224" t="s">
        <v>1988</v>
      </c>
    </row>
    <row r="336" s="2" customFormat="1">
      <c r="A336" s="39"/>
      <c r="B336" s="40"/>
      <c r="C336" s="41"/>
      <c r="D336" s="226" t="s">
        <v>160</v>
      </c>
      <c r="E336" s="41"/>
      <c r="F336" s="227" t="s">
        <v>1989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160</v>
      </c>
      <c r="AU336" s="18" t="s">
        <v>79</v>
      </c>
    </row>
    <row r="337" s="2" customFormat="1" ht="16.5" customHeight="1">
      <c r="A337" s="39"/>
      <c r="B337" s="40"/>
      <c r="C337" s="213" t="s">
        <v>607</v>
      </c>
      <c r="D337" s="213" t="s">
        <v>153</v>
      </c>
      <c r="E337" s="214" t="s">
        <v>1663</v>
      </c>
      <c r="F337" s="215" t="s">
        <v>1664</v>
      </c>
      <c r="G337" s="216" t="s">
        <v>433</v>
      </c>
      <c r="H337" s="217">
        <v>2</v>
      </c>
      <c r="I337" s="218"/>
      <c r="J337" s="219">
        <f>ROUND(I337*H337,2)</f>
        <v>0</v>
      </c>
      <c r="K337" s="215" t="s">
        <v>19</v>
      </c>
      <c r="L337" s="45"/>
      <c r="M337" s="220" t="s">
        <v>19</v>
      </c>
      <c r="N337" s="221" t="s">
        <v>40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158</v>
      </c>
      <c r="AT337" s="224" t="s">
        <v>153</v>
      </c>
      <c r="AU337" s="224" t="s">
        <v>79</v>
      </c>
      <c r="AY337" s="18" t="s">
        <v>151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77</v>
      </c>
      <c r="BK337" s="225">
        <f>ROUND(I337*H337,2)</f>
        <v>0</v>
      </c>
      <c r="BL337" s="18" t="s">
        <v>158</v>
      </c>
      <c r="BM337" s="224" t="s">
        <v>1990</v>
      </c>
    </row>
    <row r="338" s="2" customFormat="1" ht="16.5" customHeight="1">
      <c r="A338" s="39"/>
      <c r="B338" s="40"/>
      <c r="C338" s="265" t="s">
        <v>612</v>
      </c>
      <c r="D338" s="265" t="s">
        <v>262</v>
      </c>
      <c r="E338" s="266" t="s">
        <v>1666</v>
      </c>
      <c r="F338" s="267" t="s">
        <v>1667</v>
      </c>
      <c r="G338" s="268" t="s">
        <v>433</v>
      </c>
      <c r="H338" s="269">
        <v>2</v>
      </c>
      <c r="I338" s="270"/>
      <c r="J338" s="271">
        <f>ROUND(I338*H338,2)</f>
        <v>0</v>
      </c>
      <c r="K338" s="267" t="s">
        <v>19</v>
      </c>
      <c r="L338" s="272"/>
      <c r="M338" s="273" t="s">
        <v>19</v>
      </c>
      <c r="N338" s="274" t="s">
        <v>40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230</v>
      </c>
      <c r="AT338" s="224" t="s">
        <v>262</v>
      </c>
      <c r="AU338" s="224" t="s">
        <v>79</v>
      </c>
      <c r="AY338" s="18" t="s">
        <v>151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77</v>
      </c>
      <c r="BK338" s="225">
        <f>ROUND(I338*H338,2)</f>
        <v>0</v>
      </c>
      <c r="BL338" s="18" t="s">
        <v>158</v>
      </c>
      <c r="BM338" s="224" t="s">
        <v>1991</v>
      </c>
    </row>
    <row r="339" s="2" customFormat="1">
      <c r="A339" s="39"/>
      <c r="B339" s="40"/>
      <c r="C339" s="41"/>
      <c r="D339" s="233" t="s">
        <v>681</v>
      </c>
      <c r="E339" s="41"/>
      <c r="F339" s="275" t="s">
        <v>1637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681</v>
      </c>
      <c r="AU339" s="18" t="s">
        <v>79</v>
      </c>
    </row>
    <row r="340" s="12" customFormat="1" ht="22.8" customHeight="1">
      <c r="A340" s="12"/>
      <c r="B340" s="197"/>
      <c r="C340" s="198"/>
      <c r="D340" s="199" t="s">
        <v>68</v>
      </c>
      <c r="E340" s="211" t="s">
        <v>1669</v>
      </c>
      <c r="F340" s="211" t="s">
        <v>1670</v>
      </c>
      <c r="G340" s="198"/>
      <c r="H340" s="198"/>
      <c r="I340" s="201"/>
      <c r="J340" s="212">
        <f>BK340</f>
        <v>0</v>
      </c>
      <c r="K340" s="198"/>
      <c r="L340" s="203"/>
      <c r="M340" s="204"/>
      <c r="N340" s="205"/>
      <c r="O340" s="205"/>
      <c r="P340" s="206">
        <f>SUM(P341:P349)</f>
        <v>0</v>
      </c>
      <c r="Q340" s="205"/>
      <c r="R340" s="206">
        <f>SUM(R341:R349)</f>
        <v>0</v>
      </c>
      <c r="S340" s="205"/>
      <c r="T340" s="207">
        <f>SUM(T341:T349)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8" t="s">
        <v>77</v>
      </c>
      <c r="AT340" s="209" t="s">
        <v>68</v>
      </c>
      <c r="AU340" s="209" t="s">
        <v>77</v>
      </c>
      <c r="AY340" s="208" t="s">
        <v>151</v>
      </c>
      <c r="BK340" s="210">
        <f>SUM(BK341:BK349)</f>
        <v>0</v>
      </c>
    </row>
    <row r="341" s="2" customFormat="1" ht="16.5" customHeight="1">
      <c r="A341" s="39"/>
      <c r="B341" s="40"/>
      <c r="C341" s="213" t="s">
        <v>619</v>
      </c>
      <c r="D341" s="213" t="s">
        <v>153</v>
      </c>
      <c r="E341" s="214" t="s">
        <v>1671</v>
      </c>
      <c r="F341" s="215" t="s">
        <v>1672</v>
      </c>
      <c r="G341" s="216" t="s">
        <v>245</v>
      </c>
      <c r="H341" s="217">
        <v>57.420999999999999</v>
      </c>
      <c r="I341" s="218"/>
      <c r="J341" s="219">
        <f>ROUND(I341*H341,2)</f>
        <v>0</v>
      </c>
      <c r="K341" s="215" t="s">
        <v>157</v>
      </c>
      <c r="L341" s="45"/>
      <c r="M341" s="220" t="s">
        <v>19</v>
      </c>
      <c r="N341" s="221" t="s">
        <v>40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158</v>
      </c>
      <c r="AT341" s="224" t="s">
        <v>153</v>
      </c>
      <c r="AU341" s="224" t="s">
        <v>79</v>
      </c>
      <c r="AY341" s="18" t="s">
        <v>151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77</v>
      </c>
      <c r="BK341" s="225">
        <f>ROUND(I341*H341,2)</f>
        <v>0</v>
      </c>
      <c r="BL341" s="18" t="s">
        <v>158</v>
      </c>
      <c r="BM341" s="224" t="s">
        <v>1992</v>
      </c>
    </row>
    <row r="342" s="2" customFormat="1">
      <c r="A342" s="39"/>
      <c r="B342" s="40"/>
      <c r="C342" s="41"/>
      <c r="D342" s="226" t="s">
        <v>160</v>
      </c>
      <c r="E342" s="41"/>
      <c r="F342" s="227" t="s">
        <v>1674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160</v>
      </c>
      <c r="AU342" s="18" t="s">
        <v>79</v>
      </c>
    </row>
    <row r="343" s="2" customFormat="1" ht="16.5" customHeight="1">
      <c r="A343" s="39"/>
      <c r="B343" s="40"/>
      <c r="C343" s="213" t="s">
        <v>636</v>
      </c>
      <c r="D343" s="213" t="s">
        <v>153</v>
      </c>
      <c r="E343" s="214" t="s">
        <v>1675</v>
      </c>
      <c r="F343" s="215" t="s">
        <v>1676</v>
      </c>
      <c r="G343" s="216" t="s">
        <v>245</v>
      </c>
      <c r="H343" s="217">
        <v>57.420999999999999</v>
      </c>
      <c r="I343" s="218"/>
      <c r="J343" s="219">
        <f>ROUND(I343*H343,2)</f>
        <v>0</v>
      </c>
      <c r="K343" s="215" t="s">
        <v>157</v>
      </c>
      <c r="L343" s="45"/>
      <c r="M343" s="220" t="s">
        <v>19</v>
      </c>
      <c r="N343" s="221" t="s">
        <v>40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158</v>
      </c>
      <c r="AT343" s="224" t="s">
        <v>153</v>
      </c>
      <c r="AU343" s="224" t="s">
        <v>79</v>
      </c>
      <c r="AY343" s="18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77</v>
      </c>
      <c r="BK343" s="225">
        <f>ROUND(I343*H343,2)</f>
        <v>0</v>
      </c>
      <c r="BL343" s="18" t="s">
        <v>158</v>
      </c>
      <c r="BM343" s="224" t="s">
        <v>1993</v>
      </c>
    </row>
    <row r="344" s="2" customFormat="1">
      <c r="A344" s="39"/>
      <c r="B344" s="40"/>
      <c r="C344" s="41"/>
      <c r="D344" s="226" t="s">
        <v>160</v>
      </c>
      <c r="E344" s="41"/>
      <c r="F344" s="227" t="s">
        <v>1678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160</v>
      </c>
      <c r="AU344" s="18" t="s">
        <v>79</v>
      </c>
    </row>
    <row r="345" s="2" customFormat="1" ht="16.5" customHeight="1">
      <c r="A345" s="39"/>
      <c r="B345" s="40"/>
      <c r="C345" s="213" t="s">
        <v>642</v>
      </c>
      <c r="D345" s="213" t="s">
        <v>153</v>
      </c>
      <c r="E345" s="214" t="s">
        <v>1679</v>
      </c>
      <c r="F345" s="215" t="s">
        <v>1680</v>
      </c>
      <c r="G345" s="216" t="s">
        <v>245</v>
      </c>
      <c r="H345" s="217">
        <v>459.368</v>
      </c>
      <c r="I345" s="218"/>
      <c r="J345" s="219">
        <f>ROUND(I345*H345,2)</f>
        <v>0</v>
      </c>
      <c r="K345" s="215" t="s">
        <v>157</v>
      </c>
      <c r="L345" s="45"/>
      <c r="M345" s="220" t="s">
        <v>19</v>
      </c>
      <c r="N345" s="221" t="s">
        <v>40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158</v>
      </c>
      <c r="AT345" s="224" t="s">
        <v>153</v>
      </c>
      <c r="AU345" s="224" t="s">
        <v>79</v>
      </c>
      <c r="AY345" s="18" t="s">
        <v>151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77</v>
      </c>
      <c r="BK345" s="225">
        <f>ROUND(I345*H345,2)</f>
        <v>0</v>
      </c>
      <c r="BL345" s="18" t="s">
        <v>158</v>
      </c>
      <c r="BM345" s="224" t="s">
        <v>1994</v>
      </c>
    </row>
    <row r="346" s="2" customFormat="1">
      <c r="A346" s="39"/>
      <c r="B346" s="40"/>
      <c r="C346" s="41"/>
      <c r="D346" s="226" t="s">
        <v>160</v>
      </c>
      <c r="E346" s="41"/>
      <c r="F346" s="227" t="s">
        <v>1682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160</v>
      </c>
      <c r="AU346" s="18" t="s">
        <v>79</v>
      </c>
    </row>
    <row r="347" s="13" customFormat="1">
      <c r="A347" s="13"/>
      <c r="B347" s="231"/>
      <c r="C347" s="232"/>
      <c r="D347" s="233" t="s">
        <v>162</v>
      </c>
      <c r="E347" s="232"/>
      <c r="F347" s="235" t="s">
        <v>1995</v>
      </c>
      <c r="G347" s="232"/>
      <c r="H347" s="236">
        <v>459.368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162</v>
      </c>
      <c r="AU347" s="242" t="s">
        <v>79</v>
      </c>
      <c r="AV347" s="13" t="s">
        <v>79</v>
      </c>
      <c r="AW347" s="13" t="s">
        <v>4</v>
      </c>
      <c r="AX347" s="13" t="s">
        <v>77</v>
      </c>
      <c r="AY347" s="242" t="s">
        <v>151</v>
      </c>
    </row>
    <row r="348" s="2" customFormat="1" ht="21.75" customHeight="1">
      <c r="A348" s="39"/>
      <c r="B348" s="40"/>
      <c r="C348" s="213" t="s">
        <v>647</v>
      </c>
      <c r="D348" s="213" t="s">
        <v>153</v>
      </c>
      <c r="E348" s="214" t="s">
        <v>1684</v>
      </c>
      <c r="F348" s="215" t="s">
        <v>1685</v>
      </c>
      <c r="G348" s="216" t="s">
        <v>245</v>
      </c>
      <c r="H348" s="217">
        <v>57.420999999999999</v>
      </c>
      <c r="I348" s="218"/>
      <c r="J348" s="219">
        <f>ROUND(I348*H348,2)</f>
        <v>0</v>
      </c>
      <c r="K348" s="215" t="s">
        <v>157</v>
      </c>
      <c r="L348" s="45"/>
      <c r="M348" s="220" t="s">
        <v>19</v>
      </c>
      <c r="N348" s="221" t="s">
        <v>40</v>
      </c>
      <c r="O348" s="85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158</v>
      </c>
      <c r="AT348" s="224" t="s">
        <v>153</v>
      </c>
      <c r="AU348" s="224" t="s">
        <v>79</v>
      </c>
      <c r="AY348" s="18" t="s">
        <v>151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77</v>
      </c>
      <c r="BK348" s="225">
        <f>ROUND(I348*H348,2)</f>
        <v>0</v>
      </c>
      <c r="BL348" s="18" t="s">
        <v>158</v>
      </c>
      <c r="BM348" s="224" t="s">
        <v>1996</v>
      </c>
    </row>
    <row r="349" s="2" customFormat="1">
      <c r="A349" s="39"/>
      <c r="B349" s="40"/>
      <c r="C349" s="41"/>
      <c r="D349" s="226" t="s">
        <v>160</v>
      </c>
      <c r="E349" s="41"/>
      <c r="F349" s="227" t="s">
        <v>1687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160</v>
      </c>
      <c r="AU349" s="18" t="s">
        <v>79</v>
      </c>
    </row>
    <row r="350" s="12" customFormat="1" ht="22.8" customHeight="1">
      <c r="A350" s="12"/>
      <c r="B350" s="197"/>
      <c r="C350" s="198"/>
      <c r="D350" s="199" t="s">
        <v>68</v>
      </c>
      <c r="E350" s="211" t="s">
        <v>847</v>
      </c>
      <c r="F350" s="211" t="s">
        <v>848</v>
      </c>
      <c r="G350" s="198"/>
      <c r="H350" s="198"/>
      <c r="I350" s="201"/>
      <c r="J350" s="212">
        <f>BK350</f>
        <v>0</v>
      </c>
      <c r="K350" s="198"/>
      <c r="L350" s="203"/>
      <c r="M350" s="204"/>
      <c r="N350" s="205"/>
      <c r="O350" s="205"/>
      <c r="P350" s="206">
        <f>SUM(P351:P352)</f>
        <v>0</v>
      </c>
      <c r="Q350" s="205"/>
      <c r="R350" s="206">
        <f>SUM(R351:R352)</f>
        <v>0</v>
      </c>
      <c r="S350" s="205"/>
      <c r="T350" s="207">
        <f>SUM(T351:T352)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8" t="s">
        <v>77</v>
      </c>
      <c r="AT350" s="209" t="s">
        <v>68</v>
      </c>
      <c r="AU350" s="209" t="s">
        <v>77</v>
      </c>
      <c r="AY350" s="208" t="s">
        <v>151</v>
      </c>
      <c r="BK350" s="210">
        <f>SUM(BK351:BK352)</f>
        <v>0</v>
      </c>
    </row>
    <row r="351" s="2" customFormat="1" ht="16.5" customHeight="1">
      <c r="A351" s="39"/>
      <c r="B351" s="40"/>
      <c r="C351" s="213" t="s">
        <v>653</v>
      </c>
      <c r="D351" s="213" t="s">
        <v>153</v>
      </c>
      <c r="E351" s="214" t="s">
        <v>1688</v>
      </c>
      <c r="F351" s="215" t="s">
        <v>1689</v>
      </c>
      <c r="G351" s="216" t="s">
        <v>245</v>
      </c>
      <c r="H351" s="217">
        <v>1191.395</v>
      </c>
      <c r="I351" s="218"/>
      <c r="J351" s="219">
        <f>ROUND(I351*H351,2)</f>
        <v>0</v>
      </c>
      <c r="K351" s="215" t="s">
        <v>157</v>
      </c>
      <c r="L351" s="45"/>
      <c r="M351" s="220" t="s">
        <v>19</v>
      </c>
      <c r="N351" s="221" t="s">
        <v>40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158</v>
      </c>
      <c r="AT351" s="224" t="s">
        <v>153</v>
      </c>
      <c r="AU351" s="224" t="s">
        <v>79</v>
      </c>
      <c r="AY351" s="18" t="s">
        <v>151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77</v>
      </c>
      <c r="BK351" s="225">
        <f>ROUND(I351*H351,2)</f>
        <v>0</v>
      </c>
      <c r="BL351" s="18" t="s">
        <v>158</v>
      </c>
      <c r="BM351" s="224" t="s">
        <v>1997</v>
      </c>
    </row>
    <row r="352" s="2" customFormat="1">
      <c r="A352" s="39"/>
      <c r="B352" s="40"/>
      <c r="C352" s="41"/>
      <c r="D352" s="226" t="s">
        <v>160</v>
      </c>
      <c r="E352" s="41"/>
      <c r="F352" s="227" t="s">
        <v>1691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160</v>
      </c>
      <c r="AU352" s="18" t="s">
        <v>79</v>
      </c>
    </row>
    <row r="353" s="12" customFormat="1" ht="25.92" customHeight="1">
      <c r="A353" s="12"/>
      <c r="B353" s="197"/>
      <c r="C353" s="198"/>
      <c r="D353" s="199" t="s">
        <v>68</v>
      </c>
      <c r="E353" s="200" t="s">
        <v>854</v>
      </c>
      <c r="F353" s="200" t="s">
        <v>855</v>
      </c>
      <c r="G353" s="198"/>
      <c r="H353" s="198"/>
      <c r="I353" s="201"/>
      <c r="J353" s="202">
        <f>BK353</f>
        <v>0</v>
      </c>
      <c r="K353" s="198"/>
      <c r="L353" s="203"/>
      <c r="M353" s="204"/>
      <c r="N353" s="205"/>
      <c r="O353" s="205"/>
      <c r="P353" s="206">
        <f>P354+P361+P377+P401+P417</f>
        <v>0</v>
      </c>
      <c r="Q353" s="205"/>
      <c r="R353" s="206">
        <f>R354+R361+R377+R401+R417</f>
        <v>0.36441600000000002</v>
      </c>
      <c r="S353" s="205"/>
      <c r="T353" s="207">
        <f>T354+T361+T377+T401+T417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8" t="s">
        <v>79</v>
      </c>
      <c r="AT353" s="209" t="s">
        <v>68</v>
      </c>
      <c r="AU353" s="209" t="s">
        <v>69</v>
      </c>
      <c r="AY353" s="208" t="s">
        <v>151</v>
      </c>
      <c r="BK353" s="210">
        <f>BK354+BK361+BK377+BK401+BK417</f>
        <v>0</v>
      </c>
    </row>
    <row r="354" s="12" customFormat="1" ht="22.8" customHeight="1">
      <c r="A354" s="12"/>
      <c r="B354" s="197"/>
      <c r="C354" s="198"/>
      <c r="D354" s="199" t="s">
        <v>68</v>
      </c>
      <c r="E354" s="211" t="s">
        <v>1998</v>
      </c>
      <c r="F354" s="211" t="s">
        <v>1999</v>
      </c>
      <c r="G354" s="198"/>
      <c r="H354" s="198"/>
      <c r="I354" s="201"/>
      <c r="J354" s="212">
        <f>BK354</f>
        <v>0</v>
      </c>
      <c r="K354" s="198"/>
      <c r="L354" s="203"/>
      <c r="M354" s="204"/>
      <c r="N354" s="205"/>
      <c r="O354" s="205"/>
      <c r="P354" s="206">
        <f>SUM(P355:P360)</f>
        <v>0</v>
      </c>
      <c r="Q354" s="205"/>
      <c r="R354" s="206">
        <f>SUM(R355:R360)</f>
        <v>0.0082400000000000008</v>
      </c>
      <c r="S354" s="205"/>
      <c r="T354" s="207">
        <f>SUM(T355:T360)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8" t="s">
        <v>79</v>
      </c>
      <c r="AT354" s="209" t="s">
        <v>68</v>
      </c>
      <c r="AU354" s="209" t="s">
        <v>77</v>
      </c>
      <c r="AY354" s="208" t="s">
        <v>151</v>
      </c>
      <c r="BK354" s="210">
        <f>SUM(BK355:BK360)</f>
        <v>0</v>
      </c>
    </row>
    <row r="355" s="2" customFormat="1" ht="16.5" customHeight="1">
      <c r="A355" s="39"/>
      <c r="B355" s="40"/>
      <c r="C355" s="213" t="s">
        <v>664</v>
      </c>
      <c r="D355" s="213" t="s">
        <v>153</v>
      </c>
      <c r="E355" s="214" t="s">
        <v>2000</v>
      </c>
      <c r="F355" s="215" t="s">
        <v>2001</v>
      </c>
      <c r="G355" s="216" t="s">
        <v>329</v>
      </c>
      <c r="H355" s="217">
        <v>4</v>
      </c>
      <c r="I355" s="218"/>
      <c r="J355" s="219">
        <f>ROUND(I355*H355,2)</f>
        <v>0</v>
      </c>
      <c r="K355" s="215" t="s">
        <v>157</v>
      </c>
      <c r="L355" s="45"/>
      <c r="M355" s="220" t="s">
        <v>19</v>
      </c>
      <c r="N355" s="221" t="s">
        <v>40</v>
      </c>
      <c r="O355" s="85"/>
      <c r="P355" s="222">
        <f>O355*H355</f>
        <v>0</v>
      </c>
      <c r="Q355" s="222">
        <v>0.0020600000000000002</v>
      </c>
      <c r="R355" s="222">
        <f>Q355*H355</f>
        <v>0.0082400000000000008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287</v>
      </c>
      <c r="AT355" s="224" t="s">
        <v>153</v>
      </c>
      <c r="AU355" s="224" t="s">
        <v>79</v>
      </c>
      <c r="AY355" s="18" t="s">
        <v>151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77</v>
      </c>
      <c r="BK355" s="225">
        <f>ROUND(I355*H355,2)</f>
        <v>0</v>
      </c>
      <c r="BL355" s="18" t="s">
        <v>287</v>
      </c>
      <c r="BM355" s="224" t="s">
        <v>2002</v>
      </c>
    </row>
    <row r="356" s="2" customFormat="1">
      <c r="A356" s="39"/>
      <c r="B356" s="40"/>
      <c r="C356" s="41"/>
      <c r="D356" s="226" t="s">
        <v>160</v>
      </c>
      <c r="E356" s="41"/>
      <c r="F356" s="227" t="s">
        <v>2003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160</v>
      </c>
      <c r="AU356" s="18" t="s">
        <v>79</v>
      </c>
    </row>
    <row r="357" s="2" customFormat="1" ht="16.5" customHeight="1">
      <c r="A357" s="39"/>
      <c r="B357" s="40"/>
      <c r="C357" s="213" t="s">
        <v>672</v>
      </c>
      <c r="D357" s="213" t="s">
        <v>153</v>
      </c>
      <c r="E357" s="214" t="s">
        <v>2004</v>
      </c>
      <c r="F357" s="215" t="s">
        <v>2005</v>
      </c>
      <c r="G357" s="216" t="s">
        <v>329</v>
      </c>
      <c r="H357" s="217">
        <v>4</v>
      </c>
      <c r="I357" s="218"/>
      <c r="J357" s="219">
        <f>ROUND(I357*H357,2)</f>
        <v>0</v>
      </c>
      <c r="K357" s="215" t="s">
        <v>157</v>
      </c>
      <c r="L357" s="45"/>
      <c r="M357" s="220" t="s">
        <v>19</v>
      </c>
      <c r="N357" s="221" t="s">
        <v>40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287</v>
      </c>
      <c r="AT357" s="224" t="s">
        <v>153</v>
      </c>
      <c r="AU357" s="224" t="s">
        <v>79</v>
      </c>
      <c r="AY357" s="18" t="s">
        <v>151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77</v>
      </c>
      <c r="BK357" s="225">
        <f>ROUND(I357*H357,2)</f>
        <v>0</v>
      </c>
      <c r="BL357" s="18" t="s">
        <v>287</v>
      </c>
      <c r="BM357" s="224" t="s">
        <v>2006</v>
      </c>
    </row>
    <row r="358" s="2" customFormat="1">
      <c r="A358" s="39"/>
      <c r="B358" s="40"/>
      <c r="C358" s="41"/>
      <c r="D358" s="226" t="s">
        <v>160</v>
      </c>
      <c r="E358" s="41"/>
      <c r="F358" s="227" t="s">
        <v>2007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160</v>
      </c>
      <c r="AU358" s="18" t="s">
        <v>79</v>
      </c>
    </row>
    <row r="359" s="2" customFormat="1" ht="16.5" customHeight="1">
      <c r="A359" s="39"/>
      <c r="B359" s="40"/>
      <c r="C359" s="213" t="s">
        <v>677</v>
      </c>
      <c r="D359" s="213" t="s">
        <v>153</v>
      </c>
      <c r="E359" s="214" t="s">
        <v>2008</v>
      </c>
      <c r="F359" s="215" t="s">
        <v>2009</v>
      </c>
      <c r="G359" s="216" t="s">
        <v>245</v>
      </c>
      <c r="H359" s="217">
        <v>0.0080000000000000002</v>
      </c>
      <c r="I359" s="218"/>
      <c r="J359" s="219">
        <f>ROUND(I359*H359,2)</f>
        <v>0</v>
      </c>
      <c r="K359" s="215" t="s">
        <v>157</v>
      </c>
      <c r="L359" s="45"/>
      <c r="M359" s="220" t="s">
        <v>19</v>
      </c>
      <c r="N359" s="221" t="s">
        <v>40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287</v>
      </c>
      <c r="AT359" s="224" t="s">
        <v>153</v>
      </c>
      <c r="AU359" s="224" t="s">
        <v>79</v>
      </c>
      <c r="AY359" s="18" t="s">
        <v>151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77</v>
      </c>
      <c r="BK359" s="225">
        <f>ROUND(I359*H359,2)</f>
        <v>0</v>
      </c>
      <c r="BL359" s="18" t="s">
        <v>287</v>
      </c>
      <c r="BM359" s="224" t="s">
        <v>2010</v>
      </c>
    </row>
    <row r="360" s="2" customFormat="1">
      <c r="A360" s="39"/>
      <c r="B360" s="40"/>
      <c r="C360" s="41"/>
      <c r="D360" s="226" t="s">
        <v>160</v>
      </c>
      <c r="E360" s="41"/>
      <c r="F360" s="227" t="s">
        <v>2011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160</v>
      </c>
      <c r="AU360" s="18" t="s">
        <v>79</v>
      </c>
    </row>
    <row r="361" s="12" customFormat="1" ht="22.8" customHeight="1">
      <c r="A361" s="12"/>
      <c r="B361" s="197"/>
      <c r="C361" s="198"/>
      <c r="D361" s="199" t="s">
        <v>68</v>
      </c>
      <c r="E361" s="211" t="s">
        <v>2012</v>
      </c>
      <c r="F361" s="211" t="s">
        <v>2013</v>
      </c>
      <c r="G361" s="198"/>
      <c r="H361" s="198"/>
      <c r="I361" s="201"/>
      <c r="J361" s="212">
        <f>BK361</f>
        <v>0</v>
      </c>
      <c r="K361" s="198"/>
      <c r="L361" s="203"/>
      <c r="M361" s="204"/>
      <c r="N361" s="205"/>
      <c r="O361" s="205"/>
      <c r="P361" s="206">
        <f>SUM(P362:P376)</f>
        <v>0</v>
      </c>
      <c r="Q361" s="205"/>
      <c r="R361" s="206">
        <f>SUM(R362:R376)</f>
        <v>0.033819999999999996</v>
      </c>
      <c r="S361" s="205"/>
      <c r="T361" s="207">
        <f>SUM(T362:T376)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8" t="s">
        <v>79</v>
      </c>
      <c r="AT361" s="209" t="s">
        <v>68</v>
      </c>
      <c r="AU361" s="209" t="s">
        <v>77</v>
      </c>
      <c r="AY361" s="208" t="s">
        <v>151</v>
      </c>
      <c r="BK361" s="210">
        <f>SUM(BK362:BK376)</f>
        <v>0</v>
      </c>
    </row>
    <row r="362" s="2" customFormat="1" ht="16.5" customHeight="1">
      <c r="A362" s="39"/>
      <c r="B362" s="40"/>
      <c r="C362" s="213" t="s">
        <v>683</v>
      </c>
      <c r="D362" s="213" t="s">
        <v>153</v>
      </c>
      <c r="E362" s="214" t="s">
        <v>2014</v>
      </c>
      <c r="F362" s="215" t="s">
        <v>2015</v>
      </c>
      <c r="G362" s="216" t="s">
        <v>329</v>
      </c>
      <c r="H362" s="217">
        <v>5</v>
      </c>
      <c r="I362" s="218"/>
      <c r="J362" s="219">
        <f>ROUND(I362*H362,2)</f>
        <v>0</v>
      </c>
      <c r="K362" s="215" t="s">
        <v>157</v>
      </c>
      <c r="L362" s="45"/>
      <c r="M362" s="220" t="s">
        <v>19</v>
      </c>
      <c r="N362" s="221" t="s">
        <v>40</v>
      </c>
      <c r="O362" s="85"/>
      <c r="P362" s="222">
        <f>O362*H362</f>
        <v>0</v>
      </c>
      <c r="Q362" s="222">
        <v>0.00084000000000000003</v>
      </c>
      <c r="R362" s="222">
        <f>Q362*H362</f>
        <v>0.0042000000000000006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287</v>
      </c>
      <c r="AT362" s="224" t="s">
        <v>153</v>
      </c>
      <c r="AU362" s="224" t="s">
        <v>79</v>
      </c>
      <c r="AY362" s="18" t="s">
        <v>151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77</v>
      </c>
      <c r="BK362" s="225">
        <f>ROUND(I362*H362,2)</f>
        <v>0</v>
      </c>
      <c r="BL362" s="18" t="s">
        <v>287</v>
      </c>
      <c r="BM362" s="224" t="s">
        <v>2016</v>
      </c>
    </row>
    <row r="363" s="2" customFormat="1">
      <c r="A363" s="39"/>
      <c r="B363" s="40"/>
      <c r="C363" s="41"/>
      <c r="D363" s="226" t="s">
        <v>160</v>
      </c>
      <c r="E363" s="41"/>
      <c r="F363" s="227" t="s">
        <v>2017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160</v>
      </c>
      <c r="AU363" s="18" t="s">
        <v>79</v>
      </c>
    </row>
    <row r="364" s="2" customFormat="1" ht="16.5" customHeight="1">
      <c r="A364" s="39"/>
      <c r="B364" s="40"/>
      <c r="C364" s="213" t="s">
        <v>689</v>
      </c>
      <c r="D364" s="213" t="s">
        <v>153</v>
      </c>
      <c r="E364" s="214" t="s">
        <v>2018</v>
      </c>
      <c r="F364" s="215" t="s">
        <v>2019</v>
      </c>
      <c r="G364" s="216" t="s">
        <v>329</v>
      </c>
      <c r="H364" s="217">
        <v>10</v>
      </c>
      <c r="I364" s="218"/>
      <c r="J364" s="219">
        <f>ROUND(I364*H364,2)</f>
        <v>0</v>
      </c>
      <c r="K364" s="215" t="s">
        <v>157</v>
      </c>
      <c r="L364" s="45"/>
      <c r="M364" s="220" t="s">
        <v>19</v>
      </c>
      <c r="N364" s="221" t="s">
        <v>40</v>
      </c>
      <c r="O364" s="85"/>
      <c r="P364" s="222">
        <f>O364*H364</f>
        <v>0</v>
      </c>
      <c r="Q364" s="222">
        <v>0.00116</v>
      </c>
      <c r="R364" s="222">
        <f>Q364*H364</f>
        <v>0.011599999999999999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287</v>
      </c>
      <c r="AT364" s="224" t="s">
        <v>153</v>
      </c>
      <c r="AU364" s="224" t="s">
        <v>79</v>
      </c>
      <c r="AY364" s="18" t="s">
        <v>151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77</v>
      </c>
      <c r="BK364" s="225">
        <f>ROUND(I364*H364,2)</f>
        <v>0</v>
      </c>
      <c r="BL364" s="18" t="s">
        <v>287</v>
      </c>
      <c r="BM364" s="224" t="s">
        <v>2020</v>
      </c>
    </row>
    <row r="365" s="2" customFormat="1">
      <c r="A365" s="39"/>
      <c r="B365" s="40"/>
      <c r="C365" s="41"/>
      <c r="D365" s="226" t="s">
        <v>160</v>
      </c>
      <c r="E365" s="41"/>
      <c r="F365" s="227" t="s">
        <v>2021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160</v>
      </c>
      <c r="AU365" s="18" t="s">
        <v>79</v>
      </c>
    </row>
    <row r="366" s="2" customFormat="1" ht="16.5" customHeight="1">
      <c r="A366" s="39"/>
      <c r="B366" s="40"/>
      <c r="C366" s="213" t="s">
        <v>694</v>
      </c>
      <c r="D366" s="213" t="s">
        <v>153</v>
      </c>
      <c r="E366" s="214" t="s">
        <v>2022</v>
      </c>
      <c r="F366" s="215" t="s">
        <v>2023</v>
      </c>
      <c r="G366" s="216" t="s">
        <v>433</v>
      </c>
      <c r="H366" s="217">
        <v>1</v>
      </c>
      <c r="I366" s="218"/>
      <c r="J366" s="219">
        <f>ROUND(I366*H366,2)</f>
        <v>0</v>
      </c>
      <c r="K366" s="215" t="s">
        <v>157</v>
      </c>
      <c r="L366" s="45"/>
      <c r="M366" s="220" t="s">
        <v>19</v>
      </c>
      <c r="N366" s="221" t="s">
        <v>40</v>
      </c>
      <c r="O366" s="85"/>
      <c r="P366" s="222">
        <f>O366*H366</f>
        <v>0</v>
      </c>
      <c r="Q366" s="222">
        <v>2.0000000000000002E-05</v>
      </c>
      <c r="R366" s="222">
        <f>Q366*H366</f>
        <v>2.0000000000000002E-05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287</v>
      </c>
      <c r="AT366" s="224" t="s">
        <v>153</v>
      </c>
      <c r="AU366" s="224" t="s">
        <v>79</v>
      </c>
      <c r="AY366" s="18" t="s">
        <v>151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77</v>
      </c>
      <c r="BK366" s="225">
        <f>ROUND(I366*H366,2)</f>
        <v>0</v>
      </c>
      <c r="BL366" s="18" t="s">
        <v>287</v>
      </c>
      <c r="BM366" s="224" t="s">
        <v>2024</v>
      </c>
    </row>
    <row r="367" s="2" customFormat="1">
      <c r="A367" s="39"/>
      <c r="B367" s="40"/>
      <c r="C367" s="41"/>
      <c r="D367" s="226" t="s">
        <v>160</v>
      </c>
      <c r="E367" s="41"/>
      <c r="F367" s="227" t="s">
        <v>2025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160</v>
      </c>
      <c r="AU367" s="18" t="s">
        <v>79</v>
      </c>
    </row>
    <row r="368" s="2" customFormat="1" ht="16.5" customHeight="1">
      <c r="A368" s="39"/>
      <c r="B368" s="40"/>
      <c r="C368" s="265" t="s">
        <v>700</v>
      </c>
      <c r="D368" s="265" t="s">
        <v>262</v>
      </c>
      <c r="E368" s="266" t="s">
        <v>2026</v>
      </c>
      <c r="F368" s="267" t="s">
        <v>2027</v>
      </c>
      <c r="G368" s="268" t="s">
        <v>433</v>
      </c>
      <c r="H368" s="269">
        <v>1</v>
      </c>
      <c r="I368" s="270"/>
      <c r="J368" s="271">
        <f>ROUND(I368*H368,2)</f>
        <v>0</v>
      </c>
      <c r="K368" s="267" t="s">
        <v>19</v>
      </c>
      <c r="L368" s="272"/>
      <c r="M368" s="273" t="s">
        <v>19</v>
      </c>
      <c r="N368" s="274" t="s">
        <v>40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424</v>
      </c>
      <c r="AT368" s="224" t="s">
        <v>262</v>
      </c>
      <c r="AU368" s="224" t="s">
        <v>79</v>
      </c>
      <c r="AY368" s="18" t="s">
        <v>151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77</v>
      </c>
      <c r="BK368" s="225">
        <f>ROUND(I368*H368,2)</f>
        <v>0</v>
      </c>
      <c r="BL368" s="18" t="s">
        <v>287</v>
      </c>
      <c r="BM368" s="224" t="s">
        <v>2028</v>
      </c>
    </row>
    <row r="369" s="2" customFormat="1" ht="16.5" customHeight="1">
      <c r="A369" s="39"/>
      <c r="B369" s="40"/>
      <c r="C369" s="213" t="s">
        <v>705</v>
      </c>
      <c r="D369" s="213" t="s">
        <v>153</v>
      </c>
      <c r="E369" s="214" t="s">
        <v>2029</v>
      </c>
      <c r="F369" s="215" t="s">
        <v>2030</v>
      </c>
      <c r="G369" s="216" t="s">
        <v>329</v>
      </c>
      <c r="H369" s="217">
        <v>15</v>
      </c>
      <c r="I369" s="218"/>
      <c r="J369" s="219">
        <f>ROUND(I369*H369,2)</f>
        <v>0</v>
      </c>
      <c r="K369" s="215" t="s">
        <v>157</v>
      </c>
      <c r="L369" s="45"/>
      <c r="M369" s="220" t="s">
        <v>19</v>
      </c>
      <c r="N369" s="221" t="s">
        <v>40</v>
      </c>
      <c r="O369" s="85"/>
      <c r="P369" s="222">
        <f>O369*H369</f>
        <v>0</v>
      </c>
      <c r="Q369" s="222">
        <v>0.00019000000000000001</v>
      </c>
      <c r="R369" s="222">
        <f>Q369*H369</f>
        <v>0.0028500000000000001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287</v>
      </c>
      <c r="AT369" s="224" t="s">
        <v>153</v>
      </c>
      <c r="AU369" s="224" t="s">
        <v>79</v>
      </c>
      <c r="AY369" s="18" t="s">
        <v>151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77</v>
      </c>
      <c r="BK369" s="225">
        <f>ROUND(I369*H369,2)</f>
        <v>0</v>
      </c>
      <c r="BL369" s="18" t="s">
        <v>287</v>
      </c>
      <c r="BM369" s="224" t="s">
        <v>2031</v>
      </c>
    </row>
    <row r="370" s="2" customFormat="1">
      <c r="A370" s="39"/>
      <c r="B370" s="40"/>
      <c r="C370" s="41"/>
      <c r="D370" s="226" t="s">
        <v>160</v>
      </c>
      <c r="E370" s="41"/>
      <c r="F370" s="227" t="s">
        <v>2032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160</v>
      </c>
      <c r="AU370" s="18" t="s">
        <v>79</v>
      </c>
    </row>
    <row r="371" s="2" customFormat="1" ht="16.5" customHeight="1">
      <c r="A371" s="39"/>
      <c r="B371" s="40"/>
      <c r="C371" s="213" t="s">
        <v>713</v>
      </c>
      <c r="D371" s="213" t="s">
        <v>153</v>
      </c>
      <c r="E371" s="214" t="s">
        <v>2033</v>
      </c>
      <c r="F371" s="215" t="s">
        <v>2034</v>
      </c>
      <c r="G371" s="216" t="s">
        <v>329</v>
      </c>
      <c r="H371" s="217">
        <v>15</v>
      </c>
      <c r="I371" s="218"/>
      <c r="J371" s="219">
        <f>ROUND(I371*H371,2)</f>
        <v>0</v>
      </c>
      <c r="K371" s="215" t="s">
        <v>157</v>
      </c>
      <c r="L371" s="45"/>
      <c r="M371" s="220" t="s">
        <v>19</v>
      </c>
      <c r="N371" s="221" t="s">
        <v>40</v>
      </c>
      <c r="O371" s="85"/>
      <c r="P371" s="222">
        <f>O371*H371</f>
        <v>0</v>
      </c>
      <c r="Q371" s="222">
        <v>1.0000000000000001E-05</v>
      </c>
      <c r="R371" s="222">
        <f>Q371*H371</f>
        <v>0.00015000000000000001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287</v>
      </c>
      <c r="AT371" s="224" t="s">
        <v>153</v>
      </c>
      <c r="AU371" s="224" t="s">
        <v>79</v>
      </c>
      <c r="AY371" s="18" t="s">
        <v>151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77</v>
      </c>
      <c r="BK371" s="225">
        <f>ROUND(I371*H371,2)</f>
        <v>0</v>
      </c>
      <c r="BL371" s="18" t="s">
        <v>287</v>
      </c>
      <c r="BM371" s="224" t="s">
        <v>2035</v>
      </c>
    </row>
    <row r="372" s="2" customFormat="1">
      <c r="A372" s="39"/>
      <c r="B372" s="40"/>
      <c r="C372" s="41"/>
      <c r="D372" s="226" t="s">
        <v>160</v>
      </c>
      <c r="E372" s="41"/>
      <c r="F372" s="227" t="s">
        <v>2036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160</v>
      </c>
      <c r="AU372" s="18" t="s">
        <v>79</v>
      </c>
    </row>
    <row r="373" s="2" customFormat="1" ht="16.5" customHeight="1">
      <c r="A373" s="39"/>
      <c r="B373" s="40"/>
      <c r="C373" s="213" t="s">
        <v>718</v>
      </c>
      <c r="D373" s="213" t="s">
        <v>153</v>
      </c>
      <c r="E373" s="214" t="s">
        <v>2037</v>
      </c>
      <c r="F373" s="215" t="s">
        <v>2038</v>
      </c>
      <c r="G373" s="216" t="s">
        <v>433</v>
      </c>
      <c r="H373" s="217">
        <v>1</v>
      </c>
      <c r="I373" s="218"/>
      <c r="J373" s="219">
        <f>ROUND(I373*H373,2)</f>
        <v>0</v>
      </c>
      <c r="K373" s="215" t="s">
        <v>19</v>
      </c>
      <c r="L373" s="45"/>
      <c r="M373" s="220" t="s">
        <v>19</v>
      </c>
      <c r="N373" s="221" t="s">
        <v>40</v>
      </c>
      <c r="O373" s="85"/>
      <c r="P373" s="222">
        <f>O373*H373</f>
        <v>0</v>
      </c>
      <c r="Q373" s="222">
        <v>0.014999999999999999</v>
      </c>
      <c r="R373" s="222">
        <f>Q373*H373</f>
        <v>0.014999999999999999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287</v>
      </c>
      <c r="AT373" s="224" t="s">
        <v>153</v>
      </c>
      <c r="AU373" s="224" t="s">
        <v>79</v>
      </c>
      <c r="AY373" s="18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77</v>
      </c>
      <c r="BK373" s="225">
        <f>ROUND(I373*H373,2)</f>
        <v>0</v>
      </c>
      <c r="BL373" s="18" t="s">
        <v>287</v>
      </c>
      <c r="BM373" s="224" t="s">
        <v>2039</v>
      </c>
    </row>
    <row r="374" s="2" customFormat="1">
      <c r="A374" s="39"/>
      <c r="B374" s="40"/>
      <c r="C374" s="41"/>
      <c r="D374" s="233" t="s">
        <v>681</v>
      </c>
      <c r="E374" s="41"/>
      <c r="F374" s="275" t="s">
        <v>2040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681</v>
      </c>
      <c r="AU374" s="18" t="s">
        <v>79</v>
      </c>
    </row>
    <row r="375" s="2" customFormat="1" ht="16.5" customHeight="1">
      <c r="A375" s="39"/>
      <c r="B375" s="40"/>
      <c r="C375" s="213" t="s">
        <v>723</v>
      </c>
      <c r="D375" s="213" t="s">
        <v>153</v>
      </c>
      <c r="E375" s="214" t="s">
        <v>2041</v>
      </c>
      <c r="F375" s="215" t="s">
        <v>2042</v>
      </c>
      <c r="G375" s="216" t="s">
        <v>245</v>
      </c>
      <c r="H375" s="217">
        <v>0.034000000000000002</v>
      </c>
      <c r="I375" s="218"/>
      <c r="J375" s="219">
        <f>ROUND(I375*H375,2)</f>
        <v>0</v>
      </c>
      <c r="K375" s="215" t="s">
        <v>157</v>
      </c>
      <c r="L375" s="45"/>
      <c r="M375" s="220" t="s">
        <v>19</v>
      </c>
      <c r="N375" s="221" t="s">
        <v>40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287</v>
      </c>
      <c r="AT375" s="224" t="s">
        <v>153</v>
      </c>
      <c r="AU375" s="224" t="s">
        <v>79</v>
      </c>
      <c r="AY375" s="18" t="s">
        <v>151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77</v>
      </c>
      <c r="BK375" s="225">
        <f>ROUND(I375*H375,2)</f>
        <v>0</v>
      </c>
      <c r="BL375" s="18" t="s">
        <v>287</v>
      </c>
      <c r="BM375" s="224" t="s">
        <v>2043</v>
      </c>
    </row>
    <row r="376" s="2" customFormat="1">
      <c r="A376" s="39"/>
      <c r="B376" s="40"/>
      <c r="C376" s="41"/>
      <c r="D376" s="226" t="s">
        <v>160</v>
      </c>
      <c r="E376" s="41"/>
      <c r="F376" s="227" t="s">
        <v>2044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160</v>
      </c>
      <c r="AU376" s="18" t="s">
        <v>79</v>
      </c>
    </row>
    <row r="377" s="12" customFormat="1" ht="22.8" customHeight="1">
      <c r="A377" s="12"/>
      <c r="B377" s="197"/>
      <c r="C377" s="198"/>
      <c r="D377" s="199" t="s">
        <v>68</v>
      </c>
      <c r="E377" s="211" t="s">
        <v>2045</v>
      </c>
      <c r="F377" s="211" t="s">
        <v>2046</v>
      </c>
      <c r="G377" s="198"/>
      <c r="H377" s="198"/>
      <c r="I377" s="201"/>
      <c r="J377" s="212">
        <f>BK377</f>
        <v>0</v>
      </c>
      <c r="K377" s="198"/>
      <c r="L377" s="203"/>
      <c r="M377" s="204"/>
      <c r="N377" s="205"/>
      <c r="O377" s="205"/>
      <c r="P377" s="206">
        <f>SUM(P378:P400)</f>
        <v>0</v>
      </c>
      <c r="Q377" s="205"/>
      <c r="R377" s="206">
        <f>SUM(R378:R400)</f>
        <v>0.10341999999999998</v>
      </c>
      <c r="S377" s="205"/>
      <c r="T377" s="207">
        <f>SUM(T378:T400)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8" t="s">
        <v>79</v>
      </c>
      <c r="AT377" s="209" t="s">
        <v>68</v>
      </c>
      <c r="AU377" s="209" t="s">
        <v>77</v>
      </c>
      <c r="AY377" s="208" t="s">
        <v>151</v>
      </c>
      <c r="BK377" s="210">
        <f>SUM(BK378:BK400)</f>
        <v>0</v>
      </c>
    </row>
    <row r="378" s="2" customFormat="1" ht="16.5" customHeight="1">
      <c r="A378" s="39"/>
      <c r="B378" s="40"/>
      <c r="C378" s="213" t="s">
        <v>728</v>
      </c>
      <c r="D378" s="213" t="s">
        <v>153</v>
      </c>
      <c r="E378" s="214" t="s">
        <v>2047</v>
      </c>
      <c r="F378" s="215" t="s">
        <v>2048</v>
      </c>
      <c r="G378" s="216" t="s">
        <v>329</v>
      </c>
      <c r="H378" s="217">
        <v>2</v>
      </c>
      <c r="I378" s="218"/>
      <c r="J378" s="219">
        <f>ROUND(I378*H378,2)</f>
        <v>0</v>
      </c>
      <c r="K378" s="215" t="s">
        <v>157</v>
      </c>
      <c r="L378" s="45"/>
      <c r="M378" s="220" t="s">
        <v>19</v>
      </c>
      <c r="N378" s="221" t="s">
        <v>40</v>
      </c>
      <c r="O378" s="85"/>
      <c r="P378" s="222">
        <f>O378*H378</f>
        <v>0</v>
      </c>
      <c r="Q378" s="222">
        <v>0.0049300000000000004</v>
      </c>
      <c r="R378" s="222">
        <f>Q378*H378</f>
        <v>0.0098600000000000007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287</v>
      </c>
      <c r="AT378" s="224" t="s">
        <v>153</v>
      </c>
      <c r="AU378" s="224" t="s">
        <v>79</v>
      </c>
      <c r="AY378" s="18" t="s">
        <v>151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77</v>
      </c>
      <c r="BK378" s="225">
        <f>ROUND(I378*H378,2)</f>
        <v>0</v>
      </c>
      <c r="BL378" s="18" t="s">
        <v>287</v>
      </c>
      <c r="BM378" s="224" t="s">
        <v>2049</v>
      </c>
    </row>
    <row r="379" s="2" customFormat="1">
      <c r="A379" s="39"/>
      <c r="B379" s="40"/>
      <c r="C379" s="41"/>
      <c r="D379" s="226" t="s">
        <v>160</v>
      </c>
      <c r="E379" s="41"/>
      <c r="F379" s="227" t="s">
        <v>2050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160</v>
      </c>
      <c r="AU379" s="18" t="s">
        <v>79</v>
      </c>
    </row>
    <row r="380" s="2" customFormat="1" ht="16.5" customHeight="1">
      <c r="A380" s="39"/>
      <c r="B380" s="40"/>
      <c r="C380" s="213" t="s">
        <v>737</v>
      </c>
      <c r="D380" s="213" t="s">
        <v>153</v>
      </c>
      <c r="E380" s="214" t="s">
        <v>2051</v>
      </c>
      <c r="F380" s="215" t="s">
        <v>2052</v>
      </c>
      <c r="G380" s="216" t="s">
        <v>329</v>
      </c>
      <c r="H380" s="217">
        <v>6</v>
      </c>
      <c r="I380" s="218"/>
      <c r="J380" s="219">
        <f>ROUND(I380*H380,2)</f>
        <v>0</v>
      </c>
      <c r="K380" s="215" t="s">
        <v>157</v>
      </c>
      <c r="L380" s="45"/>
      <c r="M380" s="220" t="s">
        <v>19</v>
      </c>
      <c r="N380" s="221" t="s">
        <v>40</v>
      </c>
      <c r="O380" s="85"/>
      <c r="P380" s="222">
        <f>O380*H380</f>
        <v>0</v>
      </c>
      <c r="Q380" s="222">
        <v>0.0086099999999999996</v>
      </c>
      <c r="R380" s="222">
        <f>Q380*H380</f>
        <v>0.051659999999999998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287</v>
      </c>
      <c r="AT380" s="224" t="s">
        <v>153</v>
      </c>
      <c r="AU380" s="224" t="s">
        <v>79</v>
      </c>
      <c r="AY380" s="18" t="s">
        <v>151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77</v>
      </c>
      <c r="BK380" s="225">
        <f>ROUND(I380*H380,2)</f>
        <v>0</v>
      </c>
      <c r="BL380" s="18" t="s">
        <v>287</v>
      </c>
      <c r="BM380" s="224" t="s">
        <v>2053</v>
      </c>
    </row>
    <row r="381" s="2" customFormat="1">
      <c r="A381" s="39"/>
      <c r="B381" s="40"/>
      <c r="C381" s="41"/>
      <c r="D381" s="226" t="s">
        <v>160</v>
      </c>
      <c r="E381" s="41"/>
      <c r="F381" s="227" t="s">
        <v>2054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160</v>
      </c>
      <c r="AU381" s="18" t="s">
        <v>79</v>
      </c>
    </row>
    <row r="382" s="2" customFormat="1" ht="16.5" customHeight="1">
      <c r="A382" s="39"/>
      <c r="B382" s="40"/>
      <c r="C382" s="213" t="s">
        <v>746</v>
      </c>
      <c r="D382" s="213" t="s">
        <v>153</v>
      </c>
      <c r="E382" s="214" t="s">
        <v>2055</v>
      </c>
      <c r="F382" s="215" t="s">
        <v>2056</v>
      </c>
      <c r="G382" s="216" t="s">
        <v>329</v>
      </c>
      <c r="H382" s="217">
        <v>29</v>
      </c>
      <c r="I382" s="218"/>
      <c r="J382" s="219">
        <f>ROUND(I382*H382,2)</f>
        <v>0</v>
      </c>
      <c r="K382" s="215" t="s">
        <v>157</v>
      </c>
      <c r="L382" s="45"/>
      <c r="M382" s="220" t="s">
        <v>19</v>
      </c>
      <c r="N382" s="221" t="s">
        <v>40</v>
      </c>
      <c r="O382" s="85"/>
      <c r="P382" s="222">
        <f>O382*H382</f>
        <v>0</v>
      </c>
      <c r="Q382" s="222">
        <v>0.0013699999999999999</v>
      </c>
      <c r="R382" s="222">
        <f>Q382*H382</f>
        <v>0.039729999999999994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287</v>
      </c>
      <c r="AT382" s="224" t="s">
        <v>153</v>
      </c>
      <c r="AU382" s="224" t="s">
        <v>79</v>
      </c>
      <c r="AY382" s="18" t="s">
        <v>151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77</v>
      </c>
      <c r="BK382" s="225">
        <f>ROUND(I382*H382,2)</f>
        <v>0</v>
      </c>
      <c r="BL382" s="18" t="s">
        <v>287</v>
      </c>
      <c r="BM382" s="224" t="s">
        <v>2057</v>
      </c>
    </row>
    <row r="383" s="2" customFormat="1">
      <c r="A383" s="39"/>
      <c r="B383" s="40"/>
      <c r="C383" s="41"/>
      <c r="D383" s="226" t="s">
        <v>160</v>
      </c>
      <c r="E383" s="41"/>
      <c r="F383" s="227" t="s">
        <v>2058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160</v>
      </c>
      <c r="AU383" s="18" t="s">
        <v>79</v>
      </c>
    </row>
    <row r="384" s="2" customFormat="1" ht="16.5" customHeight="1">
      <c r="A384" s="39"/>
      <c r="B384" s="40"/>
      <c r="C384" s="213" t="s">
        <v>751</v>
      </c>
      <c r="D384" s="213" t="s">
        <v>153</v>
      </c>
      <c r="E384" s="214" t="s">
        <v>2059</v>
      </c>
      <c r="F384" s="215" t="s">
        <v>2060</v>
      </c>
      <c r="G384" s="216" t="s">
        <v>770</v>
      </c>
      <c r="H384" s="217">
        <v>1</v>
      </c>
      <c r="I384" s="218"/>
      <c r="J384" s="219">
        <f>ROUND(I384*H384,2)</f>
        <v>0</v>
      </c>
      <c r="K384" s="215" t="s">
        <v>19</v>
      </c>
      <c r="L384" s="45"/>
      <c r="M384" s="220" t="s">
        <v>19</v>
      </c>
      <c r="N384" s="221" t="s">
        <v>40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287</v>
      </c>
      <c r="AT384" s="224" t="s">
        <v>153</v>
      </c>
      <c r="AU384" s="224" t="s">
        <v>79</v>
      </c>
      <c r="AY384" s="18" t="s">
        <v>151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77</v>
      </c>
      <c r="BK384" s="225">
        <f>ROUND(I384*H384,2)</f>
        <v>0</v>
      </c>
      <c r="BL384" s="18" t="s">
        <v>287</v>
      </c>
      <c r="BM384" s="224" t="s">
        <v>2061</v>
      </c>
    </row>
    <row r="385" s="2" customFormat="1" ht="16.5" customHeight="1">
      <c r="A385" s="39"/>
      <c r="B385" s="40"/>
      <c r="C385" s="213" t="s">
        <v>756</v>
      </c>
      <c r="D385" s="213" t="s">
        <v>153</v>
      </c>
      <c r="E385" s="214" t="s">
        <v>2062</v>
      </c>
      <c r="F385" s="215" t="s">
        <v>2063</v>
      </c>
      <c r="G385" s="216" t="s">
        <v>770</v>
      </c>
      <c r="H385" s="217">
        <v>1</v>
      </c>
      <c r="I385" s="218"/>
      <c r="J385" s="219">
        <f>ROUND(I385*H385,2)</f>
        <v>0</v>
      </c>
      <c r="K385" s="215" t="s">
        <v>19</v>
      </c>
      <c r="L385" s="45"/>
      <c r="M385" s="220" t="s">
        <v>19</v>
      </c>
      <c r="N385" s="221" t="s">
        <v>40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287</v>
      </c>
      <c r="AT385" s="224" t="s">
        <v>153</v>
      </c>
      <c r="AU385" s="224" t="s">
        <v>79</v>
      </c>
      <c r="AY385" s="18" t="s">
        <v>151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8" t="s">
        <v>77</v>
      </c>
      <c r="BK385" s="225">
        <f>ROUND(I385*H385,2)</f>
        <v>0</v>
      </c>
      <c r="BL385" s="18" t="s">
        <v>287</v>
      </c>
      <c r="BM385" s="224" t="s">
        <v>2064</v>
      </c>
    </row>
    <row r="386" s="2" customFormat="1" ht="16.5" customHeight="1">
      <c r="A386" s="39"/>
      <c r="B386" s="40"/>
      <c r="C386" s="213" t="s">
        <v>762</v>
      </c>
      <c r="D386" s="213" t="s">
        <v>153</v>
      </c>
      <c r="E386" s="214" t="s">
        <v>2065</v>
      </c>
      <c r="F386" s="215" t="s">
        <v>2066</v>
      </c>
      <c r="G386" s="216" t="s">
        <v>329</v>
      </c>
      <c r="H386" s="217">
        <v>31</v>
      </c>
      <c r="I386" s="218"/>
      <c r="J386" s="219">
        <f>ROUND(I386*H386,2)</f>
        <v>0</v>
      </c>
      <c r="K386" s="215" t="s">
        <v>19</v>
      </c>
      <c r="L386" s="45"/>
      <c r="M386" s="220" t="s">
        <v>19</v>
      </c>
      <c r="N386" s="221" t="s">
        <v>40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287</v>
      </c>
      <c r="AT386" s="224" t="s">
        <v>153</v>
      </c>
      <c r="AU386" s="224" t="s">
        <v>79</v>
      </c>
      <c r="AY386" s="18" t="s">
        <v>151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77</v>
      </c>
      <c r="BK386" s="225">
        <f>ROUND(I386*H386,2)</f>
        <v>0</v>
      </c>
      <c r="BL386" s="18" t="s">
        <v>287</v>
      </c>
      <c r="BM386" s="224" t="s">
        <v>2067</v>
      </c>
    </row>
    <row r="387" s="2" customFormat="1" ht="16.5" customHeight="1">
      <c r="A387" s="39"/>
      <c r="B387" s="40"/>
      <c r="C387" s="213" t="s">
        <v>767</v>
      </c>
      <c r="D387" s="213" t="s">
        <v>153</v>
      </c>
      <c r="E387" s="214" t="s">
        <v>2068</v>
      </c>
      <c r="F387" s="215" t="s">
        <v>2069</v>
      </c>
      <c r="G387" s="216" t="s">
        <v>329</v>
      </c>
      <c r="H387" s="217">
        <v>31</v>
      </c>
      <c r="I387" s="218"/>
      <c r="J387" s="219">
        <f>ROUND(I387*H387,2)</f>
        <v>0</v>
      </c>
      <c r="K387" s="215" t="s">
        <v>19</v>
      </c>
      <c r="L387" s="45"/>
      <c r="M387" s="220" t="s">
        <v>19</v>
      </c>
      <c r="N387" s="221" t="s">
        <v>40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287</v>
      </c>
      <c r="AT387" s="224" t="s">
        <v>153</v>
      </c>
      <c r="AU387" s="224" t="s">
        <v>79</v>
      </c>
      <c r="AY387" s="18" t="s">
        <v>151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77</v>
      </c>
      <c r="BK387" s="225">
        <f>ROUND(I387*H387,2)</f>
        <v>0</v>
      </c>
      <c r="BL387" s="18" t="s">
        <v>287</v>
      </c>
      <c r="BM387" s="224" t="s">
        <v>2070</v>
      </c>
    </row>
    <row r="388" s="2" customFormat="1" ht="16.5" customHeight="1">
      <c r="A388" s="39"/>
      <c r="B388" s="40"/>
      <c r="C388" s="213" t="s">
        <v>772</v>
      </c>
      <c r="D388" s="213" t="s">
        <v>153</v>
      </c>
      <c r="E388" s="214" t="s">
        <v>2071</v>
      </c>
      <c r="F388" s="215" t="s">
        <v>2072</v>
      </c>
      <c r="G388" s="216" t="s">
        <v>2073</v>
      </c>
      <c r="H388" s="217">
        <v>1</v>
      </c>
      <c r="I388" s="218"/>
      <c r="J388" s="219">
        <f>ROUND(I388*H388,2)</f>
        <v>0</v>
      </c>
      <c r="K388" s="215" t="s">
        <v>157</v>
      </c>
      <c r="L388" s="45"/>
      <c r="M388" s="220" t="s">
        <v>19</v>
      </c>
      <c r="N388" s="221" t="s">
        <v>40</v>
      </c>
      <c r="O388" s="85"/>
      <c r="P388" s="222">
        <f>O388*H388</f>
        <v>0</v>
      </c>
      <c r="Q388" s="222">
        <v>9.0000000000000006E-05</v>
      </c>
      <c r="R388" s="222">
        <f>Q388*H388</f>
        <v>9.0000000000000006E-05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287</v>
      </c>
      <c r="AT388" s="224" t="s">
        <v>153</v>
      </c>
      <c r="AU388" s="224" t="s">
        <v>79</v>
      </c>
      <c r="AY388" s="18" t="s">
        <v>151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77</v>
      </c>
      <c r="BK388" s="225">
        <f>ROUND(I388*H388,2)</f>
        <v>0</v>
      </c>
      <c r="BL388" s="18" t="s">
        <v>287</v>
      </c>
      <c r="BM388" s="224" t="s">
        <v>2074</v>
      </c>
    </row>
    <row r="389" s="2" customFormat="1">
      <c r="A389" s="39"/>
      <c r="B389" s="40"/>
      <c r="C389" s="41"/>
      <c r="D389" s="226" t="s">
        <v>160</v>
      </c>
      <c r="E389" s="41"/>
      <c r="F389" s="227" t="s">
        <v>2075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160</v>
      </c>
      <c r="AU389" s="18" t="s">
        <v>79</v>
      </c>
    </row>
    <row r="390" s="2" customFormat="1" ht="16.5" customHeight="1">
      <c r="A390" s="39"/>
      <c r="B390" s="40"/>
      <c r="C390" s="265" t="s">
        <v>777</v>
      </c>
      <c r="D390" s="265" t="s">
        <v>262</v>
      </c>
      <c r="E390" s="266" t="s">
        <v>2076</v>
      </c>
      <c r="F390" s="267" t="s">
        <v>2077</v>
      </c>
      <c r="G390" s="268" t="s">
        <v>433</v>
      </c>
      <c r="H390" s="269">
        <v>1</v>
      </c>
      <c r="I390" s="270"/>
      <c r="J390" s="271">
        <f>ROUND(I390*H390,2)</f>
        <v>0</v>
      </c>
      <c r="K390" s="267" t="s">
        <v>19</v>
      </c>
      <c r="L390" s="272"/>
      <c r="M390" s="273" t="s">
        <v>19</v>
      </c>
      <c r="N390" s="274" t="s">
        <v>40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424</v>
      </c>
      <c r="AT390" s="224" t="s">
        <v>262</v>
      </c>
      <c r="AU390" s="224" t="s">
        <v>79</v>
      </c>
      <c r="AY390" s="18" t="s">
        <v>151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77</v>
      </c>
      <c r="BK390" s="225">
        <f>ROUND(I390*H390,2)</f>
        <v>0</v>
      </c>
      <c r="BL390" s="18" t="s">
        <v>287</v>
      </c>
      <c r="BM390" s="224" t="s">
        <v>2078</v>
      </c>
    </row>
    <row r="391" s="2" customFormat="1" ht="16.5" customHeight="1">
      <c r="A391" s="39"/>
      <c r="B391" s="40"/>
      <c r="C391" s="213" t="s">
        <v>781</v>
      </c>
      <c r="D391" s="213" t="s">
        <v>153</v>
      </c>
      <c r="E391" s="214" t="s">
        <v>2079</v>
      </c>
      <c r="F391" s="215" t="s">
        <v>2080</v>
      </c>
      <c r="G391" s="216" t="s">
        <v>433</v>
      </c>
      <c r="H391" s="217">
        <v>1</v>
      </c>
      <c r="I391" s="218"/>
      <c r="J391" s="219">
        <f>ROUND(I391*H391,2)</f>
        <v>0</v>
      </c>
      <c r="K391" s="215" t="s">
        <v>157</v>
      </c>
      <c r="L391" s="45"/>
      <c r="M391" s="220" t="s">
        <v>19</v>
      </c>
      <c r="N391" s="221" t="s">
        <v>40</v>
      </c>
      <c r="O391" s="85"/>
      <c r="P391" s="222">
        <f>O391*H391</f>
        <v>0</v>
      </c>
      <c r="Q391" s="222">
        <v>0.0020799999999999998</v>
      </c>
      <c r="R391" s="222">
        <f>Q391*H391</f>
        <v>0.0020799999999999998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287</v>
      </c>
      <c r="AT391" s="224" t="s">
        <v>153</v>
      </c>
      <c r="AU391" s="224" t="s">
        <v>79</v>
      </c>
      <c r="AY391" s="18" t="s">
        <v>151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77</v>
      </c>
      <c r="BK391" s="225">
        <f>ROUND(I391*H391,2)</f>
        <v>0</v>
      </c>
      <c r="BL391" s="18" t="s">
        <v>287</v>
      </c>
      <c r="BM391" s="224" t="s">
        <v>2081</v>
      </c>
    </row>
    <row r="392" s="2" customFormat="1">
      <c r="A392" s="39"/>
      <c r="B392" s="40"/>
      <c r="C392" s="41"/>
      <c r="D392" s="226" t="s">
        <v>160</v>
      </c>
      <c r="E392" s="41"/>
      <c r="F392" s="227" t="s">
        <v>2082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160</v>
      </c>
      <c r="AU392" s="18" t="s">
        <v>79</v>
      </c>
    </row>
    <row r="393" s="2" customFormat="1" ht="16.5" customHeight="1">
      <c r="A393" s="39"/>
      <c r="B393" s="40"/>
      <c r="C393" s="213" t="s">
        <v>786</v>
      </c>
      <c r="D393" s="213" t="s">
        <v>153</v>
      </c>
      <c r="E393" s="214" t="s">
        <v>2083</v>
      </c>
      <c r="F393" s="215" t="s">
        <v>2084</v>
      </c>
      <c r="G393" s="216" t="s">
        <v>433</v>
      </c>
      <c r="H393" s="217">
        <v>1</v>
      </c>
      <c r="I393" s="218"/>
      <c r="J393" s="219">
        <f>ROUND(I393*H393,2)</f>
        <v>0</v>
      </c>
      <c r="K393" s="215" t="s">
        <v>157</v>
      </c>
      <c r="L393" s="45"/>
      <c r="M393" s="220" t="s">
        <v>19</v>
      </c>
      <c r="N393" s="221" t="s">
        <v>40</v>
      </c>
      <c r="O393" s="85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287</v>
      </c>
      <c r="AT393" s="224" t="s">
        <v>153</v>
      </c>
      <c r="AU393" s="224" t="s">
        <v>79</v>
      </c>
      <c r="AY393" s="18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77</v>
      </c>
      <c r="BK393" s="225">
        <f>ROUND(I393*H393,2)</f>
        <v>0</v>
      </c>
      <c r="BL393" s="18" t="s">
        <v>287</v>
      </c>
      <c r="BM393" s="224" t="s">
        <v>2085</v>
      </c>
    </row>
    <row r="394" s="2" customFormat="1">
      <c r="A394" s="39"/>
      <c r="B394" s="40"/>
      <c r="C394" s="41"/>
      <c r="D394" s="226" t="s">
        <v>160</v>
      </c>
      <c r="E394" s="41"/>
      <c r="F394" s="227" t="s">
        <v>2086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160</v>
      </c>
      <c r="AU394" s="18" t="s">
        <v>79</v>
      </c>
    </row>
    <row r="395" s="2" customFormat="1" ht="16.5" customHeight="1">
      <c r="A395" s="39"/>
      <c r="B395" s="40"/>
      <c r="C395" s="265" t="s">
        <v>790</v>
      </c>
      <c r="D395" s="265" t="s">
        <v>262</v>
      </c>
      <c r="E395" s="266" t="s">
        <v>2087</v>
      </c>
      <c r="F395" s="267" t="s">
        <v>2088</v>
      </c>
      <c r="G395" s="268" t="s">
        <v>433</v>
      </c>
      <c r="H395" s="269">
        <v>1</v>
      </c>
      <c r="I395" s="270"/>
      <c r="J395" s="271">
        <f>ROUND(I395*H395,2)</f>
        <v>0</v>
      </c>
      <c r="K395" s="267" t="s">
        <v>19</v>
      </c>
      <c r="L395" s="272"/>
      <c r="M395" s="273" t="s">
        <v>19</v>
      </c>
      <c r="N395" s="274" t="s">
        <v>40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424</v>
      </c>
      <c r="AT395" s="224" t="s">
        <v>262</v>
      </c>
      <c r="AU395" s="224" t="s">
        <v>79</v>
      </c>
      <c r="AY395" s="18" t="s">
        <v>151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77</v>
      </c>
      <c r="BK395" s="225">
        <f>ROUND(I395*H395,2)</f>
        <v>0</v>
      </c>
      <c r="BL395" s="18" t="s">
        <v>287</v>
      </c>
      <c r="BM395" s="224" t="s">
        <v>2089</v>
      </c>
    </row>
    <row r="396" s="2" customFormat="1" ht="16.5" customHeight="1">
      <c r="A396" s="39"/>
      <c r="B396" s="40"/>
      <c r="C396" s="213" t="s">
        <v>795</v>
      </c>
      <c r="D396" s="213" t="s">
        <v>153</v>
      </c>
      <c r="E396" s="214" t="s">
        <v>2090</v>
      </c>
      <c r="F396" s="215" t="s">
        <v>2091</v>
      </c>
      <c r="G396" s="216" t="s">
        <v>245</v>
      </c>
      <c r="H396" s="217">
        <v>0.10299999999999999</v>
      </c>
      <c r="I396" s="218"/>
      <c r="J396" s="219">
        <f>ROUND(I396*H396,2)</f>
        <v>0</v>
      </c>
      <c r="K396" s="215" t="s">
        <v>157</v>
      </c>
      <c r="L396" s="45"/>
      <c r="M396" s="220" t="s">
        <v>19</v>
      </c>
      <c r="N396" s="221" t="s">
        <v>40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287</v>
      </c>
      <c r="AT396" s="224" t="s">
        <v>153</v>
      </c>
      <c r="AU396" s="224" t="s">
        <v>79</v>
      </c>
      <c r="AY396" s="18" t="s">
        <v>151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77</v>
      </c>
      <c r="BK396" s="225">
        <f>ROUND(I396*H396,2)</f>
        <v>0</v>
      </c>
      <c r="BL396" s="18" t="s">
        <v>287</v>
      </c>
      <c r="BM396" s="224" t="s">
        <v>2092</v>
      </c>
    </row>
    <row r="397" s="2" customFormat="1">
      <c r="A397" s="39"/>
      <c r="B397" s="40"/>
      <c r="C397" s="41"/>
      <c r="D397" s="226" t="s">
        <v>160</v>
      </c>
      <c r="E397" s="41"/>
      <c r="F397" s="227" t="s">
        <v>2093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160</v>
      </c>
      <c r="AU397" s="18" t="s">
        <v>79</v>
      </c>
    </row>
    <row r="398" s="2" customFormat="1" ht="16.5" customHeight="1">
      <c r="A398" s="39"/>
      <c r="B398" s="40"/>
      <c r="C398" s="213" t="s">
        <v>800</v>
      </c>
      <c r="D398" s="213" t="s">
        <v>153</v>
      </c>
      <c r="E398" s="214" t="s">
        <v>2094</v>
      </c>
      <c r="F398" s="215" t="s">
        <v>2095</v>
      </c>
      <c r="G398" s="216" t="s">
        <v>2096</v>
      </c>
      <c r="H398" s="217">
        <v>8</v>
      </c>
      <c r="I398" s="218"/>
      <c r="J398" s="219">
        <f>ROUND(I398*H398,2)</f>
        <v>0</v>
      </c>
      <c r="K398" s="215" t="s">
        <v>157</v>
      </c>
      <c r="L398" s="45"/>
      <c r="M398" s="220" t="s">
        <v>19</v>
      </c>
      <c r="N398" s="221" t="s">
        <v>40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287</v>
      </c>
      <c r="AT398" s="224" t="s">
        <v>153</v>
      </c>
      <c r="AU398" s="224" t="s">
        <v>79</v>
      </c>
      <c r="AY398" s="18" t="s">
        <v>151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8" t="s">
        <v>77</v>
      </c>
      <c r="BK398" s="225">
        <f>ROUND(I398*H398,2)</f>
        <v>0</v>
      </c>
      <c r="BL398" s="18" t="s">
        <v>287</v>
      </c>
      <c r="BM398" s="224" t="s">
        <v>2097</v>
      </c>
    </row>
    <row r="399" s="2" customFormat="1">
      <c r="A399" s="39"/>
      <c r="B399" s="40"/>
      <c r="C399" s="41"/>
      <c r="D399" s="226" t="s">
        <v>160</v>
      </c>
      <c r="E399" s="41"/>
      <c r="F399" s="227" t="s">
        <v>2098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160</v>
      </c>
      <c r="AU399" s="18" t="s">
        <v>79</v>
      </c>
    </row>
    <row r="400" s="2" customFormat="1">
      <c r="A400" s="39"/>
      <c r="B400" s="40"/>
      <c r="C400" s="41"/>
      <c r="D400" s="233" t="s">
        <v>681</v>
      </c>
      <c r="E400" s="41"/>
      <c r="F400" s="275" t="s">
        <v>2099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681</v>
      </c>
      <c r="AU400" s="18" t="s">
        <v>79</v>
      </c>
    </row>
    <row r="401" s="12" customFormat="1" ht="22.8" customHeight="1">
      <c r="A401" s="12"/>
      <c r="B401" s="197"/>
      <c r="C401" s="198"/>
      <c r="D401" s="199" t="s">
        <v>68</v>
      </c>
      <c r="E401" s="211" t="s">
        <v>903</v>
      </c>
      <c r="F401" s="211" t="s">
        <v>904</v>
      </c>
      <c r="G401" s="198"/>
      <c r="H401" s="198"/>
      <c r="I401" s="201"/>
      <c r="J401" s="212">
        <f>BK401</f>
        <v>0</v>
      </c>
      <c r="K401" s="198"/>
      <c r="L401" s="203"/>
      <c r="M401" s="204"/>
      <c r="N401" s="205"/>
      <c r="O401" s="205"/>
      <c r="P401" s="206">
        <f>SUM(P402:P416)</f>
        <v>0</v>
      </c>
      <c r="Q401" s="205"/>
      <c r="R401" s="206">
        <f>SUM(R402:R416)</f>
        <v>0.21745600000000004</v>
      </c>
      <c r="S401" s="205"/>
      <c r="T401" s="207">
        <f>SUM(T402:T416)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8" t="s">
        <v>79</v>
      </c>
      <c r="AT401" s="209" t="s">
        <v>68</v>
      </c>
      <c r="AU401" s="209" t="s">
        <v>77</v>
      </c>
      <c r="AY401" s="208" t="s">
        <v>151</v>
      </c>
      <c r="BK401" s="210">
        <f>SUM(BK402:BK416)</f>
        <v>0</v>
      </c>
    </row>
    <row r="402" s="2" customFormat="1" ht="16.5" customHeight="1">
      <c r="A402" s="39"/>
      <c r="B402" s="40"/>
      <c r="C402" s="213" t="s">
        <v>805</v>
      </c>
      <c r="D402" s="213" t="s">
        <v>153</v>
      </c>
      <c r="E402" s="214" t="s">
        <v>2100</v>
      </c>
      <c r="F402" s="215" t="s">
        <v>2101</v>
      </c>
      <c r="G402" s="216" t="s">
        <v>329</v>
      </c>
      <c r="H402" s="217">
        <v>3.04</v>
      </c>
      <c r="I402" s="218"/>
      <c r="J402" s="219">
        <f>ROUND(I402*H402,2)</f>
        <v>0</v>
      </c>
      <c r="K402" s="215" t="s">
        <v>157</v>
      </c>
      <c r="L402" s="45"/>
      <c r="M402" s="220" t="s">
        <v>19</v>
      </c>
      <c r="N402" s="221" t="s">
        <v>40</v>
      </c>
      <c r="O402" s="85"/>
      <c r="P402" s="222">
        <f>O402*H402</f>
        <v>0</v>
      </c>
      <c r="Q402" s="222">
        <v>0.00040000000000000002</v>
      </c>
      <c r="R402" s="222">
        <f>Q402*H402</f>
        <v>0.0012160000000000001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287</v>
      </c>
      <c r="AT402" s="224" t="s">
        <v>153</v>
      </c>
      <c r="AU402" s="224" t="s">
        <v>79</v>
      </c>
      <c r="AY402" s="18" t="s">
        <v>151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77</v>
      </c>
      <c r="BK402" s="225">
        <f>ROUND(I402*H402,2)</f>
        <v>0</v>
      </c>
      <c r="BL402" s="18" t="s">
        <v>287</v>
      </c>
      <c r="BM402" s="224" t="s">
        <v>2102</v>
      </c>
    </row>
    <row r="403" s="2" customFormat="1">
      <c r="A403" s="39"/>
      <c r="B403" s="40"/>
      <c r="C403" s="41"/>
      <c r="D403" s="226" t="s">
        <v>160</v>
      </c>
      <c r="E403" s="41"/>
      <c r="F403" s="227" t="s">
        <v>2103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160</v>
      </c>
      <c r="AU403" s="18" t="s">
        <v>79</v>
      </c>
    </row>
    <row r="404" s="13" customFormat="1">
      <c r="A404" s="13"/>
      <c r="B404" s="231"/>
      <c r="C404" s="232"/>
      <c r="D404" s="233" t="s">
        <v>162</v>
      </c>
      <c r="E404" s="234" t="s">
        <v>19</v>
      </c>
      <c r="F404" s="235" t="s">
        <v>2104</v>
      </c>
      <c r="G404" s="232"/>
      <c r="H404" s="236">
        <v>3.04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162</v>
      </c>
      <c r="AU404" s="242" t="s">
        <v>79</v>
      </c>
      <c r="AV404" s="13" t="s">
        <v>79</v>
      </c>
      <c r="AW404" s="13" t="s">
        <v>31</v>
      </c>
      <c r="AX404" s="13" t="s">
        <v>77</v>
      </c>
      <c r="AY404" s="242" t="s">
        <v>151</v>
      </c>
    </row>
    <row r="405" s="2" customFormat="1" ht="16.5" customHeight="1">
      <c r="A405" s="39"/>
      <c r="B405" s="40"/>
      <c r="C405" s="265" t="s">
        <v>810</v>
      </c>
      <c r="D405" s="265" t="s">
        <v>262</v>
      </c>
      <c r="E405" s="266" t="s">
        <v>911</v>
      </c>
      <c r="F405" s="267" t="s">
        <v>2105</v>
      </c>
      <c r="G405" s="268" t="s">
        <v>913</v>
      </c>
      <c r="H405" s="269">
        <v>120.04000000000001</v>
      </c>
      <c r="I405" s="270"/>
      <c r="J405" s="271">
        <f>ROUND(I405*H405,2)</f>
        <v>0</v>
      </c>
      <c r="K405" s="267" t="s">
        <v>19</v>
      </c>
      <c r="L405" s="272"/>
      <c r="M405" s="273" t="s">
        <v>19</v>
      </c>
      <c r="N405" s="274" t="s">
        <v>40</v>
      </c>
      <c r="O405" s="85"/>
      <c r="P405" s="222">
        <f>O405*H405</f>
        <v>0</v>
      </c>
      <c r="Q405" s="222">
        <v>0.001</v>
      </c>
      <c r="R405" s="222">
        <f>Q405*H405</f>
        <v>0.12004000000000001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424</v>
      </c>
      <c r="AT405" s="224" t="s">
        <v>262</v>
      </c>
      <c r="AU405" s="224" t="s">
        <v>79</v>
      </c>
      <c r="AY405" s="18" t="s">
        <v>151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8" t="s">
        <v>77</v>
      </c>
      <c r="BK405" s="225">
        <f>ROUND(I405*H405,2)</f>
        <v>0</v>
      </c>
      <c r="BL405" s="18" t="s">
        <v>287</v>
      </c>
      <c r="BM405" s="224" t="s">
        <v>2106</v>
      </c>
    </row>
    <row r="406" s="2" customFormat="1">
      <c r="A406" s="39"/>
      <c r="B406" s="40"/>
      <c r="C406" s="41"/>
      <c r="D406" s="233" t="s">
        <v>681</v>
      </c>
      <c r="E406" s="41"/>
      <c r="F406" s="275" t="s">
        <v>2107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681</v>
      </c>
      <c r="AU406" s="18" t="s">
        <v>79</v>
      </c>
    </row>
    <row r="407" s="13" customFormat="1">
      <c r="A407" s="13"/>
      <c r="B407" s="231"/>
      <c r="C407" s="232"/>
      <c r="D407" s="233" t="s">
        <v>162</v>
      </c>
      <c r="E407" s="234" t="s">
        <v>19</v>
      </c>
      <c r="F407" s="235" t="s">
        <v>2108</v>
      </c>
      <c r="G407" s="232"/>
      <c r="H407" s="236">
        <v>120.04000000000001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162</v>
      </c>
      <c r="AU407" s="242" t="s">
        <v>79</v>
      </c>
      <c r="AV407" s="13" t="s">
        <v>79</v>
      </c>
      <c r="AW407" s="13" t="s">
        <v>31</v>
      </c>
      <c r="AX407" s="13" t="s">
        <v>77</v>
      </c>
      <c r="AY407" s="242" t="s">
        <v>151</v>
      </c>
    </row>
    <row r="408" s="2" customFormat="1" ht="16.5" customHeight="1">
      <c r="A408" s="39"/>
      <c r="B408" s="40"/>
      <c r="C408" s="265" t="s">
        <v>815</v>
      </c>
      <c r="D408" s="265" t="s">
        <v>262</v>
      </c>
      <c r="E408" s="266" t="s">
        <v>2109</v>
      </c>
      <c r="F408" s="267" t="s">
        <v>2110</v>
      </c>
      <c r="G408" s="268" t="s">
        <v>913</v>
      </c>
      <c r="H408" s="269">
        <v>80.5</v>
      </c>
      <c r="I408" s="270"/>
      <c r="J408" s="271">
        <f>ROUND(I408*H408,2)</f>
        <v>0</v>
      </c>
      <c r="K408" s="267" t="s">
        <v>19</v>
      </c>
      <c r="L408" s="272"/>
      <c r="M408" s="273" t="s">
        <v>19</v>
      </c>
      <c r="N408" s="274" t="s">
        <v>40</v>
      </c>
      <c r="O408" s="85"/>
      <c r="P408" s="222">
        <f>O408*H408</f>
        <v>0</v>
      </c>
      <c r="Q408" s="222">
        <v>0.001</v>
      </c>
      <c r="R408" s="222">
        <f>Q408*H408</f>
        <v>0.080500000000000002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424</v>
      </c>
      <c r="AT408" s="224" t="s">
        <v>262</v>
      </c>
      <c r="AU408" s="224" t="s">
        <v>79</v>
      </c>
      <c r="AY408" s="18" t="s">
        <v>151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77</v>
      </c>
      <c r="BK408" s="225">
        <f>ROUND(I408*H408,2)</f>
        <v>0</v>
      </c>
      <c r="BL408" s="18" t="s">
        <v>287</v>
      </c>
      <c r="BM408" s="224" t="s">
        <v>2111</v>
      </c>
    </row>
    <row r="409" s="2" customFormat="1">
      <c r="A409" s="39"/>
      <c r="B409" s="40"/>
      <c r="C409" s="41"/>
      <c r="D409" s="233" t="s">
        <v>681</v>
      </c>
      <c r="E409" s="41"/>
      <c r="F409" s="275" t="s">
        <v>2112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681</v>
      </c>
      <c r="AU409" s="18" t="s">
        <v>79</v>
      </c>
    </row>
    <row r="410" s="13" customFormat="1">
      <c r="A410" s="13"/>
      <c r="B410" s="231"/>
      <c r="C410" s="232"/>
      <c r="D410" s="233" t="s">
        <v>162</v>
      </c>
      <c r="E410" s="234" t="s">
        <v>19</v>
      </c>
      <c r="F410" s="235" t="s">
        <v>2113</v>
      </c>
      <c r="G410" s="232"/>
      <c r="H410" s="236">
        <v>80.5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162</v>
      </c>
      <c r="AU410" s="242" t="s">
        <v>79</v>
      </c>
      <c r="AV410" s="13" t="s">
        <v>79</v>
      </c>
      <c r="AW410" s="13" t="s">
        <v>31</v>
      </c>
      <c r="AX410" s="13" t="s">
        <v>77</v>
      </c>
      <c r="AY410" s="242" t="s">
        <v>151</v>
      </c>
    </row>
    <row r="411" s="2" customFormat="1" ht="16.5" customHeight="1">
      <c r="A411" s="39"/>
      <c r="B411" s="40"/>
      <c r="C411" s="213" t="s">
        <v>820</v>
      </c>
      <c r="D411" s="213" t="s">
        <v>153</v>
      </c>
      <c r="E411" s="214" t="s">
        <v>2114</v>
      </c>
      <c r="F411" s="215" t="s">
        <v>2115</v>
      </c>
      <c r="G411" s="216" t="s">
        <v>913</v>
      </c>
      <c r="H411" s="217">
        <v>10</v>
      </c>
      <c r="I411" s="218"/>
      <c r="J411" s="219">
        <f>ROUND(I411*H411,2)</f>
        <v>0</v>
      </c>
      <c r="K411" s="215" t="s">
        <v>157</v>
      </c>
      <c r="L411" s="45"/>
      <c r="M411" s="220" t="s">
        <v>19</v>
      </c>
      <c r="N411" s="221" t="s">
        <v>40</v>
      </c>
      <c r="O411" s="85"/>
      <c r="P411" s="222">
        <f>O411*H411</f>
        <v>0</v>
      </c>
      <c r="Q411" s="222">
        <v>6.9999999999999994E-05</v>
      </c>
      <c r="R411" s="222">
        <f>Q411*H411</f>
        <v>0.00069999999999999988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287</v>
      </c>
      <c r="AT411" s="224" t="s">
        <v>153</v>
      </c>
      <c r="AU411" s="224" t="s">
        <v>79</v>
      </c>
      <c r="AY411" s="18" t="s">
        <v>151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77</v>
      </c>
      <c r="BK411" s="225">
        <f>ROUND(I411*H411,2)</f>
        <v>0</v>
      </c>
      <c r="BL411" s="18" t="s">
        <v>287</v>
      </c>
      <c r="BM411" s="224" t="s">
        <v>2116</v>
      </c>
    </row>
    <row r="412" s="2" customFormat="1">
      <c r="A412" s="39"/>
      <c r="B412" s="40"/>
      <c r="C412" s="41"/>
      <c r="D412" s="226" t="s">
        <v>160</v>
      </c>
      <c r="E412" s="41"/>
      <c r="F412" s="227" t="s">
        <v>2117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160</v>
      </c>
      <c r="AU412" s="18" t="s">
        <v>79</v>
      </c>
    </row>
    <row r="413" s="2" customFormat="1">
      <c r="A413" s="39"/>
      <c r="B413" s="40"/>
      <c r="C413" s="41"/>
      <c r="D413" s="233" t="s">
        <v>681</v>
      </c>
      <c r="E413" s="41"/>
      <c r="F413" s="275" t="s">
        <v>2118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681</v>
      </c>
      <c r="AU413" s="18" t="s">
        <v>79</v>
      </c>
    </row>
    <row r="414" s="2" customFormat="1" ht="16.5" customHeight="1">
      <c r="A414" s="39"/>
      <c r="B414" s="40"/>
      <c r="C414" s="265" t="s">
        <v>824</v>
      </c>
      <c r="D414" s="265" t="s">
        <v>262</v>
      </c>
      <c r="E414" s="266" t="s">
        <v>2119</v>
      </c>
      <c r="F414" s="267" t="s">
        <v>2120</v>
      </c>
      <c r="G414" s="268" t="s">
        <v>433</v>
      </c>
      <c r="H414" s="269">
        <v>10</v>
      </c>
      <c r="I414" s="270"/>
      <c r="J414" s="271">
        <f>ROUND(I414*H414,2)</f>
        <v>0</v>
      </c>
      <c r="K414" s="267" t="s">
        <v>19</v>
      </c>
      <c r="L414" s="272"/>
      <c r="M414" s="273" t="s">
        <v>19</v>
      </c>
      <c r="N414" s="274" t="s">
        <v>40</v>
      </c>
      <c r="O414" s="85"/>
      <c r="P414" s="222">
        <f>O414*H414</f>
        <v>0</v>
      </c>
      <c r="Q414" s="222">
        <v>0.0015</v>
      </c>
      <c r="R414" s="222">
        <f>Q414*H414</f>
        <v>0.014999999999999999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424</v>
      </c>
      <c r="AT414" s="224" t="s">
        <v>262</v>
      </c>
      <c r="AU414" s="224" t="s">
        <v>79</v>
      </c>
      <c r="AY414" s="18" t="s">
        <v>151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77</v>
      </c>
      <c r="BK414" s="225">
        <f>ROUND(I414*H414,2)</f>
        <v>0</v>
      </c>
      <c r="BL414" s="18" t="s">
        <v>287</v>
      </c>
      <c r="BM414" s="224" t="s">
        <v>2121</v>
      </c>
    </row>
    <row r="415" s="2" customFormat="1" ht="16.5" customHeight="1">
      <c r="A415" s="39"/>
      <c r="B415" s="40"/>
      <c r="C415" s="213" t="s">
        <v>829</v>
      </c>
      <c r="D415" s="213" t="s">
        <v>153</v>
      </c>
      <c r="E415" s="214" t="s">
        <v>917</v>
      </c>
      <c r="F415" s="215" t="s">
        <v>918</v>
      </c>
      <c r="G415" s="216" t="s">
        <v>245</v>
      </c>
      <c r="H415" s="217">
        <v>0.217</v>
      </c>
      <c r="I415" s="218"/>
      <c r="J415" s="219">
        <f>ROUND(I415*H415,2)</f>
        <v>0</v>
      </c>
      <c r="K415" s="215" t="s">
        <v>157</v>
      </c>
      <c r="L415" s="45"/>
      <c r="M415" s="220" t="s">
        <v>19</v>
      </c>
      <c r="N415" s="221" t="s">
        <v>40</v>
      </c>
      <c r="O415" s="85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287</v>
      </c>
      <c r="AT415" s="224" t="s">
        <v>153</v>
      </c>
      <c r="AU415" s="224" t="s">
        <v>79</v>
      </c>
      <c r="AY415" s="18" t="s">
        <v>151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77</v>
      </c>
      <c r="BK415" s="225">
        <f>ROUND(I415*H415,2)</f>
        <v>0</v>
      </c>
      <c r="BL415" s="18" t="s">
        <v>287</v>
      </c>
      <c r="BM415" s="224" t="s">
        <v>2122</v>
      </c>
    </row>
    <row r="416" s="2" customFormat="1">
      <c r="A416" s="39"/>
      <c r="B416" s="40"/>
      <c r="C416" s="41"/>
      <c r="D416" s="226" t="s">
        <v>160</v>
      </c>
      <c r="E416" s="41"/>
      <c r="F416" s="227" t="s">
        <v>920</v>
      </c>
      <c r="G416" s="41"/>
      <c r="H416" s="41"/>
      <c r="I416" s="228"/>
      <c r="J416" s="41"/>
      <c r="K416" s="41"/>
      <c r="L416" s="45"/>
      <c r="M416" s="229"/>
      <c r="N416" s="230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160</v>
      </c>
      <c r="AU416" s="18" t="s">
        <v>79</v>
      </c>
    </row>
    <row r="417" s="12" customFormat="1" ht="22.8" customHeight="1">
      <c r="A417" s="12"/>
      <c r="B417" s="197"/>
      <c r="C417" s="198"/>
      <c r="D417" s="199" t="s">
        <v>68</v>
      </c>
      <c r="E417" s="211" t="s">
        <v>921</v>
      </c>
      <c r="F417" s="211" t="s">
        <v>922</v>
      </c>
      <c r="G417" s="198"/>
      <c r="H417" s="198"/>
      <c r="I417" s="201"/>
      <c r="J417" s="212">
        <f>BK417</f>
        <v>0</v>
      </c>
      <c r="K417" s="198"/>
      <c r="L417" s="203"/>
      <c r="M417" s="204"/>
      <c r="N417" s="205"/>
      <c r="O417" s="205"/>
      <c r="P417" s="206">
        <f>SUM(P418:P429)</f>
        <v>0</v>
      </c>
      <c r="Q417" s="205"/>
      <c r="R417" s="206">
        <f>SUM(R418:R429)</f>
        <v>0.00148</v>
      </c>
      <c r="S417" s="205"/>
      <c r="T417" s="207">
        <f>SUM(T418:T429)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8" t="s">
        <v>79</v>
      </c>
      <c r="AT417" s="209" t="s">
        <v>68</v>
      </c>
      <c r="AU417" s="209" t="s">
        <v>77</v>
      </c>
      <c r="AY417" s="208" t="s">
        <v>151</v>
      </c>
      <c r="BK417" s="210">
        <f>SUM(BK418:BK429)</f>
        <v>0</v>
      </c>
    </row>
    <row r="418" s="2" customFormat="1" ht="16.5" customHeight="1">
      <c r="A418" s="39"/>
      <c r="B418" s="40"/>
      <c r="C418" s="213" t="s">
        <v>833</v>
      </c>
      <c r="D418" s="213" t="s">
        <v>153</v>
      </c>
      <c r="E418" s="214" t="s">
        <v>2123</v>
      </c>
      <c r="F418" s="215" t="s">
        <v>2124</v>
      </c>
      <c r="G418" s="216" t="s">
        <v>290</v>
      </c>
      <c r="H418" s="217">
        <v>2</v>
      </c>
      <c r="I418" s="218"/>
      <c r="J418" s="219">
        <f>ROUND(I418*H418,2)</f>
        <v>0</v>
      </c>
      <c r="K418" s="215" t="s">
        <v>157</v>
      </c>
      <c r="L418" s="45"/>
      <c r="M418" s="220" t="s">
        <v>19</v>
      </c>
      <c r="N418" s="221" t="s">
        <v>40</v>
      </c>
      <c r="O418" s="85"/>
      <c r="P418" s="222">
        <f>O418*H418</f>
        <v>0</v>
      </c>
      <c r="Q418" s="222">
        <v>0.00017000000000000001</v>
      </c>
      <c r="R418" s="222">
        <f>Q418*H418</f>
        <v>0.00034000000000000002</v>
      </c>
      <c r="S418" s="222">
        <v>0</v>
      </c>
      <c r="T418" s="22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4" t="s">
        <v>287</v>
      </c>
      <c r="AT418" s="224" t="s">
        <v>153</v>
      </c>
      <c r="AU418" s="224" t="s">
        <v>79</v>
      </c>
      <c r="AY418" s="18" t="s">
        <v>151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8" t="s">
        <v>77</v>
      </c>
      <c r="BK418" s="225">
        <f>ROUND(I418*H418,2)</f>
        <v>0</v>
      </c>
      <c r="BL418" s="18" t="s">
        <v>287</v>
      </c>
      <c r="BM418" s="224" t="s">
        <v>2125</v>
      </c>
    </row>
    <row r="419" s="2" customFormat="1">
      <c r="A419" s="39"/>
      <c r="B419" s="40"/>
      <c r="C419" s="41"/>
      <c r="D419" s="226" t="s">
        <v>160</v>
      </c>
      <c r="E419" s="41"/>
      <c r="F419" s="227" t="s">
        <v>2126</v>
      </c>
      <c r="G419" s="41"/>
      <c r="H419" s="41"/>
      <c r="I419" s="228"/>
      <c r="J419" s="41"/>
      <c r="K419" s="41"/>
      <c r="L419" s="45"/>
      <c r="M419" s="229"/>
      <c r="N419" s="230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160</v>
      </c>
      <c r="AU419" s="18" t="s">
        <v>79</v>
      </c>
    </row>
    <row r="420" s="2" customFormat="1" ht="16.5" customHeight="1">
      <c r="A420" s="39"/>
      <c r="B420" s="40"/>
      <c r="C420" s="213" t="s">
        <v>838</v>
      </c>
      <c r="D420" s="213" t="s">
        <v>153</v>
      </c>
      <c r="E420" s="214" t="s">
        <v>2127</v>
      </c>
      <c r="F420" s="215" t="s">
        <v>2128</v>
      </c>
      <c r="G420" s="216" t="s">
        <v>290</v>
      </c>
      <c r="H420" s="217">
        <v>2</v>
      </c>
      <c r="I420" s="218"/>
      <c r="J420" s="219">
        <f>ROUND(I420*H420,2)</f>
        <v>0</v>
      </c>
      <c r="K420" s="215" t="s">
        <v>157</v>
      </c>
      <c r="L420" s="45"/>
      <c r="M420" s="220" t="s">
        <v>19</v>
      </c>
      <c r="N420" s="221" t="s">
        <v>40</v>
      </c>
      <c r="O420" s="85"/>
      <c r="P420" s="222">
        <f>O420*H420</f>
        <v>0</v>
      </c>
      <c r="Q420" s="222">
        <v>0.00012</v>
      </c>
      <c r="R420" s="222">
        <f>Q420*H420</f>
        <v>0.00024000000000000001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287</v>
      </c>
      <c r="AT420" s="224" t="s">
        <v>153</v>
      </c>
      <c r="AU420" s="224" t="s">
        <v>79</v>
      </c>
      <c r="AY420" s="18" t="s">
        <v>151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77</v>
      </c>
      <c r="BK420" s="225">
        <f>ROUND(I420*H420,2)</f>
        <v>0</v>
      </c>
      <c r="BL420" s="18" t="s">
        <v>287</v>
      </c>
      <c r="BM420" s="224" t="s">
        <v>2129</v>
      </c>
    </row>
    <row r="421" s="2" customFormat="1">
      <c r="A421" s="39"/>
      <c r="B421" s="40"/>
      <c r="C421" s="41"/>
      <c r="D421" s="226" t="s">
        <v>160</v>
      </c>
      <c r="E421" s="41"/>
      <c r="F421" s="227" t="s">
        <v>2130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160</v>
      </c>
      <c r="AU421" s="18" t="s">
        <v>79</v>
      </c>
    </row>
    <row r="422" s="2" customFormat="1" ht="16.5" customHeight="1">
      <c r="A422" s="39"/>
      <c r="B422" s="40"/>
      <c r="C422" s="213" t="s">
        <v>842</v>
      </c>
      <c r="D422" s="213" t="s">
        <v>153</v>
      </c>
      <c r="E422" s="214" t="s">
        <v>2131</v>
      </c>
      <c r="F422" s="215" t="s">
        <v>2132</v>
      </c>
      <c r="G422" s="216" t="s">
        <v>290</v>
      </c>
      <c r="H422" s="217">
        <v>2</v>
      </c>
      <c r="I422" s="218"/>
      <c r="J422" s="219">
        <f>ROUND(I422*H422,2)</f>
        <v>0</v>
      </c>
      <c r="K422" s="215" t="s">
        <v>157</v>
      </c>
      <c r="L422" s="45"/>
      <c r="M422" s="220" t="s">
        <v>19</v>
      </c>
      <c r="N422" s="221" t="s">
        <v>40</v>
      </c>
      <c r="O422" s="85"/>
      <c r="P422" s="222">
        <f>O422*H422</f>
        <v>0</v>
      </c>
      <c r="Q422" s="222">
        <v>0.00012</v>
      </c>
      <c r="R422" s="222">
        <f>Q422*H422</f>
        <v>0.00024000000000000001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287</v>
      </c>
      <c r="AT422" s="224" t="s">
        <v>153</v>
      </c>
      <c r="AU422" s="224" t="s">
        <v>79</v>
      </c>
      <c r="AY422" s="18" t="s">
        <v>151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8" t="s">
        <v>77</v>
      </c>
      <c r="BK422" s="225">
        <f>ROUND(I422*H422,2)</f>
        <v>0</v>
      </c>
      <c r="BL422" s="18" t="s">
        <v>287</v>
      </c>
      <c r="BM422" s="224" t="s">
        <v>2133</v>
      </c>
    </row>
    <row r="423" s="2" customFormat="1">
      <c r="A423" s="39"/>
      <c r="B423" s="40"/>
      <c r="C423" s="41"/>
      <c r="D423" s="226" t="s">
        <v>160</v>
      </c>
      <c r="E423" s="41"/>
      <c r="F423" s="227" t="s">
        <v>2134</v>
      </c>
      <c r="G423" s="41"/>
      <c r="H423" s="41"/>
      <c r="I423" s="228"/>
      <c r="J423" s="41"/>
      <c r="K423" s="41"/>
      <c r="L423" s="45"/>
      <c r="M423" s="229"/>
      <c r="N423" s="230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160</v>
      </c>
      <c r="AU423" s="18" t="s">
        <v>79</v>
      </c>
    </row>
    <row r="424" s="2" customFormat="1" ht="16.5" customHeight="1">
      <c r="A424" s="39"/>
      <c r="B424" s="40"/>
      <c r="C424" s="213" t="s">
        <v>849</v>
      </c>
      <c r="D424" s="213" t="s">
        <v>153</v>
      </c>
      <c r="E424" s="214" t="s">
        <v>2135</v>
      </c>
      <c r="F424" s="215" t="s">
        <v>2136</v>
      </c>
      <c r="G424" s="216" t="s">
        <v>329</v>
      </c>
      <c r="H424" s="217">
        <v>2</v>
      </c>
      <c r="I424" s="218"/>
      <c r="J424" s="219">
        <f>ROUND(I424*H424,2)</f>
        <v>0</v>
      </c>
      <c r="K424" s="215" t="s">
        <v>157</v>
      </c>
      <c r="L424" s="45"/>
      <c r="M424" s="220" t="s">
        <v>19</v>
      </c>
      <c r="N424" s="221" t="s">
        <v>40</v>
      </c>
      <c r="O424" s="85"/>
      <c r="P424" s="222">
        <f>O424*H424</f>
        <v>0</v>
      </c>
      <c r="Q424" s="222">
        <v>4.0000000000000003E-05</v>
      </c>
      <c r="R424" s="222">
        <f>Q424*H424</f>
        <v>8.0000000000000007E-05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287</v>
      </c>
      <c r="AT424" s="224" t="s">
        <v>153</v>
      </c>
      <c r="AU424" s="224" t="s">
        <v>79</v>
      </c>
      <c r="AY424" s="18" t="s">
        <v>151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8" t="s">
        <v>77</v>
      </c>
      <c r="BK424" s="225">
        <f>ROUND(I424*H424,2)</f>
        <v>0</v>
      </c>
      <c r="BL424" s="18" t="s">
        <v>287</v>
      </c>
      <c r="BM424" s="224" t="s">
        <v>2137</v>
      </c>
    </row>
    <row r="425" s="2" customFormat="1">
      <c r="A425" s="39"/>
      <c r="B425" s="40"/>
      <c r="C425" s="41"/>
      <c r="D425" s="226" t="s">
        <v>160</v>
      </c>
      <c r="E425" s="41"/>
      <c r="F425" s="227" t="s">
        <v>2138</v>
      </c>
      <c r="G425" s="41"/>
      <c r="H425" s="41"/>
      <c r="I425" s="228"/>
      <c r="J425" s="41"/>
      <c r="K425" s="41"/>
      <c r="L425" s="45"/>
      <c r="M425" s="229"/>
      <c r="N425" s="230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160</v>
      </c>
      <c r="AU425" s="18" t="s">
        <v>79</v>
      </c>
    </row>
    <row r="426" s="2" customFormat="1" ht="16.5" customHeight="1">
      <c r="A426" s="39"/>
      <c r="B426" s="40"/>
      <c r="C426" s="213" t="s">
        <v>858</v>
      </c>
      <c r="D426" s="213" t="s">
        <v>153</v>
      </c>
      <c r="E426" s="214" t="s">
        <v>936</v>
      </c>
      <c r="F426" s="215" t="s">
        <v>937</v>
      </c>
      <c r="G426" s="216" t="s">
        <v>329</v>
      </c>
      <c r="H426" s="217">
        <v>2</v>
      </c>
      <c r="I426" s="218"/>
      <c r="J426" s="219">
        <f>ROUND(I426*H426,2)</f>
        <v>0</v>
      </c>
      <c r="K426" s="215" t="s">
        <v>157</v>
      </c>
      <c r="L426" s="45"/>
      <c r="M426" s="220" t="s">
        <v>19</v>
      </c>
      <c r="N426" s="221" t="s">
        <v>40</v>
      </c>
      <c r="O426" s="85"/>
      <c r="P426" s="222">
        <f>O426*H426</f>
        <v>0</v>
      </c>
      <c r="Q426" s="222">
        <v>4.0000000000000003E-05</v>
      </c>
      <c r="R426" s="222">
        <f>Q426*H426</f>
        <v>8.0000000000000007E-05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287</v>
      </c>
      <c r="AT426" s="224" t="s">
        <v>153</v>
      </c>
      <c r="AU426" s="224" t="s">
        <v>79</v>
      </c>
      <c r="AY426" s="18" t="s">
        <v>151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77</v>
      </c>
      <c r="BK426" s="225">
        <f>ROUND(I426*H426,2)</f>
        <v>0</v>
      </c>
      <c r="BL426" s="18" t="s">
        <v>287</v>
      </c>
      <c r="BM426" s="224" t="s">
        <v>2139</v>
      </c>
    </row>
    <row r="427" s="2" customFormat="1">
      <c r="A427" s="39"/>
      <c r="B427" s="40"/>
      <c r="C427" s="41"/>
      <c r="D427" s="226" t="s">
        <v>160</v>
      </c>
      <c r="E427" s="41"/>
      <c r="F427" s="227" t="s">
        <v>939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160</v>
      </c>
      <c r="AU427" s="18" t="s">
        <v>79</v>
      </c>
    </row>
    <row r="428" s="2" customFormat="1" ht="16.5" customHeight="1">
      <c r="A428" s="39"/>
      <c r="B428" s="40"/>
      <c r="C428" s="213" t="s">
        <v>868</v>
      </c>
      <c r="D428" s="213" t="s">
        <v>153</v>
      </c>
      <c r="E428" s="214" t="s">
        <v>2140</v>
      </c>
      <c r="F428" s="215" t="s">
        <v>2141</v>
      </c>
      <c r="G428" s="216" t="s">
        <v>433</v>
      </c>
      <c r="H428" s="217">
        <v>2</v>
      </c>
      <c r="I428" s="218"/>
      <c r="J428" s="219">
        <f>ROUND(I428*H428,2)</f>
        <v>0</v>
      </c>
      <c r="K428" s="215" t="s">
        <v>157</v>
      </c>
      <c r="L428" s="45"/>
      <c r="M428" s="220" t="s">
        <v>19</v>
      </c>
      <c r="N428" s="221" t="s">
        <v>40</v>
      </c>
      <c r="O428" s="85"/>
      <c r="P428" s="222">
        <f>O428*H428</f>
        <v>0</v>
      </c>
      <c r="Q428" s="222">
        <v>0.00025000000000000001</v>
      </c>
      <c r="R428" s="222">
        <f>Q428*H428</f>
        <v>0.00050000000000000001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287</v>
      </c>
      <c r="AT428" s="224" t="s">
        <v>153</v>
      </c>
      <c r="AU428" s="224" t="s">
        <v>79</v>
      </c>
      <c r="AY428" s="18" t="s">
        <v>151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8" t="s">
        <v>77</v>
      </c>
      <c r="BK428" s="225">
        <f>ROUND(I428*H428,2)</f>
        <v>0</v>
      </c>
      <c r="BL428" s="18" t="s">
        <v>287</v>
      </c>
      <c r="BM428" s="224" t="s">
        <v>2142</v>
      </c>
    </row>
    <row r="429" s="2" customFormat="1">
      <c r="A429" s="39"/>
      <c r="B429" s="40"/>
      <c r="C429" s="41"/>
      <c r="D429" s="226" t="s">
        <v>160</v>
      </c>
      <c r="E429" s="41"/>
      <c r="F429" s="227" t="s">
        <v>2143</v>
      </c>
      <c r="G429" s="41"/>
      <c r="H429" s="41"/>
      <c r="I429" s="228"/>
      <c r="J429" s="41"/>
      <c r="K429" s="41"/>
      <c r="L429" s="45"/>
      <c r="M429" s="276"/>
      <c r="N429" s="277"/>
      <c r="O429" s="278"/>
      <c r="P429" s="278"/>
      <c r="Q429" s="278"/>
      <c r="R429" s="278"/>
      <c r="S429" s="278"/>
      <c r="T429" s="27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160</v>
      </c>
      <c r="AU429" s="18" t="s">
        <v>79</v>
      </c>
    </row>
    <row r="430" s="2" customFormat="1" ht="6.96" customHeight="1">
      <c r="A430" s="39"/>
      <c r="B430" s="60"/>
      <c r="C430" s="61"/>
      <c r="D430" s="61"/>
      <c r="E430" s="61"/>
      <c r="F430" s="61"/>
      <c r="G430" s="61"/>
      <c r="H430" s="61"/>
      <c r="I430" s="61"/>
      <c r="J430" s="61"/>
      <c r="K430" s="61"/>
      <c r="L430" s="45"/>
      <c r="M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</row>
  </sheetData>
  <sheetProtection sheet="1" autoFilter="0" formatColumns="0" formatRows="0" objects="1" scenarios="1" spinCount="100000" saltValue="6XOXtxvZtVxZ/eWDVxWPUVkVz42fy4sWkJ43WK0+Uk5/VlteNZFZ6U0HdjNcy0ZRP+60cjBg0Y1SQ4i3Mr+QyA==" hashValue="cEjyAna9kWHzQJQc7VCGvHyNxhhVGRdLDilRTxTh8E2mCAtaTCvk6tR1ChblmSGtSMbneZ8MUtUgar4MTJQrzQ==" algorithmName="SHA-512" password="CC35"/>
  <autoFilter ref="C94:K42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1_02/113106123"/>
    <hyperlink ref="F101" r:id="rId2" display="https://podminky.urs.cz/item/CS_URS_2021_02/122251104"/>
    <hyperlink ref="F112" r:id="rId3" display="https://podminky.urs.cz/item/CS_URS_2021_02/132251102"/>
    <hyperlink ref="F121" r:id="rId4" display="https://podminky.urs.cz/item/CS_URS_2021_02/133212011"/>
    <hyperlink ref="F128" r:id="rId5" display="https://podminky.urs.cz/item/CS_URS_2021_02/133251101"/>
    <hyperlink ref="F133" r:id="rId6" display="https://podminky.urs.cz/item/CS_URS_2021_02/162751116"/>
    <hyperlink ref="F140" r:id="rId7" display="https://podminky.urs.cz/item/CS_URS_2021_02/171201231"/>
    <hyperlink ref="F143" r:id="rId8" display="https://podminky.urs.cz/item/CS_URS_2021_02/171251201"/>
    <hyperlink ref="F145" r:id="rId9" display="https://podminky.urs.cz/item/CS_URS_2021_02/175111101"/>
    <hyperlink ref="F152" r:id="rId10" display="https://podminky.urs.cz/item/CS_URS_2021_02/58331200"/>
    <hyperlink ref="F155" r:id="rId11" display="https://podminky.urs.cz/item/CS_URS_2021_02/175111101"/>
    <hyperlink ref="F158" r:id="rId12" display="https://podminky.urs.cz/item/CS_URS_2021_02/181351113"/>
    <hyperlink ref="F160" r:id="rId13" display="https://podminky.urs.cz/item/CS_URS_2021_02/10364101"/>
    <hyperlink ref="F163" r:id="rId14" display="https://podminky.urs.cz/item/CS_URS_2021_02/181451131"/>
    <hyperlink ref="F165" r:id="rId15" display="https://podminky.urs.cz/item/CS_URS_2021_02/00572410"/>
    <hyperlink ref="F168" r:id="rId16" display="https://podminky.urs.cz/item/CS_URS_2021_02/181951112"/>
    <hyperlink ref="F180" r:id="rId17" display="https://podminky.urs.cz/item/CS_URS_2021_02/273321411"/>
    <hyperlink ref="F185" r:id="rId18" display="https://podminky.urs.cz/item/CS_URS_2021_02/273351121"/>
    <hyperlink ref="F190" r:id="rId19" display="https://podminky.urs.cz/item/CS_URS_2021_02/273351122"/>
    <hyperlink ref="F192" r:id="rId20" display="https://podminky.urs.cz/item/CS_URS_2021_02/274321511"/>
    <hyperlink ref="F195" r:id="rId21" display="https://podminky.urs.cz/item/CS_URS_2021_02/274351121"/>
    <hyperlink ref="F198" r:id="rId22" display="https://podminky.urs.cz/item/CS_URS_2021_02/274351122"/>
    <hyperlink ref="F200" r:id="rId23" display="https://podminky.urs.cz/item/CS_URS_2021_02/274352221"/>
    <hyperlink ref="F203" r:id="rId24" display="https://podminky.urs.cz/item/CS_URS_2021_02/274352222"/>
    <hyperlink ref="F205" r:id="rId25" display="https://podminky.urs.cz/item/CS_URS_2021_02/275313711"/>
    <hyperlink ref="F212" r:id="rId26" display="https://podminky.urs.cz/item/CS_URS_2021_02/279311961"/>
    <hyperlink ref="F217" r:id="rId27" display="https://podminky.urs.cz/item/CS_URS_2021_02/279351311"/>
    <hyperlink ref="F222" r:id="rId28" display="https://podminky.urs.cz/item/CS_URS_2021_02/279351312"/>
    <hyperlink ref="F225" r:id="rId29" display="https://podminky.urs.cz/item/CS_URS_2021_02/310235241"/>
    <hyperlink ref="F228" r:id="rId30" display="https://podminky.urs.cz/item/CS_URS_2021_02/430321414"/>
    <hyperlink ref="F231" r:id="rId31" display="https://podminky.urs.cz/item/CS_URS_2021_02/434121425"/>
    <hyperlink ref="F236" r:id="rId32" display="https://podminky.urs.cz/item/CS_URS_2021_02/434351141"/>
    <hyperlink ref="F241" r:id="rId33" display="https://podminky.urs.cz/item/CS_URS_2021_02/434351142"/>
    <hyperlink ref="F243" r:id="rId34" display="https://podminky.urs.cz/item/CS_URS_2021_02/451572111"/>
    <hyperlink ref="F250" r:id="rId35" display="https://podminky.urs.cz/item/CS_URS_2021_02/451577777"/>
    <hyperlink ref="F260" r:id="rId36" display="https://podminky.urs.cz/item/CS_URS_2021_02/564851111"/>
    <hyperlink ref="F263" r:id="rId37" display="https://podminky.urs.cz/item/CS_URS_2021_02/564861111"/>
    <hyperlink ref="F270" r:id="rId38" display="https://podminky.urs.cz/item/CS_URS_2021_02/566401111"/>
    <hyperlink ref="F272" r:id="rId39" display="https://podminky.urs.cz/item/CS_URS_2021_02/567142113"/>
    <hyperlink ref="F279" r:id="rId40" display="https://podminky.urs.cz/item/CS_URS_2021_02/596211212"/>
    <hyperlink ref="F281" r:id="rId41" display="https://podminky.urs.cz/item/CS_URS_2021_02/59245213"/>
    <hyperlink ref="F284" r:id="rId42" display="https://podminky.urs.cz/item/CS_URS_2021_02/596811123"/>
    <hyperlink ref="F302" r:id="rId43" display="https://podminky.urs.cz/item/CS_URS_2021_02/612315221"/>
    <hyperlink ref="F305" r:id="rId44" display="https://podminky.urs.cz/item/CS_URS_2021_02/916131113"/>
    <hyperlink ref="F308" r:id="rId45" display="https://podminky.urs.cz/item/CS_URS_2021_02/59217031"/>
    <hyperlink ref="F311" r:id="rId46" display="https://podminky.urs.cz/item/CS_URS_2021_02/916131213"/>
    <hyperlink ref="F315" r:id="rId47" display="https://podminky.urs.cz/item/CS_URS_2021_02/59217031"/>
    <hyperlink ref="F318" r:id="rId48" display="https://podminky.urs.cz/item/CS_URS_2021_02/916991121"/>
    <hyperlink ref="F321" r:id="rId49" display="https://podminky.urs.cz/item/CS_URS_2021_02/936104211"/>
    <hyperlink ref="F325" r:id="rId50" display="https://podminky.urs.cz/item/CS_URS_2021_02/936124113"/>
    <hyperlink ref="F329" r:id="rId51" display="https://podminky.urs.cz/item/CS_URS_2021_02/936174311"/>
    <hyperlink ref="F331" r:id="rId52" display="https://podminky.urs.cz/item/CS_URS_2021_02/74910151"/>
    <hyperlink ref="F334" r:id="rId53" display="https://podminky.urs.cz/item/CS_URS_2021_02/971033241"/>
    <hyperlink ref="F336" r:id="rId54" display="https://podminky.urs.cz/item/CS_URS_2021_02/979054451"/>
    <hyperlink ref="F342" r:id="rId55" display="https://podminky.urs.cz/item/CS_URS_2021_02/997013111"/>
    <hyperlink ref="F344" r:id="rId56" display="https://podminky.urs.cz/item/CS_URS_2021_02/997013501"/>
    <hyperlink ref="F346" r:id="rId57" display="https://podminky.urs.cz/item/CS_URS_2021_02/997013509"/>
    <hyperlink ref="F349" r:id="rId58" display="https://podminky.urs.cz/item/CS_URS_2021_02/997013631"/>
    <hyperlink ref="F352" r:id="rId59" display="https://podminky.urs.cz/item/CS_URS_2021_02/998223011"/>
    <hyperlink ref="F356" r:id="rId60" display="https://podminky.urs.cz/item/CS_URS_2021_02/721174005"/>
    <hyperlink ref="F358" r:id="rId61" display="https://podminky.urs.cz/item/CS_URS_2021_02/721290111"/>
    <hyperlink ref="F360" r:id="rId62" display="https://podminky.urs.cz/item/CS_URS_2021_02/998721101"/>
    <hyperlink ref="F363" r:id="rId63" display="https://podminky.urs.cz/item/CS_URS_2021_02/722174002"/>
    <hyperlink ref="F365" r:id="rId64" display="https://podminky.urs.cz/item/CS_URS_2021_02/722174003"/>
    <hyperlink ref="F367" r:id="rId65" display="https://podminky.urs.cz/item/CS_URS_2021_02/722229102"/>
    <hyperlink ref="F370" r:id="rId66" display="https://podminky.urs.cz/item/CS_URS_2021_02/722290226"/>
    <hyperlink ref="F372" r:id="rId67" display="https://podminky.urs.cz/item/CS_URS_2021_02/722290234"/>
    <hyperlink ref="F376" r:id="rId68" display="https://podminky.urs.cz/item/CS_URS_2021_02/998722101"/>
    <hyperlink ref="F379" r:id="rId69" display="https://podminky.urs.cz/item/CS_URS_2021_02/723150312"/>
    <hyperlink ref="F381" r:id="rId70" display="https://podminky.urs.cz/item/CS_URS_2021_02/723150369"/>
    <hyperlink ref="F383" r:id="rId71" display="https://podminky.urs.cz/item/CS_URS_2021_02/723170117"/>
    <hyperlink ref="F389" r:id="rId72" display="https://podminky.urs.cz/item/CS_URS_2021_02/723229103"/>
    <hyperlink ref="F392" r:id="rId73" display="https://podminky.urs.cz/item/CS_URS_2021_02/723231167"/>
    <hyperlink ref="F394" r:id="rId74" display="https://podminky.urs.cz/item/CS_URS_2021_02/723239102"/>
    <hyperlink ref="F397" r:id="rId75" display="https://podminky.urs.cz/item/CS_URS_2021_02/998723101"/>
    <hyperlink ref="F399" r:id="rId76" display="https://podminky.urs.cz/item/CS_URS_2021_02/HZS4212"/>
    <hyperlink ref="F403" r:id="rId77" display="https://podminky.urs.cz/item/CS_URS_2021_02/767163221"/>
    <hyperlink ref="F412" r:id="rId78" display="https://podminky.urs.cz/item/CS_URS_2021_02/767995111"/>
    <hyperlink ref="F416" r:id="rId79" display="https://podminky.urs.cz/item/CS_URS_2021_02/998767101"/>
    <hyperlink ref="F419" r:id="rId80" display="https://podminky.urs.cz/item/CS_URS_2021_02/783314201"/>
    <hyperlink ref="F421" r:id="rId81" display="https://podminky.urs.cz/item/CS_URS_2021_02/783315101"/>
    <hyperlink ref="F423" r:id="rId82" display="https://podminky.urs.cz/item/CS_URS_2021_02/783317101"/>
    <hyperlink ref="F425" r:id="rId83" display="https://podminky.urs.cz/item/CS_URS_2021_02/783614561"/>
    <hyperlink ref="F427" r:id="rId84" display="https://podminky.urs.cz/item/CS_URS_2021_02/783615561"/>
    <hyperlink ref="F429" r:id="rId85" display="https://podminky.urs.cz/item/CS_URS_2021_02/7836175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2144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ROUND(J87,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ROUND((SUM(BE87:BE236)),  2)</f>
        <v>0</v>
      </c>
      <c r="G33" s="39"/>
      <c r="H33" s="39"/>
      <c r="I33" s="158">
        <v>0.20999999999999999</v>
      </c>
      <c r="J33" s="157">
        <f>ROUND(((SUM(BE87:BE236))*I33),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ROUND((SUM(BF87:BF236)),  2)</f>
        <v>0</v>
      </c>
      <c r="G34" s="39"/>
      <c r="H34" s="39"/>
      <c r="I34" s="158">
        <v>0.14999999999999999</v>
      </c>
      <c r="J34" s="157">
        <f>ROUND(((SUM(BF87:BF236))*I34),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ROUND((SUM(BG87:BG236)),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ROUND((SUM(BH87:BH236)),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ROUND((SUM(BI87:BI236)),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GJ-05 - SO 05 - Multifunkční plocha u SŠ PTA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J88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J89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J118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127</v>
      </c>
      <c r="E63" s="183"/>
      <c r="F63" s="183"/>
      <c r="G63" s="183"/>
      <c r="H63" s="183"/>
      <c r="I63" s="183"/>
      <c r="J63" s="184">
        <f>J142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128</v>
      </c>
      <c r="E64" s="183"/>
      <c r="F64" s="183"/>
      <c r="G64" s="183"/>
      <c r="H64" s="183"/>
      <c r="I64" s="183"/>
      <c r="J64" s="184">
        <f>J177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129</v>
      </c>
      <c r="E65" s="183"/>
      <c r="F65" s="183"/>
      <c r="G65" s="183"/>
      <c r="H65" s="183"/>
      <c r="I65" s="183"/>
      <c r="J65" s="184">
        <f>J181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1432</v>
      </c>
      <c r="E66" s="183"/>
      <c r="F66" s="183"/>
      <c r="G66" s="183"/>
      <c r="H66" s="183"/>
      <c r="I66" s="183"/>
      <c r="J66" s="184">
        <f>J224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J234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Jihlava - gymnazium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GJ-05 - SO 05 - Multifunkční plocha u SŠ PTA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19. 12. 2021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30</v>
      </c>
      <c r="J83" s="37" t="str">
        <f>E21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IF(E18="","",E18)</f>
        <v>Vyplň údaj</v>
      </c>
      <c r="G84" s="41"/>
      <c r="H84" s="41"/>
      <c r="I84" s="33" t="s">
        <v>32</v>
      </c>
      <c r="J84" s="37" t="str">
        <f>E24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137</v>
      </c>
      <c r="D86" s="189" t="s">
        <v>54</v>
      </c>
      <c r="E86" s="189" t="s">
        <v>50</v>
      </c>
      <c r="F86" s="189" t="s">
        <v>51</v>
      </c>
      <c r="G86" s="189" t="s">
        <v>138</v>
      </c>
      <c r="H86" s="189" t="s">
        <v>139</v>
      </c>
      <c r="I86" s="189" t="s">
        <v>140</v>
      </c>
      <c r="J86" s="189" t="s">
        <v>120</v>
      </c>
      <c r="K86" s="190" t="s">
        <v>141</v>
      </c>
      <c r="L86" s="191"/>
      <c r="M86" s="93" t="s">
        <v>19</v>
      </c>
      <c r="N86" s="94" t="s">
        <v>39</v>
      </c>
      <c r="O86" s="94" t="s">
        <v>142</v>
      </c>
      <c r="P86" s="94" t="s">
        <v>143</v>
      </c>
      <c r="Q86" s="94" t="s">
        <v>144</v>
      </c>
      <c r="R86" s="94" t="s">
        <v>145</v>
      </c>
      <c r="S86" s="94" t="s">
        <v>146</v>
      </c>
      <c r="T86" s="95" t="s">
        <v>147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148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103.05250295</v>
      </c>
      <c r="S87" s="97"/>
      <c r="T87" s="195">
        <f>T88</f>
        <v>8.4041999999999994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68</v>
      </c>
      <c r="AU87" s="18" t="s">
        <v>121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68</v>
      </c>
      <c r="E88" s="200" t="s">
        <v>149</v>
      </c>
      <c r="F88" s="200" t="s">
        <v>150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P89+P118+P142+P177+P181+P224+P234</f>
        <v>0</v>
      </c>
      <c r="Q88" s="205"/>
      <c r="R88" s="206">
        <f>R89+R118+R142+R177+R181+R224+R234</f>
        <v>103.05250295</v>
      </c>
      <c r="S88" s="205"/>
      <c r="T88" s="207">
        <f>T89+T118+T142+T177+T181+T224+T234</f>
        <v>8.4041999999999994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77</v>
      </c>
      <c r="AT88" s="209" t="s">
        <v>68</v>
      </c>
      <c r="AU88" s="209" t="s">
        <v>69</v>
      </c>
      <c r="AY88" s="208" t="s">
        <v>151</v>
      </c>
      <c r="BK88" s="210">
        <f>BK89+BK118+BK142+BK177+BK181+BK224+BK234</f>
        <v>0</v>
      </c>
    </row>
    <row r="89" s="12" customFormat="1" ht="22.8" customHeight="1">
      <c r="A89" s="12"/>
      <c r="B89" s="197"/>
      <c r="C89" s="198"/>
      <c r="D89" s="199" t="s">
        <v>68</v>
      </c>
      <c r="E89" s="211" t="s">
        <v>77</v>
      </c>
      <c r="F89" s="211" t="s">
        <v>152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SUM(P90:P117)</f>
        <v>0</v>
      </c>
      <c r="Q89" s="205"/>
      <c r="R89" s="206">
        <f>SUM(R90:R117)</f>
        <v>0</v>
      </c>
      <c r="S89" s="205"/>
      <c r="T89" s="207">
        <f>SUM(T90:T117)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77</v>
      </c>
      <c r="AT89" s="209" t="s">
        <v>68</v>
      </c>
      <c r="AU89" s="209" t="s">
        <v>77</v>
      </c>
      <c r="AY89" s="208" t="s">
        <v>151</v>
      </c>
      <c r="BK89" s="210">
        <f>SUM(BK90:BK117)</f>
        <v>0</v>
      </c>
    </row>
    <row r="90" s="2" customFormat="1" ht="21.75" customHeight="1">
      <c r="A90" s="39"/>
      <c r="B90" s="40"/>
      <c r="C90" s="213" t="s">
        <v>77</v>
      </c>
      <c r="D90" s="213" t="s">
        <v>153</v>
      </c>
      <c r="E90" s="214" t="s">
        <v>154</v>
      </c>
      <c r="F90" s="215" t="s">
        <v>155</v>
      </c>
      <c r="G90" s="216" t="s">
        <v>156</v>
      </c>
      <c r="H90" s="217">
        <v>198.82499999999999</v>
      </c>
      <c r="I90" s="218"/>
      <c r="J90" s="219">
        <f>ROUND(I90*H90,2)</f>
        <v>0</v>
      </c>
      <c r="K90" s="215" t="s">
        <v>157</v>
      </c>
      <c r="L90" s="45"/>
      <c r="M90" s="220" t="s">
        <v>19</v>
      </c>
      <c r="N90" s="221" t="s">
        <v>40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158</v>
      </c>
      <c r="AT90" s="224" t="s">
        <v>153</v>
      </c>
      <c r="AU90" s="224" t="s">
        <v>79</v>
      </c>
      <c r="AY90" s="18" t="s">
        <v>151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77</v>
      </c>
      <c r="BK90" s="225">
        <f>ROUND(I90*H90,2)</f>
        <v>0</v>
      </c>
      <c r="BL90" s="18" t="s">
        <v>158</v>
      </c>
      <c r="BM90" s="224" t="s">
        <v>2145</v>
      </c>
    </row>
    <row r="91" s="2" customFormat="1">
      <c r="A91" s="39"/>
      <c r="B91" s="40"/>
      <c r="C91" s="41"/>
      <c r="D91" s="226" t="s">
        <v>160</v>
      </c>
      <c r="E91" s="41"/>
      <c r="F91" s="227" t="s">
        <v>161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160</v>
      </c>
      <c r="AU91" s="18" t="s">
        <v>79</v>
      </c>
    </row>
    <row r="92" s="13" customFormat="1">
      <c r="A92" s="13"/>
      <c r="B92" s="231"/>
      <c r="C92" s="232"/>
      <c r="D92" s="233" t="s">
        <v>162</v>
      </c>
      <c r="E92" s="234" t="s">
        <v>19</v>
      </c>
      <c r="F92" s="235" t="s">
        <v>2146</v>
      </c>
      <c r="G92" s="232"/>
      <c r="H92" s="236">
        <v>198.82499999999999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162</v>
      </c>
      <c r="AU92" s="242" t="s">
        <v>79</v>
      </c>
      <c r="AV92" s="13" t="s">
        <v>79</v>
      </c>
      <c r="AW92" s="13" t="s">
        <v>31</v>
      </c>
      <c r="AX92" s="13" t="s">
        <v>69</v>
      </c>
      <c r="AY92" s="242" t="s">
        <v>151</v>
      </c>
    </row>
    <row r="93" s="14" customFormat="1">
      <c r="A93" s="14"/>
      <c r="B93" s="243"/>
      <c r="C93" s="244"/>
      <c r="D93" s="233" t="s">
        <v>162</v>
      </c>
      <c r="E93" s="245" t="s">
        <v>19</v>
      </c>
      <c r="F93" s="246" t="s">
        <v>169</v>
      </c>
      <c r="G93" s="244"/>
      <c r="H93" s="247">
        <v>198.82499999999999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162</v>
      </c>
      <c r="AU93" s="253" t="s">
        <v>79</v>
      </c>
      <c r="AV93" s="14" t="s">
        <v>165</v>
      </c>
      <c r="AW93" s="14" t="s">
        <v>31</v>
      </c>
      <c r="AX93" s="14" t="s">
        <v>69</v>
      </c>
      <c r="AY93" s="253" t="s">
        <v>151</v>
      </c>
    </row>
    <row r="94" s="15" customFormat="1">
      <c r="A94" s="15"/>
      <c r="B94" s="254"/>
      <c r="C94" s="255"/>
      <c r="D94" s="233" t="s">
        <v>162</v>
      </c>
      <c r="E94" s="256" t="s">
        <v>19</v>
      </c>
      <c r="F94" s="257" t="s">
        <v>174</v>
      </c>
      <c r="G94" s="255"/>
      <c r="H94" s="258">
        <v>198.82499999999999</v>
      </c>
      <c r="I94" s="259"/>
      <c r="J94" s="255"/>
      <c r="K94" s="255"/>
      <c r="L94" s="260"/>
      <c r="M94" s="261"/>
      <c r="N94" s="262"/>
      <c r="O94" s="262"/>
      <c r="P94" s="262"/>
      <c r="Q94" s="262"/>
      <c r="R94" s="262"/>
      <c r="S94" s="262"/>
      <c r="T94" s="263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4" t="s">
        <v>162</v>
      </c>
      <c r="AU94" s="264" t="s">
        <v>79</v>
      </c>
      <c r="AV94" s="15" t="s">
        <v>158</v>
      </c>
      <c r="AW94" s="15" t="s">
        <v>31</v>
      </c>
      <c r="AX94" s="15" t="s">
        <v>77</v>
      </c>
      <c r="AY94" s="264" t="s">
        <v>151</v>
      </c>
    </row>
    <row r="95" s="2" customFormat="1" ht="21.75" customHeight="1">
      <c r="A95" s="39"/>
      <c r="B95" s="40"/>
      <c r="C95" s="213" t="s">
        <v>79</v>
      </c>
      <c r="D95" s="213" t="s">
        <v>153</v>
      </c>
      <c r="E95" s="214" t="s">
        <v>175</v>
      </c>
      <c r="F95" s="215" t="s">
        <v>176</v>
      </c>
      <c r="G95" s="216" t="s">
        <v>156</v>
      </c>
      <c r="H95" s="217">
        <v>11.800000000000001</v>
      </c>
      <c r="I95" s="218"/>
      <c r="J95" s="219">
        <f>ROUND(I95*H95,2)</f>
        <v>0</v>
      </c>
      <c r="K95" s="215" t="s">
        <v>157</v>
      </c>
      <c r="L95" s="45"/>
      <c r="M95" s="220" t="s">
        <v>19</v>
      </c>
      <c r="N95" s="221" t="s">
        <v>40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158</v>
      </c>
      <c r="AT95" s="224" t="s">
        <v>153</v>
      </c>
      <c r="AU95" s="224" t="s">
        <v>79</v>
      </c>
      <c r="AY95" s="18" t="s">
        <v>151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77</v>
      </c>
      <c r="BK95" s="225">
        <f>ROUND(I95*H95,2)</f>
        <v>0</v>
      </c>
      <c r="BL95" s="18" t="s">
        <v>158</v>
      </c>
      <c r="BM95" s="224" t="s">
        <v>2147</v>
      </c>
    </row>
    <row r="96" s="2" customFormat="1">
      <c r="A96" s="39"/>
      <c r="B96" s="40"/>
      <c r="C96" s="41"/>
      <c r="D96" s="226" t="s">
        <v>160</v>
      </c>
      <c r="E96" s="41"/>
      <c r="F96" s="227" t="s">
        <v>178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160</v>
      </c>
      <c r="AU96" s="18" t="s">
        <v>79</v>
      </c>
    </row>
    <row r="97" s="13" customFormat="1">
      <c r="A97" s="13"/>
      <c r="B97" s="231"/>
      <c r="C97" s="232"/>
      <c r="D97" s="233" t="s">
        <v>162</v>
      </c>
      <c r="E97" s="234" t="s">
        <v>19</v>
      </c>
      <c r="F97" s="235" t="s">
        <v>2148</v>
      </c>
      <c r="G97" s="232"/>
      <c r="H97" s="236">
        <v>11.800000000000001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162</v>
      </c>
      <c r="AU97" s="242" t="s">
        <v>79</v>
      </c>
      <c r="AV97" s="13" t="s">
        <v>79</v>
      </c>
      <c r="AW97" s="13" t="s">
        <v>31</v>
      </c>
      <c r="AX97" s="13" t="s">
        <v>69</v>
      </c>
      <c r="AY97" s="242" t="s">
        <v>151</v>
      </c>
    </row>
    <row r="98" s="14" customFormat="1">
      <c r="A98" s="14"/>
      <c r="B98" s="243"/>
      <c r="C98" s="244"/>
      <c r="D98" s="233" t="s">
        <v>162</v>
      </c>
      <c r="E98" s="245" t="s">
        <v>19</v>
      </c>
      <c r="F98" s="246" t="s">
        <v>2149</v>
      </c>
      <c r="G98" s="244"/>
      <c r="H98" s="247">
        <v>11.800000000000001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162</v>
      </c>
      <c r="AU98" s="253" t="s">
        <v>79</v>
      </c>
      <c r="AV98" s="14" t="s">
        <v>165</v>
      </c>
      <c r="AW98" s="14" t="s">
        <v>31</v>
      </c>
      <c r="AX98" s="14" t="s">
        <v>69</v>
      </c>
      <c r="AY98" s="253" t="s">
        <v>151</v>
      </c>
    </row>
    <row r="99" s="15" customFormat="1">
      <c r="A99" s="15"/>
      <c r="B99" s="254"/>
      <c r="C99" s="255"/>
      <c r="D99" s="233" t="s">
        <v>162</v>
      </c>
      <c r="E99" s="256" t="s">
        <v>19</v>
      </c>
      <c r="F99" s="257" t="s">
        <v>174</v>
      </c>
      <c r="G99" s="255"/>
      <c r="H99" s="258">
        <v>11.800000000000001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4" t="s">
        <v>162</v>
      </c>
      <c r="AU99" s="264" t="s">
        <v>79</v>
      </c>
      <c r="AV99" s="15" t="s">
        <v>158</v>
      </c>
      <c r="AW99" s="15" t="s">
        <v>31</v>
      </c>
      <c r="AX99" s="15" t="s">
        <v>77</v>
      </c>
      <c r="AY99" s="264" t="s">
        <v>151</v>
      </c>
    </row>
    <row r="100" s="2" customFormat="1" ht="16.5" customHeight="1">
      <c r="A100" s="39"/>
      <c r="B100" s="40"/>
      <c r="C100" s="213" t="s">
        <v>165</v>
      </c>
      <c r="D100" s="213" t="s">
        <v>153</v>
      </c>
      <c r="E100" s="214" t="s">
        <v>208</v>
      </c>
      <c r="F100" s="215" t="s">
        <v>209</v>
      </c>
      <c r="G100" s="216" t="s">
        <v>156</v>
      </c>
      <c r="H100" s="217">
        <v>0.86399999999999999</v>
      </c>
      <c r="I100" s="218"/>
      <c r="J100" s="219">
        <f>ROUND(I100*H100,2)</f>
        <v>0</v>
      </c>
      <c r="K100" s="215" t="s">
        <v>157</v>
      </c>
      <c r="L100" s="45"/>
      <c r="M100" s="220" t="s">
        <v>19</v>
      </c>
      <c r="N100" s="221" t="s">
        <v>40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158</v>
      </c>
      <c r="AT100" s="224" t="s">
        <v>153</v>
      </c>
      <c r="AU100" s="224" t="s">
        <v>79</v>
      </c>
      <c r="AY100" s="18" t="s">
        <v>151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77</v>
      </c>
      <c r="BK100" s="225">
        <f>ROUND(I100*H100,2)</f>
        <v>0</v>
      </c>
      <c r="BL100" s="18" t="s">
        <v>158</v>
      </c>
      <c r="BM100" s="224" t="s">
        <v>2150</v>
      </c>
    </row>
    <row r="101" s="2" customFormat="1">
      <c r="A101" s="39"/>
      <c r="B101" s="40"/>
      <c r="C101" s="41"/>
      <c r="D101" s="226" t="s">
        <v>160</v>
      </c>
      <c r="E101" s="41"/>
      <c r="F101" s="227" t="s">
        <v>211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79</v>
      </c>
    </row>
    <row r="102" s="13" customFormat="1">
      <c r="A102" s="13"/>
      <c r="B102" s="231"/>
      <c r="C102" s="232"/>
      <c r="D102" s="233" t="s">
        <v>162</v>
      </c>
      <c r="E102" s="234" t="s">
        <v>19</v>
      </c>
      <c r="F102" s="235" t="s">
        <v>2151</v>
      </c>
      <c r="G102" s="232"/>
      <c r="H102" s="236">
        <v>0.86399999999999999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162</v>
      </c>
      <c r="AU102" s="242" t="s">
        <v>79</v>
      </c>
      <c r="AV102" s="13" t="s">
        <v>79</v>
      </c>
      <c r="AW102" s="13" t="s">
        <v>31</v>
      </c>
      <c r="AX102" s="13" t="s">
        <v>69</v>
      </c>
      <c r="AY102" s="242" t="s">
        <v>151</v>
      </c>
    </row>
    <row r="103" s="14" customFormat="1">
      <c r="A103" s="14"/>
      <c r="B103" s="243"/>
      <c r="C103" s="244"/>
      <c r="D103" s="233" t="s">
        <v>162</v>
      </c>
      <c r="E103" s="245" t="s">
        <v>19</v>
      </c>
      <c r="F103" s="246" t="s">
        <v>2152</v>
      </c>
      <c r="G103" s="244"/>
      <c r="H103" s="247">
        <v>0.86399999999999999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162</v>
      </c>
      <c r="AU103" s="253" t="s">
        <v>79</v>
      </c>
      <c r="AV103" s="14" t="s">
        <v>165</v>
      </c>
      <c r="AW103" s="14" t="s">
        <v>31</v>
      </c>
      <c r="AX103" s="14" t="s">
        <v>69</v>
      </c>
      <c r="AY103" s="253" t="s">
        <v>151</v>
      </c>
    </row>
    <row r="104" s="15" customFormat="1">
      <c r="A104" s="15"/>
      <c r="B104" s="254"/>
      <c r="C104" s="255"/>
      <c r="D104" s="233" t="s">
        <v>162</v>
      </c>
      <c r="E104" s="256" t="s">
        <v>19</v>
      </c>
      <c r="F104" s="257" t="s">
        <v>174</v>
      </c>
      <c r="G104" s="255"/>
      <c r="H104" s="258">
        <v>0.86399999999999999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162</v>
      </c>
      <c r="AU104" s="264" t="s">
        <v>79</v>
      </c>
      <c r="AV104" s="15" t="s">
        <v>158</v>
      </c>
      <c r="AW104" s="15" t="s">
        <v>31</v>
      </c>
      <c r="AX104" s="15" t="s">
        <v>77</v>
      </c>
      <c r="AY104" s="264" t="s">
        <v>151</v>
      </c>
    </row>
    <row r="105" s="2" customFormat="1" ht="21.75" customHeight="1">
      <c r="A105" s="39"/>
      <c r="B105" s="40"/>
      <c r="C105" s="213" t="s">
        <v>158</v>
      </c>
      <c r="D105" s="213" t="s">
        <v>153</v>
      </c>
      <c r="E105" s="214" t="s">
        <v>231</v>
      </c>
      <c r="F105" s="215" t="s">
        <v>232</v>
      </c>
      <c r="G105" s="216" t="s">
        <v>156</v>
      </c>
      <c r="H105" s="217">
        <v>211.489</v>
      </c>
      <c r="I105" s="218"/>
      <c r="J105" s="219">
        <f>ROUND(I105*H105,2)</f>
        <v>0</v>
      </c>
      <c r="K105" s="215" t="s">
        <v>157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158</v>
      </c>
      <c r="AT105" s="224" t="s">
        <v>153</v>
      </c>
      <c r="AU105" s="224" t="s">
        <v>79</v>
      </c>
      <c r="AY105" s="18" t="s">
        <v>151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77</v>
      </c>
      <c r="BK105" s="225">
        <f>ROUND(I105*H105,2)</f>
        <v>0</v>
      </c>
      <c r="BL105" s="18" t="s">
        <v>158</v>
      </c>
      <c r="BM105" s="224" t="s">
        <v>2153</v>
      </c>
    </row>
    <row r="106" s="2" customFormat="1">
      <c r="A106" s="39"/>
      <c r="B106" s="40"/>
      <c r="C106" s="41"/>
      <c r="D106" s="226" t="s">
        <v>160</v>
      </c>
      <c r="E106" s="41"/>
      <c r="F106" s="227" t="s">
        <v>234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160</v>
      </c>
      <c r="AU106" s="18" t="s">
        <v>79</v>
      </c>
    </row>
    <row r="107" s="13" customFormat="1">
      <c r="A107" s="13"/>
      <c r="B107" s="231"/>
      <c r="C107" s="232"/>
      <c r="D107" s="233" t="s">
        <v>162</v>
      </c>
      <c r="E107" s="234" t="s">
        <v>19</v>
      </c>
      <c r="F107" s="235" t="s">
        <v>2154</v>
      </c>
      <c r="G107" s="232"/>
      <c r="H107" s="236">
        <v>211.489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162</v>
      </c>
      <c r="AU107" s="242" t="s">
        <v>79</v>
      </c>
      <c r="AV107" s="13" t="s">
        <v>79</v>
      </c>
      <c r="AW107" s="13" t="s">
        <v>31</v>
      </c>
      <c r="AX107" s="13" t="s">
        <v>77</v>
      </c>
      <c r="AY107" s="242" t="s">
        <v>151</v>
      </c>
    </row>
    <row r="108" s="2" customFormat="1" ht="16.5" customHeight="1">
      <c r="A108" s="39"/>
      <c r="B108" s="40"/>
      <c r="C108" s="213" t="s">
        <v>207</v>
      </c>
      <c r="D108" s="213" t="s">
        <v>153</v>
      </c>
      <c r="E108" s="214" t="s">
        <v>243</v>
      </c>
      <c r="F108" s="215" t="s">
        <v>244</v>
      </c>
      <c r="G108" s="216" t="s">
        <v>245</v>
      </c>
      <c r="H108" s="217">
        <v>391.255</v>
      </c>
      <c r="I108" s="218"/>
      <c r="J108" s="219">
        <f>ROUND(I108*H108,2)</f>
        <v>0</v>
      </c>
      <c r="K108" s="215" t="s">
        <v>157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158</v>
      </c>
      <c r="AT108" s="224" t="s">
        <v>153</v>
      </c>
      <c r="AU108" s="224" t="s">
        <v>79</v>
      </c>
      <c r="AY108" s="18" t="s">
        <v>151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77</v>
      </c>
      <c r="BK108" s="225">
        <f>ROUND(I108*H108,2)</f>
        <v>0</v>
      </c>
      <c r="BL108" s="18" t="s">
        <v>158</v>
      </c>
      <c r="BM108" s="224" t="s">
        <v>2155</v>
      </c>
    </row>
    <row r="109" s="2" customFormat="1">
      <c r="A109" s="39"/>
      <c r="B109" s="40"/>
      <c r="C109" s="41"/>
      <c r="D109" s="226" t="s">
        <v>160</v>
      </c>
      <c r="E109" s="41"/>
      <c r="F109" s="227" t="s">
        <v>247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79</v>
      </c>
    </row>
    <row r="110" s="13" customFormat="1">
      <c r="A110" s="13"/>
      <c r="B110" s="231"/>
      <c r="C110" s="232"/>
      <c r="D110" s="233" t="s">
        <v>162</v>
      </c>
      <c r="E110" s="232"/>
      <c r="F110" s="235" t="s">
        <v>2156</v>
      </c>
      <c r="G110" s="232"/>
      <c r="H110" s="236">
        <v>391.255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162</v>
      </c>
      <c r="AU110" s="242" t="s">
        <v>79</v>
      </c>
      <c r="AV110" s="13" t="s">
        <v>79</v>
      </c>
      <c r="AW110" s="13" t="s">
        <v>4</v>
      </c>
      <c r="AX110" s="13" t="s">
        <v>77</v>
      </c>
      <c r="AY110" s="242" t="s">
        <v>151</v>
      </c>
    </row>
    <row r="111" s="2" customFormat="1" ht="16.5" customHeight="1">
      <c r="A111" s="39"/>
      <c r="B111" s="40"/>
      <c r="C111" s="213" t="s">
        <v>218</v>
      </c>
      <c r="D111" s="213" t="s">
        <v>153</v>
      </c>
      <c r="E111" s="214" t="s">
        <v>250</v>
      </c>
      <c r="F111" s="215" t="s">
        <v>251</v>
      </c>
      <c r="G111" s="216" t="s">
        <v>156</v>
      </c>
      <c r="H111" s="217">
        <v>211.489</v>
      </c>
      <c r="I111" s="218"/>
      <c r="J111" s="219">
        <f>ROUND(I111*H111,2)</f>
        <v>0</v>
      </c>
      <c r="K111" s="215" t="s">
        <v>157</v>
      </c>
      <c r="L111" s="45"/>
      <c r="M111" s="220" t="s">
        <v>19</v>
      </c>
      <c r="N111" s="221" t="s">
        <v>40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158</v>
      </c>
      <c r="AT111" s="224" t="s">
        <v>153</v>
      </c>
      <c r="AU111" s="224" t="s">
        <v>79</v>
      </c>
      <c r="AY111" s="18" t="s">
        <v>151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77</v>
      </c>
      <c r="BK111" s="225">
        <f>ROUND(I111*H111,2)</f>
        <v>0</v>
      </c>
      <c r="BL111" s="18" t="s">
        <v>158</v>
      </c>
      <c r="BM111" s="224" t="s">
        <v>2157</v>
      </c>
    </row>
    <row r="112" s="2" customFormat="1">
      <c r="A112" s="39"/>
      <c r="B112" s="40"/>
      <c r="C112" s="41"/>
      <c r="D112" s="226" t="s">
        <v>160</v>
      </c>
      <c r="E112" s="41"/>
      <c r="F112" s="227" t="s">
        <v>253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79</v>
      </c>
    </row>
    <row r="113" s="2" customFormat="1" ht="16.5" customHeight="1">
      <c r="A113" s="39"/>
      <c r="B113" s="40"/>
      <c r="C113" s="213" t="s">
        <v>224</v>
      </c>
      <c r="D113" s="213" t="s">
        <v>153</v>
      </c>
      <c r="E113" s="214" t="s">
        <v>288</v>
      </c>
      <c r="F113" s="215" t="s">
        <v>289</v>
      </c>
      <c r="G113" s="216" t="s">
        <v>290</v>
      </c>
      <c r="H113" s="217">
        <v>373.02999999999997</v>
      </c>
      <c r="I113" s="218"/>
      <c r="J113" s="219">
        <f>ROUND(I113*H113,2)</f>
        <v>0</v>
      </c>
      <c r="K113" s="215" t="s">
        <v>157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158</v>
      </c>
      <c r="AT113" s="224" t="s">
        <v>153</v>
      </c>
      <c r="AU113" s="224" t="s">
        <v>79</v>
      </c>
      <c r="AY113" s="18" t="s">
        <v>151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77</v>
      </c>
      <c r="BK113" s="225">
        <f>ROUND(I113*H113,2)</f>
        <v>0</v>
      </c>
      <c r="BL113" s="18" t="s">
        <v>158</v>
      </c>
      <c r="BM113" s="224" t="s">
        <v>2158</v>
      </c>
    </row>
    <row r="114" s="2" customFormat="1">
      <c r="A114" s="39"/>
      <c r="B114" s="40"/>
      <c r="C114" s="41"/>
      <c r="D114" s="226" t="s">
        <v>160</v>
      </c>
      <c r="E114" s="41"/>
      <c r="F114" s="227" t="s">
        <v>292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160</v>
      </c>
      <c r="AU114" s="18" t="s">
        <v>79</v>
      </c>
    </row>
    <row r="115" s="13" customFormat="1">
      <c r="A115" s="13"/>
      <c r="B115" s="231"/>
      <c r="C115" s="232"/>
      <c r="D115" s="233" t="s">
        <v>162</v>
      </c>
      <c r="E115" s="234" t="s">
        <v>19</v>
      </c>
      <c r="F115" s="235" t="s">
        <v>2159</v>
      </c>
      <c r="G115" s="232"/>
      <c r="H115" s="236">
        <v>373.02999999999997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162</v>
      </c>
      <c r="AU115" s="242" t="s">
        <v>79</v>
      </c>
      <c r="AV115" s="13" t="s">
        <v>79</v>
      </c>
      <c r="AW115" s="13" t="s">
        <v>31</v>
      </c>
      <c r="AX115" s="13" t="s">
        <v>69</v>
      </c>
      <c r="AY115" s="242" t="s">
        <v>151</v>
      </c>
    </row>
    <row r="116" s="14" customFormat="1">
      <c r="A116" s="14"/>
      <c r="B116" s="243"/>
      <c r="C116" s="244"/>
      <c r="D116" s="233" t="s">
        <v>162</v>
      </c>
      <c r="E116" s="245" t="s">
        <v>19</v>
      </c>
      <c r="F116" s="246" t="s">
        <v>2160</v>
      </c>
      <c r="G116" s="244"/>
      <c r="H116" s="247">
        <v>373.02999999999997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162</v>
      </c>
      <c r="AU116" s="253" t="s">
        <v>79</v>
      </c>
      <c r="AV116" s="14" t="s">
        <v>165</v>
      </c>
      <c r="AW116" s="14" t="s">
        <v>31</v>
      </c>
      <c r="AX116" s="14" t="s">
        <v>69</v>
      </c>
      <c r="AY116" s="253" t="s">
        <v>151</v>
      </c>
    </row>
    <row r="117" s="15" customFormat="1">
      <c r="A117" s="15"/>
      <c r="B117" s="254"/>
      <c r="C117" s="255"/>
      <c r="D117" s="233" t="s">
        <v>162</v>
      </c>
      <c r="E117" s="256" t="s">
        <v>19</v>
      </c>
      <c r="F117" s="257" t="s">
        <v>174</v>
      </c>
      <c r="G117" s="255"/>
      <c r="H117" s="258">
        <v>373.02999999999997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4" t="s">
        <v>162</v>
      </c>
      <c r="AU117" s="264" t="s">
        <v>79</v>
      </c>
      <c r="AV117" s="15" t="s">
        <v>158</v>
      </c>
      <c r="AW117" s="15" t="s">
        <v>31</v>
      </c>
      <c r="AX117" s="15" t="s">
        <v>77</v>
      </c>
      <c r="AY117" s="264" t="s">
        <v>151</v>
      </c>
    </row>
    <row r="118" s="12" customFormat="1" ht="22.8" customHeight="1">
      <c r="A118" s="12"/>
      <c r="B118" s="197"/>
      <c r="C118" s="198"/>
      <c r="D118" s="199" t="s">
        <v>68</v>
      </c>
      <c r="E118" s="211" t="s">
        <v>79</v>
      </c>
      <c r="F118" s="211" t="s">
        <v>304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SUM(P119:P141)</f>
        <v>0</v>
      </c>
      <c r="Q118" s="205"/>
      <c r="R118" s="206">
        <f>SUM(R119:R141)</f>
        <v>36.881902210000007</v>
      </c>
      <c r="S118" s="205"/>
      <c r="T118" s="207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77</v>
      </c>
      <c r="AT118" s="209" t="s">
        <v>68</v>
      </c>
      <c r="AU118" s="209" t="s">
        <v>77</v>
      </c>
      <c r="AY118" s="208" t="s">
        <v>151</v>
      </c>
      <c r="BK118" s="210">
        <f>SUM(BK119:BK141)</f>
        <v>0</v>
      </c>
    </row>
    <row r="119" s="2" customFormat="1" ht="16.5" customHeight="1">
      <c r="A119" s="39"/>
      <c r="B119" s="40"/>
      <c r="C119" s="213" t="s">
        <v>230</v>
      </c>
      <c r="D119" s="213" t="s">
        <v>153</v>
      </c>
      <c r="E119" s="214" t="s">
        <v>306</v>
      </c>
      <c r="F119" s="215" t="s">
        <v>307</v>
      </c>
      <c r="G119" s="216" t="s">
        <v>156</v>
      </c>
      <c r="H119" s="217">
        <v>11.800000000000001</v>
      </c>
      <c r="I119" s="218"/>
      <c r="J119" s="219">
        <f>ROUND(I119*H119,2)</f>
        <v>0</v>
      </c>
      <c r="K119" s="215" t="s">
        <v>157</v>
      </c>
      <c r="L119" s="45"/>
      <c r="M119" s="220" t="s">
        <v>19</v>
      </c>
      <c r="N119" s="221" t="s">
        <v>40</v>
      </c>
      <c r="O119" s="85"/>
      <c r="P119" s="222">
        <f>O119*H119</f>
        <v>0</v>
      </c>
      <c r="Q119" s="222">
        <v>1.665</v>
      </c>
      <c r="R119" s="222">
        <f>Q119*H119</f>
        <v>19.647000000000002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158</v>
      </c>
      <c r="AT119" s="224" t="s">
        <v>153</v>
      </c>
      <c r="AU119" s="224" t="s">
        <v>79</v>
      </c>
      <c r="AY119" s="18" t="s">
        <v>151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77</v>
      </c>
      <c r="BK119" s="225">
        <f>ROUND(I119*H119,2)</f>
        <v>0</v>
      </c>
      <c r="BL119" s="18" t="s">
        <v>158</v>
      </c>
      <c r="BM119" s="224" t="s">
        <v>2161</v>
      </c>
    </row>
    <row r="120" s="2" customFormat="1">
      <c r="A120" s="39"/>
      <c r="B120" s="40"/>
      <c r="C120" s="41"/>
      <c r="D120" s="226" t="s">
        <v>160</v>
      </c>
      <c r="E120" s="41"/>
      <c r="F120" s="227" t="s">
        <v>309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160</v>
      </c>
      <c r="AU120" s="18" t="s">
        <v>79</v>
      </c>
    </row>
    <row r="121" s="13" customFormat="1">
      <c r="A121" s="13"/>
      <c r="B121" s="231"/>
      <c r="C121" s="232"/>
      <c r="D121" s="233" t="s">
        <v>162</v>
      </c>
      <c r="E121" s="234" t="s">
        <v>19</v>
      </c>
      <c r="F121" s="235" t="s">
        <v>2148</v>
      </c>
      <c r="G121" s="232"/>
      <c r="H121" s="236">
        <v>11.800000000000001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162</v>
      </c>
      <c r="AU121" s="242" t="s">
        <v>79</v>
      </c>
      <c r="AV121" s="13" t="s">
        <v>79</v>
      </c>
      <c r="AW121" s="13" t="s">
        <v>31</v>
      </c>
      <c r="AX121" s="13" t="s">
        <v>69</v>
      </c>
      <c r="AY121" s="242" t="s">
        <v>151</v>
      </c>
    </row>
    <row r="122" s="14" customFormat="1">
      <c r="A122" s="14"/>
      <c r="B122" s="243"/>
      <c r="C122" s="244"/>
      <c r="D122" s="233" t="s">
        <v>162</v>
      </c>
      <c r="E122" s="245" t="s">
        <v>19</v>
      </c>
      <c r="F122" s="246" t="s">
        <v>2149</v>
      </c>
      <c r="G122" s="244"/>
      <c r="H122" s="247">
        <v>11.800000000000001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162</v>
      </c>
      <c r="AU122" s="253" t="s">
        <v>79</v>
      </c>
      <c r="AV122" s="14" t="s">
        <v>165</v>
      </c>
      <c r="AW122" s="14" t="s">
        <v>31</v>
      </c>
      <c r="AX122" s="14" t="s">
        <v>69</v>
      </c>
      <c r="AY122" s="253" t="s">
        <v>151</v>
      </c>
    </row>
    <row r="123" s="15" customFormat="1">
      <c r="A123" s="15"/>
      <c r="B123" s="254"/>
      <c r="C123" s="255"/>
      <c r="D123" s="233" t="s">
        <v>162</v>
      </c>
      <c r="E123" s="256" t="s">
        <v>19</v>
      </c>
      <c r="F123" s="257" t="s">
        <v>174</v>
      </c>
      <c r="G123" s="255"/>
      <c r="H123" s="258">
        <v>11.800000000000001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162</v>
      </c>
      <c r="AU123" s="264" t="s">
        <v>79</v>
      </c>
      <c r="AV123" s="15" t="s">
        <v>158</v>
      </c>
      <c r="AW123" s="15" t="s">
        <v>31</v>
      </c>
      <c r="AX123" s="15" t="s">
        <v>77</v>
      </c>
      <c r="AY123" s="264" t="s">
        <v>151</v>
      </c>
    </row>
    <row r="124" s="2" customFormat="1" ht="16.5" customHeight="1">
      <c r="A124" s="39"/>
      <c r="B124" s="40"/>
      <c r="C124" s="213" t="s">
        <v>236</v>
      </c>
      <c r="D124" s="213" t="s">
        <v>153</v>
      </c>
      <c r="E124" s="214" t="s">
        <v>313</v>
      </c>
      <c r="F124" s="215" t="s">
        <v>314</v>
      </c>
      <c r="G124" s="216" t="s">
        <v>290</v>
      </c>
      <c r="H124" s="217">
        <v>36.875</v>
      </c>
      <c r="I124" s="218"/>
      <c r="J124" s="219">
        <f>ROUND(I124*H124,2)</f>
        <v>0</v>
      </c>
      <c r="K124" s="215" t="s">
        <v>157</v>
      </c>
      <c r="L124" s="45"/>
      <c r="M124" s="220" t="s">
        <v>19</v>
      </c>
      <c r="N124" s="221" t="s">
        <v>40</v>
      </c>
      <c r="O124" s="85"/>
      <c r="P124" s="222">
        <f>O124*H124</f>
        <v>0</v>
      </c>
      <c r="Q124" s="222">
        <v>0.00017000000000000001</v>
      </c>
      <c r="R124" s="222">
        <f>Q124*H124</f>
        <v>0.00626875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158</v>
      </c>
      <c r="AT124" s="224" t="s">
        <v>153</v>
      </c>
      <c r="AU124" s="224" t="s">
        <v>79</v>
      </c>
      <c r="AY124" s="18" t="s">
        <v>151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77</v>
      </c>
      <c r="BK124" s="225">
        <f>ROUND(I124*H124,2)</f>
        <v>0</v>
      </c>
      <c r="BL124" s="18" t="s">
        <v>158</v>
      </c>
      <c r="BM124" s="224" t="s">
        <v>2162</v>
      </c>
    </row>
    <row r="125" s="2" customFormat="1">
      <c r="A125" s="39"/>
      <c r="B125" s="40"/>
      <c r="C125" s="41"/>
      <c r="D125" s="226" t="s">
        <v>160</v>
      </c>
      <c r="E125" s="41"/>
      <c r="F125" s="227" t="s">
        <v>316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160</v>
      </c>
      <c r="AU125" s="18" t="s">
        <v>79</v>
      </c>
    </row>
    <row r="126" s="13" customFormat="1">
      <c r="A126" s="13"/>
      <c r="B126" s="231"/>
      <c r="C126" s="232"/>
      <c r="D126" s="233" t="s">
        <v>162</v>
      </c>
      <c r="E126" s="234" t="s">
        <v>19</v>
      </c>
      <c r="F126" s="235" t="s">
        <v>2163</v>
      </c>
      <c r="G126" s="232"/>
      <c r="H126" s="236">
        <v>36.875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162</v>
      </c>
      <c r="AU126" s="242" t="s">
        <v>79</v>
      </c>
      <c r="AV126" s="13" t="s">
        <v>79</v>
      </c>
      <c r="AW126" s="13" t="s">
        <v>31</v>
      </c>
      <c r="AX126" s="13" t="s">
        <v>69</v>
      </c>
      <c r="AY126" s="242" t="s">
        <v>151</v>
      </c>
    </row>
    <row r="127" s="14" customFormat="1">
      <c r="A127" s="14"/>
      <c r="B127" s="243"/>
      <c r="C127" s="244"/>
      <c r="D127" s="233" t="s">
        <v>162</v>
      </c>
      <c r="E127" s="245" t="s">
        <v>19</v>
      </c>
      <c r="F127" s="246" t="s">
        <v>2149</v>
      </c>
      <c r="G127" s="244"/>
      <c r="H127" s="247">
        <v>36.875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162</v>
      </c>
      <c r="AU127" s="253" t="s">
        <v>79</v>
      </c>
      <c r="AV127" s="14" t="s">
        <v>165</v>
      </c>
      <c r="AW127" s="14" t="s">
        <v>31</v>
      </c>
      <c r="AX127" s="14" t="s">
        <v>69</v>
      </c>
      <c r="AY127" s="253" t="s">
        <v>151</v>
      </c>
    </row>
    <row r="128" s="15" customFormat="1">
      <c r="A128" s="15"/>
      <c r="B128" s="254"/>
      <c r="C128" s="255"/>
      <c r="D128" s="233" t="s">
        <v>162</v>
      </c>
      <c r="E128" s="256" t="s">
        <v>19</v>
      </c>
      <c r="F128" s="257" t="s">
        <v>174</v>
      </c>
      <c r="G128" s="255"/>
      <c r="H128" s="258">
        <v>36.875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162</v>
      </c>
      <c r="AU128" s="264" t="s">
        <v>79</v>
      </c>
      <c r="AV128" s="15" t="s">
        <v>158</v>
      </c>
      <c r="AW128" s="15" t="s">
        <v>31</v>
      </c>
      <c r="AX128" s="15" t="s">
        <v>77</v>
      </c>
      <c r="AY128" s="264" t="s">
        <v>151</v>
      </c>
    </row>
    <row r="129" s="2" customFormat="1" ht="16.5" customHeight="1">
      <c r="A129" s="39"/>
      <c r="B129" s="40"/>
      <c r="C129" s="265" t="s">
        <v>242</v>
      </c>
      <c r="D129" s="265" t="s">
        <v>262</v>
      </c>
      <c r="E129" s="266" t="s">
        <v>321</v>
      </c>
      <c r="F129" s="267" t="s">
        <v>322</v>
      </c>
      <c r="G129" s="268" t="s">
        <v>290</v>
      </c>
      <c r="H129" s="269">
        <v>43.677999999999997</v>
      </c>
      <c r="I129" s="270"/>
      <c r="J129" s="271">
        <f>ROUND(I129*H129,2)</f>
        <v>0</v>
      </c>
      <c r="K129" s="267" t="s">
        <v>157</v>
      </c>
      <c r="L129" s="272"/>
      <c r="M129" s="273" t="s">
        <v>19</v>
      </c>
      <c r="N129" s="274" t="s">
        <v>40</v>
      </c>
      <c r="O129" s="85"/>
      <c r="P129" s="222">
        <f>O129*H129</f>
        <v>0</v>
      </c>
      <c r="Q129" s="222">
        <v>0.00029999999999999997</v>
      </c>
      <c r="R129" s="222">
        <f>Q129*H129</f>
        <v>0.013103399999999998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230</v>
      </c>
      <c r="AT129" s="224" t="s">
        <v>262</v>
      </c>
      <c r="AU129" s="224" t="s">
        <v>79</v>
      </c>
      <c r="AY129" s="18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77</v>
      </c>
      <c r="BK129" s="225">
        <f>ROUND(I129*H129,2)</f>
        <v>0</v>
      </c>
      <c r="BL129" s="18" t="s">
        <v>158</v>
      </c>
      <c r="BM129" s="224" t="s">
        <v>2164</v>
      </c>
    </row>
    <row r="130" s="2" customFormat="1">
      <c r="A130" s="39"/>
      <c r="B130" s="40"/>
      <c r="C130" s="41"/>
      <c r="D130" s="226" t="s">
        <v>160</v>
      </c>
      <c r="E130" s="41"/>
      <c r="F130" s="227" t="s">
        <v>324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79</v>
      </c>
    </row>
    <row r="131" s="13" customFormat="1">
      <c r="A131" s="13"/>
      <c r="B131" s="231"/>
      <c r="C131" s="232"/>
      <c r="D131" s="233" t="s">
        <v>162</v>
      </c>
      <c r="E131" s="232"/>
      <c r="F131" s="235" t="s">
        <v>2165</v>
      </c>
      <c r="G131" s="232"/>
      <c r="H131" s="236">
        <v>43.677999999999997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162</v>
      </c>
      <c r="AU131" s="242" t="s">
        <v>79</v>
      </c>
      <c r="AV131" s="13" t="s">
        <v>79</v>
      </c>
      <c r="AW131" s="13" t="s">
        <v>4</v>
      </c>
      <c r="AX131" s="13" t="s">
        <v>77</v>
      </c>
      <c r="AY131" s="242" t="s">
        <v>151</v>
      </c>
    </row>
    <row r="132" s="2" customFormat="1" ht="24.15" customHeight="1">
      <c r="A132" s="39"/>
      <c r="B132" s="40"/>
      <c r="C132" s="213" t="s">
        <v>249</v>
      </c>
      <c r="D132" s="213" t="s">
        <v>153</v>
      </c>
      <c r="E132" s="214" t="s">
        <v>327</v>
      </c>
      <c r="F132" s="215" t="s">
        <v>328</v>
      </c>
      <c r="G132" s="216" t="s">
        <v>329</v>
      </c>
      <c r="H132" s="217">
        <v>73.75</v>
      </c>
      <c r="I132" s="218"/>
      <c r="J132" s="219">
        <f>ROUND(I132*H132,2)</f>
        <v>0</v>
      </c>
      <c r="K132" s="215" t="s">
        <v>157</v>
      </c>
      <c r="L132" s="45"/>
      <c r="M132" s="220" t="s">
        <v>19</v>
      </c>
      <c r="N132" s="221" t="s">
        <v>40</v>
      </c>
      <c r="O132" s="85"/>
      <c r="P132" s="222">
        <f>O132*H132</f>
        <v>0</v>
      </c>
      <c r="Q132" s="222">
        <v>0.20469000000000001</v>
      </c>
      <c r="R132" s="222">
        <f>Q132*H132</f>
        <v>15.095887500000002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158</v>
      </c>
      <c r="AT132" s="224" t="s">
        <v>153</v>
      </c>
      <c r="AU132" s="224" t="s">
        <v>79</v>
      </c>
      <c r="AY132" s="18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77</v>
      </c>
      <c r="BK132" s="225">
        <f>ROUND(I132*H132,2)</f>
        <v>0</v>
      </c>
      <c r="BL132" s="18" t="s">
        <v>158</v>
      </c>
      <c r="BM132" s="224" t="s">
        <v>2166</v>
      </c>
    </row>
    <row r="133" s="2" customFormat="1">
      <c r="A133" s="39"/>
      <c r="B133" s="40"/>
      <c r="C133" s="41"/>
      <c r="D133" s="226" t="s">
        <v>160</v>
      </c>
      <c r="E133" s="41"/>
      <c r="F133" s="227" t="s">
        <v>331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79</v>
      </c>
    </row>
    <row r="134" s="13" customFormat="1">
      <c r="A134" s="13"/>
      <c r="B134" s="231"/>
      <c r="C134" s="232"/>
      <c r="D134" s="233" t="s">
        <v>162</v>
      </c>
      <c r="E134" s="234" t="s">
        <v>19</v>
      </c>
      <c r="F134" s="235" t="s">
        <v>2167</v>
      </c>
      <c r="G134" s="232"/>
      <c r="H134" s="236">
        <v>73.75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162</v>
      </c>
      <c r="AU134" s="242" t="s">
        <v>79</v>
      </c>
      <c r="AV134" s="13" t="s">
        <v>79</v>
      </c>
      <c r="AW134" s="13" t="s">
        <v>31</v>
      </c>
      <c r="AX134" s="13" t="s">
        <v>69</v>
      </c>
      <c r="AY134" s="242" t="s">
        <v>151</v>
      </c>
    </row>
    <row r="135" s="14" customFormat="1">
      <c r="A135" s="14"/>
      <c r="B135" s="243"/>
      <c r="C135" s="244"/>
      <c r="D135" s="233" t="s">
        <v>162</v>
      </c>
      <c r="E135" s="245" t="s">
        <v>19</v>
      </c>
      <c r="F135" s="246" t="s">
        <v>2149</v>
      </c>
      <c r="G135" s="244"/>
      <c r="H135" s="247">
        <v>73.75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162</v>
      </c>
      <c r="AU135" s="253" t="s">
        <v>79</v>
      </c>
      <c r="AV135" s="14" t="s">
        <v>165</v>
      </c>
      <c r="AW135" s="14" t="s">
        <v>31</v>
      </c>
      <c r="AX135" s="14" t="s">
        <v>69</v>
      </c>
      <c r="AY135" s="253" t="s">
        <v>151</v>
      </c>
    </row>
    <row r="136" s="15" customFormat="1">
      <c r="A136" s="15"/>
      <c r="B136" s="254"/>
      <c r="C136" s="255"/>
      <c r="D136" s="233" t="s">
        <v>162</v>
      </c>
      <c r="E136" s="256" t="s">
        <v>19</v>
      </c>
      <c r="F136" s="257" t="s">
        <v>174</v>
      </c>
      <c r="G136" s="255"/>
      <c r="H136" s="258">
        <v>73.75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162</v>
      </c>
      <c r="AU136" s="264" t="s">
        <v>79</v>
      </c>
      <c r="AV136" s="15" t="s">
        <v>158</v>
      </c>
      <c r="AW136" s="15" t="s">
        <v>31</v>
      </c>
      <c r="AX136" s="15" t="s">
        <v>77</v>
      </c>
      <c r="AY136" s="264" t="s">
        <v>151</v>
      </c>
    </row>
    <row r="137" s="2" customFormat="1" ht="16.5" customHeight="1">
      <c r="A137" s="39"/>
      <c r="B137" s="40"/>
      <c r="C137" s="213" t="s">
        <v>254</v>
      </c>
      <c r="D137" s="213" t="s">
        <v>153</v>
      </c>
      <c r="E137" s="214" t="s">
        <v>348</v>
      </c>
      <c r="F137" s="215" t="s">
        <v>349</v>
      </c>
      <c r="G137" s="216" t="s">
        <v>156</v>
      </c>
      <c r="H137" s="217">
        <v>0.86399999999999999</v>
      </c>
      <c r="I137" s="218"/>
      <c r="J137" s="219">
        <f>ROUND(I137*H137,2)</f>
        <v>0</v>
      </c>
      <c r="K137" s="215" t="s">
        <v>157</v>
      </c>
      <c r="L137" s="45"/>
      <c r="M137" s="220" t="s">
        <v>19</v>
      </c>
      <c r="N137" s="221" t="s">
        <v>40</v>
      </c>
      <c r="O137" s="85"/>
      <c r="P137" s="222">
        <f>O137*H137</f>
        <v>0</v>
      </c>
      <c r="Q137" s="222">
        <v>2.45329</v>
      </c>
      <c r="R137" s="222">
        <f>Q137*H137</f>
        <v>2.11964256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158</v>
      </c>
      <c r="AT137" s="224" t="s">
        <v>153</v>
      </c>
      <c r="AU137" s="224" t="s">
        <v>79</v>
      </c>
      <c r="AY137" s="18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77</v>
      </c>
      <c r="BK137" s="225">
        <f>ROUND(I137*H137,2)</f>
        <v>0</v>
      </c>
      <c r="BL137" s="18" t="s">
        <v>158</v>
      </c>
      <c r="BM137" s="224" t="s">
        <v>2168</v>
      </c>
    </row>
    <row r="138" s="2" customFormat="1">
      <c r="A138" s="39"/>
      <c r="B138" s="40"/>
      <c r="C138" s="41"/>
      <c r="D138" s="226" t="s">
        <v>160</v>
      </c>
      <c r="E138" s="41"/>
      <c r="F138" s="227" t="s">
        <v>351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79</v>
      </c>
    </row>
    <row r="139" s="13" customFormat="1">
      <c r="A139" s="13"/>
      <c r="B139" s="231"/>
      <c r="C139" s="232"/>
      <c r="D139" s="233" t="s">
        <v>162</v>
      </c>
      <c r="E139" s="234" t="s">
        <v>19</v>
      </c>
      <c r="F139" s="235" t="s">
        <v>2151</v>
      </c>
      <c r="G139" s="232"/>
      <c r="H139" s="236">
        <v>0.86399999999999999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162</v>
      </c>
      <c r="AU139" s="242" t="s">
        <v>79</v>
      </c>
      <c r="AV139" s="13" t="s">
        <v>79</v>
      </c>
      <c r="AW139" s="13" t="s">
        <v>31</v>
      </c>
      <c r="AX139" s="13" t="s">
        <v>69</v>
      </c>
      <c r="AY139" s="242" t="s">
        <v>151</v>
      </c>
    </row>
    <row r="140" s="14" customFormat="1">
      <c r="A140" s="14"/>
      <c r="B140" s="243"/>
      <c r="C140" s="244"/>
      <c r="D140" s="233" t="s">
        <v>162</v>
      </c>
      <c r="E140" s="245" t="s">
        <v>19</v>
      </c>
      <c r="F140" s="246" t="s">
        <v>2152</v>
      </c>
      <c r="G140" s="244"/>
      <c r="H140" s="247">
        <v>0.86399999999999999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162</v>
      </c>
      <c r="AU140" s="253" t="s">
        <v>79</v>
      </c>
      <c r="AV140" s="14" t="s">
        <v>165</v>
      </c>
      <c r="AW140" s="14" t="s">
        <v>31</v>
      </c>
      <c r="AX140" s="14" t="s">
        <v>69</v>
      </c>
      <c r="AY140" s="253" t="s">
        <v>151</v>
      </c>
    </row>
    <row r="141" s="15" customFormat="1">
      <c r="A141" s="15"/>
      <c r="B141" s="254"/>
      <c r="C141" s="255"/>
      <c r="D141" s="233" t="s">
        <v>162</v>
      </c>
      <c r="E141" s="256" t="s">
        <v>19</v>
      </c>
      <c r="F141" s="257" t="s">
        <v>174</v>
      </c>
      <c r="G141" s="255"/>
      <c r="H141" s="258">
        <v>0.86399999999999999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162</v>
      </c>
      <c r="AU141" s="264" t="s">
        <v>79</v>
      </c>
      <c r="AV141" s="15" t="s">
        <v>158</v>
      </c>
      <c r="AW141" s="15" t="s">
        <v>31</v>
      </c>
      <c r="AX141" s="15" t="s">
        <v>77</v>
      </c>
      <c r="AY141" s="264" t="s">
        <v>151</v>
      </c>
    </row>
    <row r="142" s="12" customFormat="1" ht="22.8" customHeight="1">
      <c r="A142" s="12"/>
      <c r="B142" s="197"/>
      <c r="C142" s="198"/>
      <c r="D142" s="199" t="s">
        <v>68</v>
      </c>
      <c r="E142" s="211" t="s">
        <v>207</v>
      </c>
      <c r="F142" s="211" t="s">
        <v>456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SUM(P143:P176)</f>
        <v>0</v>
      </c>
      <c r="Q142" s="205"/>
      <c r="R142" s="206">
        <f>SUM(R143:R176)</f>
        <v>36.079938200000001</v>
      </c>
      <c r="S142" s="205"/>
      <c r="T142" s="207">
        <f>SUM(T143:T176)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8" t="s">
        <v>77</v>
      </c>
      <c r="AT142" s="209" t="s">
        <v>68</v>
      </c>
      <c r="AU142" s="209" t="s">
        <v>77</v>
      </c>
      <c r="AY142" s="208" t="s">
        <v>151</v>
      </c>
      <c r="BK142" s="210">
        <f>SUM(BK143:BK176)</f>
        <v>0</v>
      </c>
    </row>
    <row r="143" s="2" customFormat="1" ht="16.5" customHeight="1">
      <c r="A143" s="39"/>
      <c r="B143" s="40"/>
      <c r="C143" s="213" t="s">
        <v>261</v>
      </c>
      <c r="D143" s="213" t="s">
        <v>153</v>
      </c>
      <c r="E143" s="214" t="s">
        <v>458</v>
      </c>
      <c r="F143" s="215" t="s">
        <v>459</v>
      </c>
      <c r="G143" s="216" t="s">
        <v>290</v>
      </c>
      <c r="H143" s="217">
        <v>373.02999999999997</v>
      </c>
      <c r="I143" s="218"/>
      <c r="J143" s="219">
        <f>ROUND(I143*H143,2)</f>
        <v>0</v>
      </c>
      <c r="K143" s="215" t="s">
        <v>157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0.069000000000000006</v>
      </c>
      <c r="R143" s="222">
        <f>Q143*H143</f>
        <v>25.739070000000002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158</v>
      </c>
      <c r="AT143" s="224" t="s">
        <v>153</v>
      </c>
      <c r="AU143" s="224" t="s">
        <v>79</v>
      </c>
      <c r="AY143" s="18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77</v>
      </c>
      <c r="BK143" s="225">
        <f>ROUND(I143*H143,2)</f>
        <v>0</v>
      </c>
      <c r="BL143" s="18" t="s">
        <v>158</v>
      </c>
      <c r="BM143" s="224" t="s">
        <v>2169</v>
      </c>
    </row>
    <row r="144" s="2" customFormat="1">
      <c r="A144" s="39"/>
      <c r="B144" s="40"/>
      <c r="C144" s="41"/>
      <c r="D144" s="226" t="s">
        <v>160</v>
      </c>
      <c r="E144" s="41"/>
      <c r="F144" s="227" t="s">
        <v>461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79</v>
      </c>
    </row>
    <row r="145" s="13" customFormat="1">
      <c r="A145" s="13"/>
      <c r="B145" s="231"/>
      <c r="C145" s="232"/>
      <c r="D145" s="233" t="s">
        <v>162</v>
      </c>
      <c r="E145" s="234" t="s">
        <v>19</v>
      </c>
      <c r="F145" s="235" t="s">
        <v>2159</v>
      </c>
      <c r="G145" s="232"/>
      <c r="H145" s="236">
        <v>373.02999999999997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162</v>
      </c>
      <c r="AU145" s="242" t="s">
        <v>79</v>
      </c>
      <c r="AV145" s="13" t="s">
        <v>79</v>
      </c>
      <c r="AW145" s="13" t="s">
        <v>31</v>
      </c>
      <c r="AX145" s="13" t="s">
        <v>69</v>
      </c>
      <c r="AY145" s="242" t="s">
        <v>151</v>
      </c>
    </row>
    <row r="146" s="14" customFormat="1">
      <c r="A146" s="14"/>
      <c r="B146" s="243"/>
      <c r="C146" s="244"/>
      <c r="D146" s="233" t="s">
        <v>162</v>
      </c>
      <c r="E146" s="245" t="s">
        <v>19</v>
      </c>
      <c r="F146" s="246" t="s">
        <v>169</v>
      </c>
      <c r="G146" s="244"/>
      <c r="H146" s="247">
        <v>373.02999999999997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162</v>
      </c>
      <c r="AU146" s="253" t="s">
        <v>79</v>
      </c>
      <c r="AV146" s="14" t="s">
        <v>165</v>
      </c>
      <c r="AW146" s="14" t="s">
        <v>31</v>
      </c>
      <c r="AX146" s="14" t="s">
        <v>69</v>
      </c>
      <c r="AY146" s="253" t="s">
        <v>151</v>
      </c>
    </row>
    <row r="147" s="15" customFormat="1">
      <c r="A147" s="15"/>
      <c r="B147" s="254"/>
      <c r="C147" s="255"/>
      <c r="D147" s="233" t="s">
        <v>162</v>
      </c>
      <c r="E147" s="256" t="s">
        <v>19</v>
      </c>
      <c r="F147" s="257" t="s">
        <v>174</v>
      </c>
      <c r="G147" s="255"/>
      <c r="H147" s="258">
        <v>373.02999999999997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162</v>
      </c>
      <c r="AU147" s="264" t="s">
        <v>79</v>
      </c>
      <c r="AV147" s="15" t="s">
        <v>158</v>
      </c>
      <c r="AW147" s="15" t="s">
        <v>31</v>
      </c>
      <c r="AX147" s="15" t="s">
        <v>77</v>
      </c>
      <c r="AY147" s="264" t="s">
        <v>151</v>
      </c>
    </row>
    <row r="148" s="2" customFormat="1" ht="16.5" customHeight="1">
      <c r="A148" s="39"/>
      <c r="B148" s="40"/>
      <c r="C148" s="213" t="s">
        <v>267</v>
      </c>
      <c r="D148" s="213" t="s">
        <v>153</v>
      </c>
      <c r="E148" s="214" t="s">
        <v>484</v>
      </c>
      <c r="F148" s="215" t="s">
        <v>485</v>
      </c>
      <c r="G148" s="216" t="s">
        <v>290</v>
      </c>
      <c r="H148" s="217">
        <v>373.02999999999997</v>
      </c>
      <c r="I148" s="218"/>
      <c r="J148" s="219">
        <f>ROUND(I148*H148,2)</f>
        <v>0</v>
      </c>
      <c r="K148" s="215" t="s">
        <v>157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158</v>
      </c>
      <c r="AT148" s="224" t="s">
        <v>153</v>
      </c>
      <c r="AU148" s="224" t="s">
        <v>79</v>
      </c>
      <c r="AY148" s="18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77</v>
      </c>
      <c r="BK148" s="225">
        <f>ROUND(I148*H148,2)</f>
        <v>0</v>
      </c>
      <c r="BL148" s="18" t="s">
        <v>158</v>
      </c>
      <c r="BM148" s="224" t="s">
        <v>2170</v>
      </c>
    </row>
    <row r="149" s="2" customFormat="1">
      <c r="A149" s="39"/>
      <c r="B149" s="40"/>
      <c r="C149" s="41"/>
      <c r="D149" s="226" t="s">
        <v>160</v>
      </c>
      <c r="E149" s="41"/>
      <c r="F149" s="227" t="s">
        <v>487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79</v>
      </c>
    </row>
    <row r="150" s="2" customFormat="1" ht="16.5" customHeight="1">
      <c r="A150" s="39"/>
      <c r="B150" s="40"/>
      <c r="C150" s="213" t="s">
        <v>8</v>
      </c>
      <c r="D150" s="213" t="s">
        <v>153</v>
      </c>
      <c r="E150" s="214" t="s">
        <v>489</v>
      </c>
      <c r="F150" s="215" t="s">
        <v>490</v>
      </c>
      <c r="G150" s="216" t="s">
        <v>290</v>
      </c>
      <c r="H150" s="217">
        <v>373.02999999999997</v>
      </c>
      <c r="I150" s="218"/>
      <c r="J150" s="219">
        <f>ROUND(I150*H150,2)</f>
        <v>0</v>
      </c>
      <c r="K150" s="215" t="s">
        <v>157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158</v>
      </c>
      <c r="AT150" s="224" t="s">
        <v>153</v>
      </c>
      <c r="AU150" s="224" t="s">
        <v>79</v>
      </c>
      <c r="AY150" s="18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77</v>
      </c>
      <c r="BK150" s="225">
        <f>ROUND(I150*H150,2)</f>
        <v>0</v>
      </c>
      <c r="BL150" s="18" t="s">
        <v>158</v>
      </c>
      <c r="BM150" s="224" t="s">
        <v>2171</v>
      </c>
    </row>
    <row r="151" s="2" customFormat="1">
      <c r="A151" s="39"/>
      <c r="B151" s="40"/>
      <c r="C151" s="41"/>
      <c r="D151" s="226" t="s">
        <v>160</v>
      </c>
      <c r="E151" s="41"/>
      <c r="F151" s="227" t="s">
        <v>492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160</v>
      </c>
      <c r="AU151" s="18" t="s">
        <v>79</v>
      </c>
    </row>
    <row r="152" s="2" customFormat="1" ht="24.15" customHeight="1">
      <c r="A152" s="39"/>
      <c r="B152" s="40"/>
      <c r="C152" s="213" t="s">
        <v>287</v>
      </c>
      <c r="D152" s="213" t="s">
        <v>153</v>
      </c>
      <c r="E152" s="214" t="s">
        <v>494</v>
      </c>
      <c r="F152" s="215" t="s">
        <v>495</v>
      </c>
      <c r="G152" s="216" t="s">
        <v>290</v>
      </c>
      <c r="H152" s="217">
        <v>373.02999999999997</v>
      </c>
      <c r="I152" s="218"/>
      <c r="J152" s="219">
        <f>ROUND(I152*H152,2)</f>
        <v>0</v>
      </c>
      <c r="K152" s="215" t="s">
        <v>157</v>
      </c>
      <c r="L152" s="45"/>
      <c r="M152" s="220" t="s">
        <v>19</v>
      </c>
      <c r="N152" s="221" t="s">
        <v>40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158</v>
      </c>
      <c r="AT152" s="224" t="s">
        <v>153</v>
      </c>
      <c r="AU152" s="224" t="s">
        <v>79</v>
      </c>
      <c r="AY152" s="18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77</v>
      </c>
      <c r="BK152" s="225">
        <f>ROUND(I152*H152,2)</f>
        <v>0</v>
      </c>
      <c r="BL152" s="18" t="s">
        <v>158</v>
      </c>
      <c r="BM152" s="224" t="s">
        <v>2172</v>
      </c>
    </row>
    <row r="153" s="2" customFormat="1">
      <c r="A153" s="39"/>
      <c r="B153" s="40"/>
      <c r="C153" s="41"/>
      <c r="D153" s="226" t="s">
        <v>160</v>
      </c>
      <c r="E153" s="41"/>
      <c r="F153" s="227" t="s">
        <v>497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160</v>
      </c>
      <c r="AU153" s="18" t="s">
        <v>79</v>
      </c>
    </row>
    <row r="154" s="13" customFormat="1">
      <c r="A154" s="13"/>
      <c r="B154" s="231"/>
      <c r="C154" s="232"/>
      <c r="D154" s="233" t="s">
        <v>162</v>
      </c>
      <c r="E154" s="234" t="s">
        <v>19</v>
      </c>
      <c r="F154" s="235" t="s">
        <v>2159</v>
      </c>
      <c r="G154" s="232"/>
      <c r="H154" s="236">
        <v>373.02999999999997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162</v>
      </c>
      <c r="AU154" s="242" t="s">
        <v>79</v>
      </c>
      <c r="AV154" s="13" t="s">
        <v>79</v>
      </c>
      <c r="AW154" s="13" t="s">
        <v>31</v>
      </c>
      <c r="AX154" s="13" t="s">
        <v>69</v>
      </c>
      <c r="AY154" s="242" t="s">
        <v>151</v>
      </c>
    </row>
    <row r="155" s="14" customFormat="1">
      <c r="A155" s="14"/>
      <c r="B155" s="243"/>
      <c r="C155" s="244"/>
      <c r="D155" s="233" t="s">
        <v>162</v>
      </c>
      <c r="E155" s="245" t="s">
        <v>19</v>
      </c>
      <c r="F155" s="246" t="s">
        <v>2173</v>
      </c>
      <c r="G155" s="244"/>
      <c r="H155" s="247">
        <v>373.02999999999997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162</v>
      </c>
      <c r="AU155" s="253" t="s">
        <v>79</v>
      </c>
      <c r="AV155" s="14" t="s">
        <v>165</v>
      </c>
      <c r="AW155" s="14" t="s">
        <v>31</v>
      </c>
      <c r="AX155" s="14" t="s">
        <v>69</v>
      </c>
      <c r="AY155" s="253" t="s">
        <v>151</v>
      </c>
    </row>
    <row r="156" s="15" customFormat="1">
      <c r="A156" s="15"/>
      <c r="B156" s="254"/>
      <c r="C156" s="255"/>
      <c r="D156" s="233" t="s">
        <v>162</v>
      </c>
      <c r="E156" s="256" t="s">
        <v>19</v>
      </c>
      <c r="F156" s="257" t="s">
        <v>174</v>
      </c>
      <c r="G156" s="255"/>
      <c r="H156" s="258">
        <v>373.02999999999997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162</v>
      </c>
      <c r="AU156" s="264" t="s">
        <v>79</v>
      </c>
      <c r="AV156" s="15" t="s">
        <v>158</v>
      </c>
      <c r="AW156" s="15" t="s">
        <v>31</v>
      </c>
      <c r="AX156" s="15" t="s">
        <v>77</v>
      </c>
      <c r="AY156" s="264" t="s">
        <v>151</v>
      </c>
    </row>
    <row r="157" s="2" customFormat="1" ht="21.75" customHeight="1">
      <c r="A157" s="39"/>
      <c r="B157" s="40"/>
      <c r="C157" s="213" t="s">
        <v>305</v>
      </c>
      <c r="D157" s="213" t="s">
        <v>153</v>
      </c>
      <c r="E157" s="214" t="s">
        <v>501</v>
      </c>
      <c r="F157" s="215" t="s">
        <v>502</v>
      </c>
      <c r="G157" s="216" t="s">
        <v>290</v>
      </c>
      <c r="H157" s="217">
        <v>373.02999999999997</v>
      </c>
      <c r="I157" s="218"/>
      <c r="J157" s="219">
        <f>ROUND(I157*H157,2)</f>
        <v>0</v>
      </c>
      <c r="K157" s="215" t="s">
        <v>157</v>
      </c>
      <c r="L157" s="45"/>
      <c r="M157" s="220" t="s">
        <v>19</v>
      </c>
      <c r="N157" s="221" t="s">
        <v>40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158</v>
      </c>
      <c r="AT157" s="224" t="s">
        <v>153</v>
      </c>
      <c r="AU157" s="224" t="s">
        <v>79</v>
      </c>
      <c r="AY157" s="18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77</v>
      </c>
      <c r="BK157" s="225">
        <f>ROUND(I157*H157,2)</f>
        <v>0</v>
      </c>
      <c r="BL157" s="18" t="s">
        <v>158</v>
      </c>
      <c r="BM157" s="224" t="s">
        <v>2174</v>
      </c>
    </row>
    <row r="158" s="2" customFormat="1">
      <c r="A158" s="39"/>
      <c r="B158" s="40"/>
      <c r="C158" s="41"/>
      <c r="D158" s="226" t="s">
        <v>160</v>
      </c>
      <c r="E158" s="41"/>
      <c r="F158" s="227" t="s">
        <v>504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79</v>
      </c>
    </row>
    <row r="159" s="2" customFormat="1" ht="21.75" customHeight="1">
      <c r="A159" s="39"/>
      <c r="B159" s="40"/>
      <c r="C159" s="213" t="s">
        <v>312</v>
      </c>
      <c r="D159" s="213" t="s">
        <v>153</v>
      </c>
      <c r="E159" s="214" t="s">
        <v>506</v>
      </c>
      <c r="F159" s="215" t="s">
        <v>507</v>
      </c>
      <c r="G159" s="216" t="s">
        <v>290</v>
      </c>
      <c r="H159" s="217">
        <v>373.02999999999997</v>
      </c>
      <c r="I159" s="218"/>
      <c r="J159" s="219">
        <f>ROUND(I159*H159,2)</f>
        <v>0</v>
      </c>
      <c r="K159" s="215" t="s">
        <v>157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0.015400000000000001</v>
      </c>
      <c r="R159" s="222">
        <f>Q159*H159</f>
        <v>5.7446619999999999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158</v>
      </c>
      <c r="AT159" s="224" t="s">
        <v>153</v>
      </c>
      <c r="AU159" s="224" t="s">
        <v>79</v>
      </c>
      <c r="AY159" s="18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77</v>
      </c>
      <c r="BK159" s="225">
        <f>ROUND(I159*H159,2)</f>
        <v>0</v>
      </c>
      <c r="BL159" s="18" t="s">
        <v>158</v>
      </c>
      <c r="BM159" s="224" t="s">
        <v>2175</v>
      </c>
    </row>
    <row r="160" s="2" customFormat="1">
      <c r="A160" s="39"/>
      <c r="B160" s="40"/>
      <c r="C160" s="41"/>
      <c r="D160" s="226" t="s">
        <v>160</v>
      </c>
      <c r="E160" s="41"/>
      <c r="F160" s="227" t="s">
        <v>509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79</v>
      </c>
    </row>
    <row r="161" s="2" customFormat="1" ht="16.5" customHeight="1">
      <c r="A161" s="39"/>
      <c r="B161" s="40"/>
      <c r="C161" s="213" t="s">
        <v>320</v>
      </c>
      <c r="D161" s="213" t="s">
        <v>153</v>
      </c>
      <c r="E161" s="214" t="s">
        <v>511</v>
      </c>
      <c r="F161" s="215" t="s">
        <v>512</v>
      </c>
      <c r="G161" s="216" t="s">
        <v>329</v>
      </c>
      <c r="H161" s="217">
        <v>222.62000000000001</v>
      </c>
      <c r="I161" s="218"/>
      <c r="J161" s="219">
        <f>ROUND(I161*H161,2)</f>
        <v>0</v>
      </c>
      <c r="K161" s="215" t="s">
        <v>157</v>
      </c>
      <c r="L161" s="45"/>
      <c r="M161" s="220" t="s">
        <v>19</v>
      </c>
      <c r="N161" s="221" t="s">
        <v>40</v>
      </c>
      <c r="O161" s="85"/>
      <c r="P161" s="222">
        <f>O161*H161</f>
        <v>0</v>
      </c>
      <c r="Q161" s="222">
        <v>1.0000000000000001E-05</v>
      </c>
      <c r="R161" s="222">
        <f>Q161*H161</f>
        <v>0.0022262000000000002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158</v>
      </c>
      <c r="AT161" s="224" t="s">
        <v>153</v>
      </c>
      <c r="AU161" s="224" t="s">
        <v>79</v>
      </c>
      <c r="AY161" s="18" t="s">
        <v>151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77</v>
      </c>
      <c r="BK161" s="225">
        <f>ROUND(I161*H161,2)</f>
        <v>0</v>
      </c>
      <c r="BL161" s="18" t="s">
        <v>158</v>
      </c>
      <c r="BM161" s="224" t="s">
        <v>2176</v>
      </c>
    </row>
    <row r="162" s="2" customFormat="1">
      <c r="A162" s="39"/>
      <c r="B162" s="40"/>
      <c r="C162" s="41"/>
      <c r="D162" s="226" t="s">
        <v>160</v>
      </c>
      <c r="E162" s="41"/>
      <c r="F162" s="227" t="s">
        <v>514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160</v>
      </c>
      <c r="AU162" s="18" t="s">
        <v>79</v>
      </c>
    </row>
    <row r="163" s="13" customFormat="1">
      <c r="A163" s="13"/>
      <c r="B163" s="231"/>
      <c r="C163" s="232"/>
      <c r="D163" s="233" t="s">
        <v>162</v>
      </c>
      <c r="E163" s="234" t="s">
        <v>19</v>
      </c>
      <c r="F163" s="235" t="s">
        <v>2177</v>
      </c>
      <c r="G163" s="232"/>
      <c r="H163" s="236">
        <v>81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162</v>
      </c>
      <c r="AU163" s="242" t="s">
        <v>79</v>
      </c>
      <c r="AV163" s="13" t="s">
        <v>79</v>
      </c>
      <c r="AW163" s="13" t="s">
        <v>31</v>
      </c>
      <c r="AX163" s="13" t="s">
        <v>69</v>
      </c>
      <c r="AY163" s="242" t="s">
        <v>151</v>
      </c>
    </row>
    <row r="164" s="14" customFormat="1">
      <c r="A164" s="14"/>
      <c r="B164" s="243"/>
      <c r="C164" s="244"/>
      <c r="D164" s="233" t="s">
        <v>162</v>
      </c>
      <c r="E164" s="245" t="s">
        <v>19</v>
      </c>
      <c r="F164" s="246" t="s">
        <v>524</v>
      </c>
      <c r="G164" s="244"/>
      <c r="H164" s="247">
        <v>81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162</v>
      </c>
      <c r="AU164" s="253" t="s">
        <v>79</v>
      </c>
      <c r="AV164" s="14" t="s">
        <v>165</v>
      </c>
      <c r="AW164" s="14" t="s">
        <v>31</v>
      </c>
      <c r="AX164" s="14" t="s">
        <v>69</v>
      </c>
      <c r="AY164" s="253" t="s">
        <v>151</v>
      </c>
    </row>
    <row r="165" s="13" customFormat="1">
      <c r="A165" s="13"/>
      <c r="B165" s="231"/>
      <c r="C165" s="232"/>
      <c r="D165" s="233" t="s">
        <v>162</v>
      </c>
      <c r="E165" s="234" t="s">
        <v>19</v>
      </c>
      <c r="F165" s="235" t="s">
        <v>2178</v>
      </c>
      <c r="G165" s="232"/>
      <c r="H165" s="236">
        <v>43.799999999999997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162</v>
      </c>
      <c r="AU165" s="242" t="s">
        <v>79</v>
      </c>
      <c r="AV165" s="13" t="s">
        <v>79</v>
      </c>
      <c r="AW165" s="13" t="s">
        <v>31</v>
      </c>
      <c r="AX165" s="13" t="s">
        <v>69</v>
      </c>
      <c r="AY165" s="242" t="s">
        <v>151</v>
      </c>
    </row>
    <row r="166" s="14" customFormat="1">
      <c r="A166" s="14"/>
      <c r="B166" s="243"/>
      <c r="C166" s="244"/>
      <c r="D166" s="233" t="s">
        <v>162</v>
      </c>
      <c r="E166" s="245" t="s">
        <v>19</v>
      </c>
      <c r="F166" s="246" t="s">
        <v>2179</v>
      </c>
      <c r="G166" s="244"/>
      <c r="H166" s="247">
        <v>43.799999999999997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162</v>
      </c>
      <c r="AU166" s="253" t="s">
        <v>79</v>
      </c>
      <c r="AV166" s="14" t="s">
        <v>165</v>
      </c>
      <c r="AW166" s="14" t="s">
        <v>31</v>
      </c>
      <c r="AX166" s="14" t="s">
        <v>69</v>
      </c>
      <c r="AY166" s="253" t="s">
        <v>151</v>
      </c>
    </row>
    <row r="167" s="13" customFormat="1">
      <c r="A167" s="13"/>
      <c r="B167" s="231"/>
      <c r="C167" s="232"/>
      <c r="D167" s="233" t="s">
        <v>162</v>
      </c>
      <c r="E167" s="234" t="s">
        <v>19</v>
      </c>
      <c r="F167" s="235" t="s">
        <v>2180</v>
      </c>
      <c r="G167" s="232"/>
      <c r="H167" s="236">
        <v>97.819999999999993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79</v>
      </c>
      <c r="AV167" s="13" t="s">
        <v>79</v>
      </c>
      <c r="AW167" s="13" t="s">
        <v>31</v>
      </c>
      <c r="AX167" s="13" t="s">
        <v>69</v>
      </c>
      <c r="AY167" s="242" t="s">
        <v>151</v>
      </c>
    </row>
    <row r="168" s="14" customFormat="1">
      <c r="A168" s="14"/>
      <c r="B168" s="243"/>
      <c r="C168" s="244"/>
      <c r="D168" s="233" t="s">
        <v>162</v>
      </c>
      <c r="E168" s="245" t="s">
        <v>19</v>
      </c>
      <c r="F168" s="246" t="s">
        <v>2181</v>
      </c>
      <c r="G168" s="244"/>
      <c r="H168" s="247">
        <v>97.819999999999993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162</v>
      </c>
      <c r="AU168" s="253" t="s">
        <v>79</v>
      </c>
      <c r="AV168" s="14" t="s">
        <v>165</v>
      </c>
      <c r="AW168" s="14" t="s">
        <v>31</v>
      </c>
      <c r="AX168" s="14" t="s">
        <v>69</v>
      </c>
      <c r="AY168" s="253" t="s">
        <v>151</v>
      </c>
    </row>
    <row r="169" s="15" customFormat="1">
      <c r="A169" s="15"/>
      <c r="B169" s="254"/>
      <c r="C169" s="255"/>
      <c r="D169" s="233" t="s">
        <v>162</v>
      </c>
      <c r="E169" s="256" t="s">
        <v>19</v>
      </c>
      <c r="F169" s="257" t="s">
        <v>174</v>
      </c>
      <c r="G169" s="255"/>
      <c r="H169" s="258">
        <v>222.62000000000001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162</v>
      </c>
      <c r="AU169" s="264" t="s">
        <v>79</v>
      </c>
      <c r="AV169" s="15" t="s">
        <v>158</v>
      </c>
      <c r="AW169" s="15" t="s">
        <v>31</v>
      </c>
      <c r="AX169" s="15" t="s">
        <v>77</v>
      </c>
      <c r="AY169" s="264" t="s">
        <v>151</v>
      </c>
    </row>
    <row r="170" s="2" customFormat="1" ht="21.75" customHeight="1">
      <c r="A170" s="39"/>
      <c r="B170" s="40"/>
      <c r="C170" s="213" t="s">
        <v>326</v>
      </c>
      <c r="D170" s="213" t="s">
        <v>153</v>
      </c>
      <c r="E170" s="214" t="s">
        <v>526</v>
      </c>
      <c r="F170" s="215" t="s">
        <v>527</v>
      </c>
      <c r="G170" s="216" t="s">
        <v>290</v>
      </c>
      <c r="H170" s="217">
        <v>36.539999999999999</v>
      </c>
      <c r="I170" s="218"/>
      <c r="J170" s="219">
        <f>ROUND(I170*H170,2)</f>
        <v>0</v>
      </c>
      <c r="K170" s="215" t="s">
        <v>157</v>
      </c>
      <c r="L170" s="45"/>
      <c r="M170" s="220" t="s">
        <v>19</v>
      </c>
      <c r="N170" s="221" t="s">
        <v>40</v>
      </c>
      <c r="O170" s="85"/>
      <c r="P170" s="222">
        <f>O170*H170</f>
        <v>0</v>
      </c>
      <c r="Q170" s="222">
        <v>0.10100000000000001</v>
      </c>
      <c r="R170" s="222">
        <f>Q170*H170</f>
        <v>3.6905399999999999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158</v>
      </c>
      <c r="AT170" s="224" t="s">
        <v>153</v>
      </c>
      <c r="AU170" s="224" t="s">
        <v>79</v>
      </c>
      <c r="AY170" s="18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77</v>
      </c>
      <c r="BK170" s="225">
        <f>ROUND(I170*H170,2)</f>
        <v>0</v>
      </c>
      <c r="BL170" s="18" t="s">
        <v>158</v>
      </c>
      <c r="BM170" s="224" t="s">
        <v>2182</v>
      </c>
    </row>
    <row r="171" s="2" customFormat="1">
      <c r="A171" s="39"/>
      <c r="B171" s="40"/>
      <c r="C171" s="41"/>
      <c r="D171" s="226" t="s">
        <v>160</v>
      </c>
      <c r="E171" s="41"/>
      <c r="F171" s="227" t="s">
        <v>529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79</v>
      </c>
    </row>
    <row r="172" s="13" customFormat="1">
      <c r="A172" s="13"/>
      <c r="B172" s="231"/>
      <c r="C172" s="232"/>
      <c r="D172" s="233" t="s">
        <v>162</v>
      </c>
      <c r="E172" s="234" t="s">
        <v>19</v>
      </c>
      <c r="F172" s="235" t="s">
        <v>2183</v>
      </c>
      <c r="G172" s="232"/>
      <c r="H172" s="236">
        <v>36.539999999999999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79</v>
      </c>
      <c r="AV172" s="13" t="s">
        <v>79</v>
      </c>
      <c r="AW172" s="13" t="s">
        <v>31</v>
      </c>
      <c r="AX172" s="13" t="s">
        <v>77</v>
      </c>
      <c r="AY172" s="242" t="s">
        <v>151</v>
      </c>
    </row>
    <row r="173" s="2" customFormat="1" ht="16.5" customHeight="1">
      <c r="A173" s="39"/>
      <c r="B173" s="40"/>
      <c r="C173" s="265" t="s">
        <v>7</v>
      </c>
      <c r="D173" s="265" t="s">
        <v>262</v>
      </c>
      <c r="E173" s="266" t="s">
        <v>2184</v>
      </c>
      <c r="F173" s="267" t="s">
        <v>2185</v>
      </c>
      <c r="G173" s="268" t="s">
        <v>290</v>
      </c>
      <c r="H173" s="269">
        <v>7.8559999999999999</v>
      </c>
      <c r="I173" s="270"/>
      <c r="J173" s="271">
        <f>ROUND(I173*H173,2)</f>
        <v>0</v>
      </c>
      <c r="K173" s="267" t="s">
        <v>157</v>
      </c>
      <c r="L173" s="272"/>
      <c r="M173" s="273" t="s">
        <v>19</v>
      </c>
      <c r="N173" s="274" t="s">
        <v>40</v>
      </c>
      <c r="O173" s="85"/>
      <c r="P173" s="222">
        <f>O173*H173</f>
        <v>0</v>
      </c>
      <c r="Q173" s="222">
        <v>0.11500000000000001</v>
      </c>
      <c r="R173" s="222">
        <f>Q173*H173</f>
        <v>0.90344000000000002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230</v>
      </c>
      <c r="AT173" s="224" t="s">
        <v>262</v>
      </c>
      <c r="AU173" s="224" t="s">
        <v>79</v>
      </c>
      <c r="AY173" s="18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77</v>
      </c>
      <c r="BK173" s="225">
        <f>ROUND(I173*H173,2)</f>
        <v>0</v>
      </c>
      <c r="BL173" s="18" t="s">
        <v>158</v>
      </c>
      <c r="BM173" s="224" t="s">
        <v>2186</v>
      </c>
    </row>
    <row r="174" s="2" customFormat="1">
      <c r="A174" s="39"/>
      <c r="B174" s="40"/>
      <c r="C174" s="41"/>
      <c r="D174" s="226" t="s">
        <v>160</v>
      </c>
      <c r="E174" s="41"/>
      <c r="F174" s="227" t="s">
        <v>2187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79</v>
      </c>
    </row>
    <row r="175" s="2" customFormat="1">
      <c r="A175" s="39"/>
      <c r="B175" s="40"/>
      <c r="C175" s="41"/>
      <c r="D175" s="233" t="s">
        <v>681</v>
      </c>
      <c r="E175" s="41"/>
      <c r="F175" s="275" t="s">
        <v>2188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681</v>
      </c>
      <c r="AU175" s="18" t="s">
        <v>79</v>
      </c>
    </row>
    <row r="176" s="13" customFormat="1">
      <c r="A176" s="13"/>
      <c r="B176" s="231"/>
      <c r="C176" s="232"/>
      <c r="D176" s="233" t="s">
        <v>162</v>
      </c>
      <c r="E176" s="232"/>
      <c r="F176" s="235" t="s">
        <v>2189</v>
      </c>
      <c r="G176" s="232"/>
      <c r="H176" s="236">
        <v>7.8559999999999999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162</v>
      </c>
      <c r="AU176" s="242" t="s">
        <v>79</v>
      </c>
      <c r="AV176" s="13" t="s">
        <v>79</v>
      </c>
      <c r="AW176" s="13" t="s">
        <v>4</v>
      </c>
      <c r="AX176" s="13" t="s">
        <v>77</v>
      </c>
      <c r="AY176" s="242" t="s">
        <v>151</v>
      </c>
    </row>
    <row r="177" s="12" customFormat="1" ht="22.8" customHeight="1">
      <c r="A177" s="12"/>
      <c r="B177" s="197"/>
      <c r="C177" s="198"/>
      <c r="D177" s="199" t="s">
        <v>68</v>
      </c>
      <c r="E177" s="211" t="s">
        <v>218</v>
      </c>
      <c r="F177" s="211" t="s">
        <v>548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SUM(P178:P180)</f>
        <v>0</v>
      </c>
      <c r="Q177" s="205"/>
      <c r="R177" s="206">
        <f>SUM(R178:R180)</f>
        <v>7.322616</v>
      </c>
      <c r="S177" s="205"/>
      <c r="T177" s="207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77</v>
      </c>
      <c r="AT177" s="209" t="s">
        <v>68</v>
      </c>
      <c r="AU177" s="209" t="s">
        <v>77</v>
      </c>
      <c r="AY177" s="208" t="s">
        <v>151</v>
      </c>
      <c r="BK177" s="210">
        <f>SUM(BK178:BK180)</f>
        <v>0</v>
      </c>
    </row>
    <row r="178" s="2" customFormat="1" ht="16.5" customHeight="1">
      <c r="A178" s="39"/>
      <c r="B178" s="40"/>
      <c r="C178" s="213" t="s">
        <v>340</v>
      </c>
      <c r="D178" s="213" t="s">
        <v>153</v>
      </c>
      <c r="E178" s="214" t="s">
        <v>2190</v>
      </c>
      <c r="F178" s="215" t="s">
        <v>2191</v>
      </c>
      <c r="G178" s="216" t="s">
        <v>156</v>
      </c>
      <c r="H178" s="217">
        <v>3.6539999999999999</v>
      </c>
      <c r="I178" s="218"/>
      <c r="J178" s="219">
        <f>ROUND(I178*H178,2)</f>
        <v>0</v>
      </c>
      <c r="K178" s="215" t="s">
        <v>157</v>
      </c>
      <c r="L178" s="45"/>
      <c r="M178" s="220" t="s">
        <v>19</v>
      </c>
      <c r="N178" s="221" t="s">
        <v>40</v>
      </c>
      <c r="O178" s="85"/>
      <c r="P178" s="222">
        <f>O178*H178</f>
        <v>0</v>
      </c>
      <c r="Q178" s="222">
        <v>2.004</v>
      </c>
      <c r="R178" s="222">
        <f>Q178*H178</f>
        <v>7.322616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158</v>
      </c>
      <c r="AT178" s="224" t="s">
        <v>153</v>
      </c>
      <c r="AU178" s="224" t="s">
        <v>79</v>
      </c>
      <c r="AY178" s="18" t="s">
        <v>151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77</v>
      </c>
      <c r="BK178" s="225">
        <f>ROUND(I178*H178,2)</f>
        <v>0</v>
      </c>
      <c r="BL178" s="18" t="s">
        <v>158</v>
      </c>
      <c r="BM178" s="224" t="s">
        <v>2192</v>
      </c>
    </row>
    <row r="179" s="2" customFormat="1">
      <c r="A179" s="39"/>
      <c r="B179" s="40"/>
      <c r="C179" s="41"/>
      <c r="D179" s="226" t="s">
        <v>160</v>
      </c>
      <c r="E179" s="41"/>
      <c r="F179" s="227" t="s">
        <v>2193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79</v>
      </c>
    </row>
    <row r="180" s="13" customFormat="1">
      <c r="A180" s="13"/>
      <c r="B180" s="231"/>
      <c r="C180" s="232"/>
      <c r="D180" s="233" t="s">
        <v>162</v>
      </c>
      <c r="E180" s="234" t="s">
        <v>19</v>
      </c>
      <c r="F180" s="235" t="s">
        <v>2194</v>
      </c>
      <c r="G180" s="232"/>
      <c r="H180" s="236">
        <v>3.6539999999999999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162</v>
      </c>
      <c r="AU180" s="242" t="s">
        <v>79</v>
      </c>
      <c r="AV180" s="13" t="s">
        <v>79</v>
      </c>
      <c r="AW180" s="13" t="s">
        <v>31</v>
      </c>
      <c r="AX180" s="13" t="s">
        <v>77</v>
      </c>
      <c r="AY180" s="242" t="s">
        <v>151</v>
      </c>
    </row>
    <row r="181" s="12" customFormat="1" ht="22.8" customHeight="1">
      <c r="A181" s="12"/>
      <c r="B181" s="197"/>
      <c r="C181" s="198"/>
      <c r="D181" s="199" t="s">
        <v>68</v>
      </c>
      <c r="E181" s="211" t="s">
        <v>236</v>
      </c>
      <c r="F181" s="211" t="s">
        <v>618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SUM(P182:P223)</f>
        <v>0</v>
      </c>
      <c r="Q181" s="205"/>
      <c r="R181" s="206">
        <f>SUM(R182:R223)</f>
        <v>22.76804654</v>
      </c>
      <c r="S181" s="205"/>
      <c r="T181" s="207">
        <f>SUM(T182:T223)</f>
        <v>8.4041999999999994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77</v>
      </c>
      <c r="AT181" s="209" t="s">
        <v>68</v>
      </c>
      <c r="AU181" s="209" t="s">
        <v>77</v>
      </c>
      <c r="AY181" s="208" t="s">
        <v>151</v>
      </c>
      <c r="BK181" s="210">
        <f>SUM(BK182:BK223)</f>
        <v>0</v>
      </c>
    </row>
    <row r="182" s="2" customFormat="1" ht="16.5" customHeight="1">
      <c r="A182" s="39"/>
      <c r="B182" s="40"/>
      <c r="C182" s="213" t="s">
        <v>347</v>
      </c>
      <c r="D182" s="213" t="s">
        <v>153</v>
      </c>
      <c r="E182" s="214" t="s">
        <v>620</v>
      </c>
      <c r="F182" s="215" t="s">
        <v>621</v>
      </c>
      <c r="G182" s="216" t="s">
        <v>329</v>
      </c>
      <c r="H182" s="217">
        <v>95.200000000000003</v>
      </c>
      <c r="I182" s="218"/>
      <c r="J182" s="219">
        <f>ROUND(I182*H182,2)</f>
        <v>0</v>
      </c>
      <c r="K182" s="215" t="s">
        <v>157</v>
      </c>
      <c r="L182" s="45"/>
      <c r="M182" s="220" t="s">
        <v>19</v>
      </c>
      <c r="N182" s="221" t="s">
        <v>40</v>
      </c>
      <c r="O182" s="85"/>
      <c r="P182" s="222">
        <f>O182*H182</f>
        <v>0</v>
      </c>
      <c r="Q182" s="222">
        <v>0.1295</v>
      </c>
      <c r="R182" s="222">
        <f>Q182*H182</f>
        <v>12.3284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158</v>
      </c>
      <c r="AT182" s="224" t="s">
        <v>153</v>
      </c>
      <c r="AU182" s="224" t="s">
        <v>79</v>
      </c>
      <c r="AY182" s="18" t="s">
        <v>151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77</v>
      </c>
      <c r="BK182" s="225">
        <f>ROUND(I182*H182,2)</f>
        <v>0</v>
      </c>
      <c r="BL182" s="18" t="s">
        <v>158</v>
      </c>
      <c r="BM182" s="224" t="s">
        <v>2195</v>
      </c>
    </row>
    <row r="183" s="2" customFormat="1">
      <c r="A183" s="39"/>
      <c r="B183" s="40"/>
      <c r="C183" s="41"/>
      <c r="D183" s="226" t="s">
        <v>160</v>
      </c>
      <c r="E183" s="41"/>
      <c r="F183" s="227" t="s">
        <v>623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160</v>
      </c>
      <c r="AU183" s="18" t="s">
        <v>79</v>
      </c>
    </row>
    <row r="184" s="13" customFormat="1">
      <c r="A184" s="13"/>
      <c r="B184" s="231"/>
      <c r="C184" s="232"/>
      <c r="D184" s="233" t="s">
        <v>162</v>
      </c>
      <c r="E184" s="234" t="s">
        <v>19</v>
      </c>
      <c r="F184" s="235" t="s">
        <v>2196</v>
      </c>
      <c r="G184" s="232"/>
      <c r="H184" s="236">
        <v>95.200000000000003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162</v>
      </c>
      <c r="AU184" s="242" t="s">
        <v>79</v>
      </c>
      <c r="AV184" s="13" t="s">
        <v>79</v>
      </c>
      <c r="AW184" s="13" t="s">
        <v>31</v>
      </c>
      <c r="AX184" s="13" t="s">
        <v>69</v>
      </c>
      <c r="AY184" s="242" t="s">
        <v>151</v>
      </c>
    </row>
    <row r="185" s="14" customFormat="1">
      <c r="A185" s="14"/>
      <c r="B185" s="243"/>
      <c r="C185" s="244"/>
      <c r="D185" s="233" t="s">
        <v>162</v>
      </c>
      <c r="E185" s="245" t="s">
        <v>19</v>
      </c>
      <c r="F185" s="246" t="s">
        <v>2197</v>
      </c>
      <c r="G185" s="244"/>
      <c r="H185" s="247">
        <v>95.200000000000003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162</v>
      </c>
      <c r="AU185" s="253" t="s">
        <v>79</v>
      </c>
      <c r="AV185" s="14" t="s">
        <v>165</v>
      </c>
      <c r="AW185" s="14" t="s">
        <v>31</v>
      </c>
      <c r="AX185" s="14" t="s">
        <v>69</v>
      </c>
      <c r="AY185" s="253" t="s">
        <v>151</v>
      </c>
    </row>
    <row r="186" s="15" customFormat="1">
      <c r="A186" s="15"/>
      <c r="B186" s="254"/>
      <c r="C186" s="255"/>
      <c r="D186" s="233" t="s">
        <v>162</v>
      </c>
      <c r="E186" s="256" t="s">
        <v>19</v>
      </c>
      <c r="F186" s="257" t="s">
        <v>174</v>
      </c>
      <c r="G186" s="255"/>
      <c r="H186" s="258">
        <v>95.200000000000003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162</v>
      </c>
      <c r="AU186" s="264" t="s">
        <v>79</v>
      </c>
      <c r="AV186" s="15" t="s">
        <v>158</v>
      </c>
      <c r="AW186" s="15" t="s">
        <v>31</v>
      </c>
      <c r="AX186" s="15" t="s">
        <v>77</v>
      </c>
      <c r="AY186" s="264" t="s">
        <v>151</v>
      </c>
    </row>
    <row r="187" s="2" customFormat="1" ht="16.5" customHeight="1">
      <c r="A187" s="39"/>
      <c r="B187" s="40"/>
      <c r="C187" s="265" t="s">
        <v>353</v>
      </c>
      <c r="D187" s="265" t="s">
        <v>262</v>
      </c>
      <c r="E187" s="266" t="s">
        <v>637</v>
      </c>
      <c r="F187" s="267" t="s">
        <v>638</v>
      </c>
      <c r="G187" s="268" t="s">
        <v>329</v>
      </c>
      <c r="H187" s="269">
        <v>99.959999999999994</v>
      </c>
      <c r="I187" s="270"/>
      <c r="J187" s="271">
        <f>ROUND(I187*H187,2)</f>
        <v>0</v>
      </c>
      <c r="K187" s="267" t="s">
        <v>157</v>
      </c>
      <c r="L187" s="272"/>
      <c r="M187" s="273" t="s">
        <v>19</v>
      </c>
      <c r="N187" s="274" t="s">
        <v>40</v>
      </c>
      <c r="O187" s="85"/>
      <c r="P187" s="222">
        <f>O187*H187</f>
        <v>0</v>
      </c>
      <c r="Q187" s="222">
        <v>0.080000000000000002</v>
      </c>
      <c r="R187" s="222">
        <f>Q187*H187</f>
        <v>7.9967999999999995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230</v>
      </c>
      <c r="AT187" s="224" t="s">
        <v>262</v>
      </c>
      <c r="AU187" s="224" t="s">
        <v>79</v>
      </c>
      <c r="AY187" s="18" t="s">
        <v>151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77</v>
      </c>
      <c r="BK187" s="225">
        <f>ROUND(I187*H187,2)</f>
        <v>0</v>
      </c>
      <c r="BL187" s="18" t="s">
        <v>158</v>
      </c>
      <c r="BM187" s="224" t="s">
        <v>2198</v>
      </c>
    </row>
    <row r="188" s="2" customFormat="1">
      <c r="A188" s="39"/>
      <c r="B188" s="40"/>
      <c r="C188" s="41"/>
      <c r="D188" s="226" t="s">
        <v>160</v>
      </c>
      <c r="E188" s="41"/>
      <c r="F188" s="227" t="s">
        <v>640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160</v>
      </c>
      <c r="AU188" s="18" t="s">
        <v>79</v>
      </c>
    </row>
    <row r="189" s="13" customFormat="1">
      <c r="A189" s="13"/>
      <c r="B189" s="231"/>
      <c r="C189" s="232"/>
      <c r="D189" s="233" t="s">
        <v>162</v>
      </c>
      <c r="E189" s="232"/>
      <c r="F189" s="235" t="s">
        <v>2199</v>
      </c>
      <c r="G189" s="232"/>
      <c r="H189" s="236">
        <v>99.959999999999994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162</v>
      </c>
      <c r="AU189" s="242" t="s">
        <v>79</v>
      </c>
      <c r="AV189" s="13" t="s">
        <v>79</v>
      </c>
      <c r="AW189" s="13" t="s">
        <v>4</v>
      </c>
      <c r="AX189" s="13" t="s">
        <v>77</v>
      </c>
      <c r="AY189" s="242" t="s">
        <v>151</v>
      </c>
    </row>
    <row r="190" s="2" customFormat="1" ht="16.5" customHeight="1">
      <c r="A190" s="39"/>
      <c r="B190" s="40"/>
      <c r="C190" s="213" t="s">
        <v>359</v>
      </c>
      <c r="D190" s="213" t="s">
        <v>153</v>
      </c>
      <c r="E190" s="214" t="s">
        <v>654</v>
      </c>
      <c r="F190" s="215" t="s">
        <v>655</v>
      </c>
      <c r="G190" s="216" t="s">
        <v>156</v>
      </c>
      <c r="H190" s="217">
        <v>1.0309999999999999</v>
      </c>
      <c r="I190" s="218"/>
      <c r="J190" s="219">
        <f>ROUND(I190*H190,2)</f>
        <v>0</v>
      </c>
      <c r="K190" s="215" t="s">
        <v>157</v>
      </c>
      <c r="L190" s="45"/>
      <c r="M190" s="220" t="s">
        <v>19</v>
      </c>
      <c r="N190" s="221" t="s">
        <v>40</v>
      </c>
      <c r="O190" s="85"/>
      <c r="P190" s="222">
        <f>O190*H190</f>
        <v>0</v>
      </c>
      <c r="Q190" s="222">
        <v>2.2563399999999998</v>
      </c>
      <c r="R190" s="222">
        <f>Q190*H190</f>
        <v>2.3262865399999995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158</v>
      </c>
      <c r="AT190" s="224" t="s">
        <v>153</v>
      </c>
      <c r="AU190" s="224" t="s">
        <v>79</v>
      </c>
      <c r="AY190" s="18" t="s">
        <v>151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77</v>
      </c>
      <c r="BK190" s="225">
        <f>ROUND(I190*H190,2)</f>
        <v>0</v>
      </c>
      <c r="BL190" s="18" t="s">
        <v>158</v>
      </c>
      <c r="BM190" s="224" t="s">
        <v>2200</v>
      </c>
    </row>
    <row r="191" s="2" customFormat="1">
      <c r="A191" s="39"/>
      <c r="B191" s="40"/>
      <c r="C191" s="41"/>
      <c r="D191" s="226" t="s">
        <v>160</v>
      </c>
      <c r="E191" s="41"/>
      <c r="F191" s="227" t="s">
        <v>657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79</v>
      </c>
    </row>
    <row r="192" s="13" customFormat="1">
      <c r="A192" s="13"/>
      <c r="B192" s="231"/>
      <c r="C192" s="232"/>
      <c r="D192" s="233" t="s">
        <v>162</v>
      </c>
      <c r="E192" s="234" t="s">
        <v>19</v>
      </c>
      <c r="F192" s="235" t="s">
        <v>2201</v>
      </c>
      <c r="G192" s="232"/>
      <c r="H192" s="236">
        <v>1.0309999999999999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79</v>
      </c>
      <c r="AV192" s="13" t="s">
        <v>79</v>
      </c>
      <c r="AW192" s="13" t="s">
        <v>31</v>
      </c>
      <c r="AX192" s="13" t="s">
        <v>69</v>
      </c>
      <c r="AY192" s="242" t="s">
        <v>151</v>
      </c>
    </row>
    <row r="193" s="14" customFormat="1">
      <c r="A193" s="14"/>
      <c r="B193" s="243"/>
      <c r="C193" s="244"/>
      <c r="D193" s="233" t="s">
        <v>162</v>
      </c>
      <c r="E193" s="245" t="s">
        <v>19</v>
      </c>
      <c r="F193" s="246" t="s">
        <v>169</v>
      </c>
      <c r="G193" s="244"/>
      <c r="H193" s="247">
        <v>1.0309999999999999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162</v>
      </c>
      <c r="AU193" s="253" t="s">
        <v>79</v>
      </c>
      <c r="AV193" s="14" t="s">
        <v>165</v>
      </c>
      <c r="AW193" s="14" t="s">
        <v>31</v>
      </c>
      <c r="AX193" s="14" t="s">
        <v>69</v>
      </c>
      <c r="AY193" s="253" t="s">
        <v>151</v>
      </c>
    </row>
    <row r="194" s="15" customFormat="1">
      <c r="A194" s="15"/>
      <c r="B194" s="254"/>
      <c r="C194" s="255"/>
      <c r="D194" s="233" t="s">
        <v>162</v>
      </c>
      <c r="E194" s="256" t="s">
        <v>19</v>
      </c>
      <c r="F194" s="257" t="s">
        <v>174</v>
      </c>
      <c r="G194" s="255"/>
      <c r="H194" s="258">
        <v>1.0309999999999999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162</v>
      </c>
      <c r="AU194" s="264" t="s">
        <v>79</v>
      </c>
      <c r="AV194" s="15" t="s">
        <v>158</v>
      </c>
      <c r="AW194" s="15" t="s">
        <v>31</v>
      </c>
      <c r="AX194" s="15" t="s">
        <v>77</v>
      </c>
      <c r="AY194" s="264" t="s">
        <v>151</v>
      </c>
    </row>
    <row r="195" s="2" customFormat="1" ht="16.5" customHeight="1">
      <c r="A195" s="39"/>
      <c r="B195" s="40"/>
      <c r="C195" s="213" t="s">
        <v>365</v>
      </c>
      <c r="D195" s="213" t="s">
        <v>153</v>
      </c>
      <c r="E195" s="214" t="s">
        <v>1972</v>
      </c>
      <c r="F195" s="215" t="s">
        <v>1973</v>
      </c>
      <c r="G195" s="216" t="s">
        <v>433</v>
      </c>
      <c r="H195" s="217">
        <v>2</v>
      </c>
      <c r="I195" s="218"/>
      <c r="J195" s="219">
        <f>ROUND(I195*H195,2)</f>
        <v>0</v>
      </c>
      <c r="K195" s="215" t="s">
        <v>157</v>
      </c>
      <c r="L195" s="45"/>
      <c r="M195" s="220" t="s">
        <v>19</v>
      </c>
      <c r="N195" s="221" t="s">
        <v>40</v>
      </c>
      <c r="O195" s="85"/>
      <c r="P195" s="222">
        <f>O195*H195</f>
        <v>0</v>
      </c>
      <c r="Q195" s="222">
        <v>0.001</v>
      </c>
      <c r="R195" s="222">
        <f>Q195*H195</f>
        <v>0.002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158</v>
      </c>
      <c r="AT195" s="224" t="s">
        <v>153</v>
      </c>
      <c r="AU195" s="224" t="s">
        <v>79</v>
      </c>
      <c r="AY195" s="18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77</v>
      </c>
      <c r="BK195" s="225">
        <f>ROUND(I195*H195,2)</f>
        <v>0</v>
      </c>
      <c r="BL195" s="18" t="s">
        <v>158</v>
      </c>
      <c r="BM195" s="224" t="s">
        <v>2202</v>
      </c>
    </row>
    <row r="196" s="2" customFormat="1">
      <c r="A196" s="39"/>
      <c r="B196" s="40"/>
      <c r="C196" s="41"/>
      <c r="D196" s="226" t="s">
        <v>160</v>
      </c>
      <c r="E196" s="41"/>
      <c r="F196" s="227" t="s">
        <v>1975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160</v>
      </c>
      <c r="AU196" s="18" t="s">
        <v>79</v>
      </c>
    </row>
    <row r="197" s="2" customFormat="1" ht="16.5" customHeight="1">
      <c r="A197" s="39"/>
      <c r="B197" s="40"/>
      <c r="C197" s="265" t="s">
        <v>381</v>
      </c>
      <c r="D197" s="265" t="s">
        <v>262</v>
      </c>
      <c r="E197" s="266" t="s">
        <v>1976</v>
      </c>
      <c r="F197" s="267" t="s">
        <v>1977</v>
      </c>
      <c r="G197" s="268" t="s">
        <v>433</v>
      </c>
      <c r="H197" s="269">
        <v>2</v>
      </c>
      <c r="I197" s="270"/>
      <c r="J197" s="271">
        <f>ROUND(I197*H197,2)</f>
        <v>0</v>
      </c>
      <c r="K197" s="267" t="s">
        <v>19</v>
      </c>
      <c r="L197" s="272"/>
      <c r="M197" s="273" t="s">
        <v>19</v>
      </c>
      <c r="N197" s="274" t="s">
        <v>40</v>
      </c>
      <c r="O197" s="85"/>
      <c r="P197" s="222">
        <f>O197*H197</f>
        <v>0</v>
      </c>
      <c r="Q197" s="222">
        <v>0.056599999999999998</v>
      </c>
      <c r="R197" s="222">
        <f>Q197*H197</f>
        <v>0.1132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230</v>
      </c>
      <c r="AT197" s="224" t="s">
        <v>262</v>
      </c>
      <c r="AU197" s="224" t="s">
        <v>79</v>
      </c>
      <c r="AY197" s="18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77</v>
      </c>
      <c r="BK197" s="225">
        <f>ROUND(I197*H197,2)</f>
        <v>0</v>
      </c>
      <c r="BL197" s="18" t="s">
        <v>158</v>
      </c>
      <c r="BM197" s="224" t="s">
        <v>2203</v>
      </c>
    </row>
    <row r="198" s="2" customFormat="1">
      <c r="A198" s="39"/>
      <c r="B198" s="40"/>
      <c r="C198" s="41"/>
      <c r="D198" s="233" t="s">
        <v>681</v>
      </c>
      <c r="E198" s="41"/>
      <c r="F198" s="275" t="s">
        <v>1979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681</v>
      </c>
      <c r="AU198" s="18" t="s">
        <v>79</v>
      </c>
    </row>
    <row r="199" s="2" customFormat="1" ht="16.5" customHeight="1">
      <c r="A199" s="39"/>
      <c r="B199" s="40"/>
      <c r="C199" s="213" t="s">
        <v>392</v>
      </c>
      <c r="D199" s="213" t="s">
        <v>153</v>
      </c>
      <c r="E199" s="214" t="s">
        <v>729</v>
      </c>
      <c r="F199" s="215" t="s">
        <v>730</v>
      </c>
      <c r="G199" s="216" t="s">
        <v>433</v>
      </c>
      <c r="H199" s="217">
        <v>8</v>
      </c>
      <c r="I199" s="218"/>
      <c r="J199" s="219">
        <f>ROUND(I199*H199,2)</f>
        <v>0</v>
      </c>
      <c r="K199" s="215" t="s">
        <v>157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4.0000000000000003E-05</v>
      </c>
      <c r="R199" s="222">
        <f>Q199*H199</f>
        <v>0.00032000000000000003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158</v>
      </c>
      <c r="AT199" s="224" t="s">
        <v>153</v>
      </c>
      <c r="AU199" s="224" t="s">
        <v>79</v>
      </c>
      <c r="AY199" s="18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77</v>
      </c>
      <c r="BK199" s="225">
        <f>ROUND(I199*H199,2)</f>
        <v>0</v>
      </c>
      <c r="BL199" s="18" t="s">
        <v>158</v>
      </c>
      <c r="BM199" s="224" t="s">
        <v>2204</v>
      </c>
    </row>
    <row r="200" s="2" customFormat="1">
      <c r="A200" s="39"/>
      <c r="B200" s="40"/>
      <c r="C200" s="41"/>
      <c r="D200" s="226" t="s">
        <v>160</v>
      </c>
      <c r="E200" s="41"/>
      <c r="F200" s="227" t="s">
        <v>732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79</v>
      </c>
    </row>
    <row r="201" s="13" customFormat="1">
      <c r="A201" s="13"/>
      <c r="B201" s="231"/>
      <c r="C201" s="232"/>
      <c r="D201" s="233" t="s">
        <v>162</v>
      </c>
      <c r="E201" s="234" t="s">
        <v>19</v>
      </c>
      <c r="F201" s="235" t="s">
        <v>735</v>
      </c>
      <c r="G201" s="232"/>
      <c r="H201" s="236">
        <v>8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79</v>
      </c>
      <c r="AV201" s="13" t="s">
        <v>79</v>
      </c>
      <c r="AW201" s="13" t="s">
        <v>31</v>
      </c>
      <c r="AX201" s="13" t="s">
        <v>69</v>
      </c>
      <c r="AY201" s="242" t="s">
        <v>151</v>
      </c>
    </row>
    <row r="202" s="14" customFormat="1">
      <c r="A202" s="14"/>
      <c r="B202" s="243"/>
      <c r="C202" s="244"/>
      <c r="D202" s="233" t="s">
        <v>162</v>
      </c>
      <c r="E202" s="245" t="s">
        <v>19</v>
      </c>
      <c r="F202" s="246" t="s">
        <v>2205</v>
      </c>
      <c r="G202" s="244"/>
      <c r="H202" s="247">
        <v>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162</v>
      </c>
      <c r="AU202" s="253" t="s">
        <v>79</v>
      </c>
      <c r="AV202" s="14" t="s">
        <v>165</v>
      </c>
      <c r="AW202" s="14" t="s">
        <v>31</v>
      </c>
      <c r="AX202" s="14" t="s">
        <v>69</v>
      </c>
      <c r="AY202" s="253" t="s">
        <v>151</v>
      </c>
    </row>
    <row r="203" s="15" customFormat="1">
      <c r="A203" s="15"/>
      <c r="B203" s="254"/>
      <c r="C203" s="255"/>
      <c r="D203" s="233" t="s">
        <v>162</v>
      </c>
      <c r="E203" s="256" t="s">
        <v>19</v>
      </c>
      <c r="F203" s="257" t="s">
        <v>174</v>
      </c>
      <c r="G203" s="255"/>
      <c r="H203" s="258">
        <v>8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162</v>
      </c>
      <c r="AU203" s="264" t="s">
        <v>79</v>
      </c>
      <c r="AV203" s="15" t="s">
        <v>158</v>
      </c>
      <c r="AW203" s="15" t="s">
        <v>31</v>
      </c>
      <c r="AX203" s="15" t="s">
        <v>77</v>
      </c>
      <c r="AY203" s="264" t="s">
        <v>151</v>
      </c>
    </row>
    <row r="204" s="2" customFormat="1" ht="16.5" customHeight="1">
      <c r="A204" s="39"/>
      <c r="B204" s="40"/>
      <c r="C204" s="213" t="s">
        <v>405</v>
      </c>
      <c r="D204" s="213" t="s">
        <v>153</v>
      </c>
      <c r="E204" s="214" t="s">
        <v>747</v>
      </c>
      <c r="F204" s="215" t="s">
        <v>748</v>
      </c>
      <c r="G204" s="216" t="s">
        <v>433</v>
      </c>
      <c r="H204" s="217">
        <v>8</v>
      </c>
      <c r="I204" s="218"/>
      <c r="J204" s="219">
        <f>ROUND(I204*H204,2)</f>
        <v>0</v>
      </c>
      <c r="K204" s="215" t="s">
        <v>157</v>
      </c>
      <c r="L204" s="45"/>
      <c r="M204" s="220" t="s">
        <v>19</v>
      </c>
      <c r="N204" s="221" t="s">
        <v>40</v>
      </c>
      <c r="O204" s="85"/>
      <c r="P204" s="222">
        <f>O204*H204</f>
        <v>0</v>
      </c>
      <c r="Q204" s="222">
        <v>0.00012999999999999999</v>
      </c>
      <c r="R204" s="222">
        <f>Q204*H204</f>
        <v>0.0010399999999999999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158</v>
      </c>
      <c r="AT204" s="224" t="s">
        <v>153</v>
      </c>
      <c r="AU204" s="224" t="s">
        <v>79</v>
      </c>
      <c r="AY204" s="18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77</v>
      </c>
      <c r="BK204" s="225">
        <f>ROUND(I204*H204,2)</f>
        <v>0</v>
      </c>
      <c r="BL204" s="18" t="s">
        <v>158</v>
      </c>
      <c r="BM204" s="224" t="s">
        <v>2206</v>
      </c>
    </row>
    <row r="205" s="2" customFormat="1">
      <c r="A205" s="39"/>
      <c r="B205" s="40"/>
      <c r="C205" s="41"/>
      <c r="D205" s="226" t="s">
        <v>160</v>
      </c>
      <c r="E205" s="41"/>
      <c r="F205" s="227" t="s">
        <v>750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79</v>
      </c>
    </row>
    <row r="206" s="2" customFormat="1" ht="21.75" customHeight="1">
      <c r="A206" s="39"/>
      <c r="B206" s="40"/>
      <c r="C206" s="213" t="s">
        <v>413</v>
      </c>
      <c r="D206" s="213" t="s">
        <v>153</v>
      </c>
      <c r="E206" s="214" t="s">
        <v>2207</v>
      </c>
      <c r="F206" s="215" t="s">
        <v>2208</v>
      </c>
      <c r="G206" s="216" t="s">
        <v>290</v>
      </c>
      <c r="H206" s="217">
        <v>36.539999999999999</v>
      </c>
      <c r="I206" s="218"/>
      <c r="J206" s="219">
        <f>ROUND(I206*H206,2)</f>
        <v>0</v>
      </c>
      <c r="K206" s="215" t="s">
        <v>157</v>
      </c>
      <c r="L206" s="45"/>
      <c r="M206" s="220" t="s">
        <v>19</v>
      </c>
      <c r="N206" s="221" t="s">
        <v>40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0.089999999999999997</v>
      </c>
      <c r="T206" s="223">
        <f>S206*H206</f>
        <v>3.2885999999999997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158</v>
      </c>
      <c r="AT206" s="224" t="s">
        <v>153</v>
      </c>
      <c r="AU206" s="224" t="s">
        <v>79</v>
      </c>
      <c r="AY206" s="18" t="s">
        <v>151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77</v>
      </c>
      <c r="BK206" s="225">
        <f>ROUND(I206*H206,2)</f>
        <v>0</v>
      </c>
      <c r="BL206" s="18" t="s">
        <v>158</v>
      </c>
      <c r="BM206" s="224" t="s">
        <v>2209</v>
      </c>
    </row>
    <row r="207" s="2" customFormat="1">
      <c r="A207" s="39"/>
      <c r="B207" s="40"/>
      <c r="C207" s="41"/>
      <c r="D207" s="226" t="s">
        <v>160</v>
      </c>
      <c r="E207" s="41"/>
      <c r="F207" s="227" t="s">
        <v>2210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160</v>
      </c>
      <c r="AU207" s="18" t="s">
        <v>79</v>
      </c>
    </row>
    <row r="208" s="13" customFormat="1">
      <c r="A208" s="13"/>
      <c r="B208" s="231"/>
      <c r="C208" s="232"/>
      <c r="D208" s="233" t="s">
        <v>162</v>
      </c>
      <c r="E208" s="234" t="s">
        <v>19</v>
      </c>
      <c r="F208" s="235" t="s">
        <v>2183</v>
      </c>
      <c r="G208" s="232"/>
      <c r="H208" s="236">
        <v>36.539999999999999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162</v>
      </c>
      <c r="AU208" s="242" t="s">
        <v>79</v>
      </c>
      <c r="AV208" s="13" t="s">
        <v>79</v>
      </c>
      <c r="AW208" s="13" t="s">
        <v>31</v>
      </c>
      <c r="AX208" s="13" t="s">
        <v>77</v>
      </c>
      <c r="AY208" s="242" t="s">
        <v>151</v>
      </c>
    </row>
    <row r="209" s="2" customFormat="1" ht="16.5" customHeight="1">
      <c r="A209" s="39"/>
      <c r="B209" s="40"/>
      <c r="C209" s="213" t="s">
        <v>418</v>
      </c>
      <c r="D209" s="213" t="s">
        <v>153</v>
      </c>
      <c r="E209" s="214" t="s">
        <v>2211</v>
      </c>
      <c r="F209" s="215" t="s">
        <v>2212</v>
      </c>
      <c r="G209" s="216" t="s">
        <v>156</v>
      </c>
      <c r="H209" s="217">
        <v>3.6539999999999999</v>
      </c>
      <c r="I209" s="218"/>
      <c r="J209" s="219">
        <f>ROUND(I209*H209,2)</f>
        <v>0</v>
      </c>
      <c r="K209" s="215" t="s">
        <v>157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1.3999999999999999</v>
      </c>
      <c r="T209" s="223">
        <f>S209*H209</f>
        <v>5.1155999999999997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158</v>
      </c>
      <c r="AT209" s="224" t="s">
        <v>153</v>
      </c>
      <c r="AU209" s="224" t="s">
        <v>79</v>
      </c>
      <c r="AY209" s="18" t="s">
        <v>151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77</v>
      </c>
      <c r="BK209" s="225">
        <f>ROUND(I209*H209,2)</f>
        <v>0</v>
      </c>
      <c r="BL209" s="18" t="s">
        <v>158</v>
      </c>
      <c r="BM209" s="224" t="s">
        <v>2213</v>
      </c>
    </row>
    <row r="210" s="2" customFormat="1">
      <c r="A210" s="39"/>
      <c r="B210" s="40"/>
      <c r="C210" s="41"/>
      <c r="D210" s="226" t="s">
        <v>160</v>
      </c>
      <c r="E210" s="41"/>
      <c r="F210" s="227" t="s">
        <v>2214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79</v>
      </c>
    </row>
    <row r="211" s="13" customFormat="1">
      <c r="A211" s="13"/>
      <c r="B211" s="231"/>
      <c r="C211" s="232"/>
      <c r="D211" s="233" t="s">
        <v>162</v>
      </c>
      <c r="E211" s="234" t="s">
        <v>19</v>
      </c>
      <c r="F211" s="235" t="s">
        <v>2194</v>
      </c>
      <c r="G211" s="232"/>
      <c r="H211" s="236">
        <v>3.6539999999999999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79</v>
      </c>
      <c r="AV211" s="13" t="s">
        <v>79</v>
      </c>
      <c r="AW211" s="13" t="s">
        <v>31</v>
      </c>
      <c r="AX211" s="13" t="s">
        <v>77</v>
      </c>
      <c r="AY211" s="242" t="s">
        <v>151</v>
      </c>
    </row>
    <row r="212" s="2" customFormat="1" ht="16.5" customHeight="1">
      <c r="A212" s="39"/>
      <c r="B212" s="40"/>
      <c r="C212" s="213" t="s">
        <v>424</v>
      </c>
      <c r="D212" s="213" t="s">
        <v>153</v>
      </c>
      <c r="E212" s="214" t="s">
        <v>821</v>
      </c>
      <c r="F212" s="215" t="s">
        <v>822</v>
      </c>
      <c r="G212" s="216" t="s">
        <v>770</v>
      </c>
      <c r="H212" s="217">
        <v>1</v>
      </c>
      <c r="I212" s="218"/>
      <c r="J212" s="219">
        <f>ROUND(I212*H212,2)</f>
        <v>0</v>
      </c>
      <c r="K212" s="215" t="s">
        <v>19</v>
      </c>
      <c r="L212" s="45"/>
      <c r="M212" s="220" t="s">
        <v>19</v>
      </c>
      <c r="N212" s="221" t="s">
        <v>40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158</v>
      </c>
      <c r="AT212" s="224" t="s">
        <v>153</v>
      </c>
      <c r="AU212" s="224" t="s">
        <v>79</v>
      </c>
      <c r="AY212" s="18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77</v>
      </c>
      <c r="BK212" s="225">
        <f>ROUND(I212*H212,2)</f>
        <v>0</v>
      </c>
      <c r="BL212" s="18" t="s">
        <v>158</v>
      </c>
      <c r="BM212" s="224" t="s">
        <v>2215</v>
      </c>
    </row>
    <row r="213" s="2" customFormat="1">
      <c r="A213" s="39"/>
      <c r="B213" s="40"/>
      <c r="C213" s="41"/>
      <c r="D213" s="233" t="s">
        <v>681</v>
      </c>
      <c r="E213" s="41"/>
      <c r="F213" s="275" t="s">
        <v>814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681</v>
      </c>
      <c r="AU213" s="18" t="s">
        <v>79</v>
      </c>
    </row>
    <row r="214" s="2" customFormat="1" ht="16.5" customHeight="1">
      <c r="A214" s="39"/>
      <c r="B214" s="40"/>
      <c r="C214" s="265" t="s">
        <v>430</v>
      </c>
      <c r="D214" s="265" t="s">
        <v>262</v>
      </c>
      <c r="E214" s="266" t="s">
        <v>825</v>
      </c>
      <c r="F214" s="267" t="s">
        <v>826</v>
      </c>
      <c r="G214" s="268" t="s">
        <v>770</v>
      </c>
      <c r="H214" s="269">
        <v>1</v>
      </c>
      <c r="I214" s="270"/>
      <c r="J214" s="271">
        <f>ROUND(I214*H214,2)</f>
        <v>0</v>
      </c>
      <c r="K214" s="267" t="s">
        <v>19</v>
      </c>
      <c r="L214" s="272"/>
      <c r="M214" s="273" t="s">
        <v>19</v>
      </c>
      <c r="N214" s="274" t="s">
        <v>40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230</v>
      </c>
      <c r="AT214" s="224" t="s">
        <v>262</v>
      </c>
      <c r="AU214" s="224" t="s">
        <v>79</v>
      </c>
      <c r="AY214" s="18" t="s">
        <v>151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77</v>
      </c>
      <c r="BK214" s="225">
        <f>ROUND(I214*H214,2)</f>
        <v>0</v>
      </c>
      <c r="BL214" s="18" t="s">
        <v>158</v>
      </c>
      <c r="BM214" s="224" t="s">
        <v>2216</v>
      </c>
    </row>
    <row r="215" s="2" customFormat="1">
      <c r="A215" s="39"/>
      <c r="B215" s="40"/>
      <c r="C215" s="41"/>
      <c r="D215" s="233" t="s">
        <v>681</v>
      </c>
      <c r="E215" s="41"/>
      <c r="F215" s="275" t="s">
        <v>828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681</v>
      </c>
      <c r="AU215" s="18" t="s">
        <v>79</v>
      </c>
    </row>
    <row r="216" s="2" customFormat="1" ht="16.5" customHeight="1">
      <c r="A216" s="39"/>
      <c r="B216" s="40"/>
      <c r="C216" s="213" t="s">
        <v>436</v>
      </c>
      <c r="D216" s="213" t="s">
        <v>153</v>
      </c>
      <c r="E216" s="214" t="s">
        <v>830</v>
      </c>
      <c r="F216" s="215" t="s">
        <v>2217</v>
      </c>
      <c r="G216" s="216" t="s">
        <v>770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158</v>
      </c>
      <c r="AT216" s="224" t="s">
        <v>153</v>
      </c>
      <c r="AU216" s="224" t="s">
        <v>79</v>
      </c>
      <c r="AY216" s="18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77</v>
      </c>
      <c r="BK216" s="225">
        <f>ROUND(I216*H216,2)</f>
        <v>0</v>
      </c>
      <c r="BL216" s="18" t="s">
        <v>158</v>
      </c>
      <c r="BM216" s="224" t="s">
        <v>2218</v>
      </c>
    </row>
    <row r="217" s="2" customFormat="1">
      <c r="A217" s="39"/>
      <c r="B217" s="40"/>
      <c r="C217" s="41"/>
      <c r="D217" s="233" t="s">
        <v>681</v>
      </c>
      <c r="E217" s="41"/>
      <c r="F217" s="275" t="s">
        <v>814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681</v>
      </c>
      <c r="AU217" s="18" t="s">
        <v>79</v>
      </c>
    </row>
    <row r="218" s="2" customFormat="1" ht="16.5" customHeight="1">
      <c r="A218" s="39"/>
      <c r="B218" s="40"/>
      <c r="C218" s="265" t="s">
        <v>440</v>
      </c>
      <c r="D218" s="265" t="s">
        <v>262</v>
      </c>
      <c r="E218" s="266" t="s">
        <v>834</v>
      </c>
      <c r="F218" s="267" t="s">
        <v>2219</v>
      </c>
      <c r="G218" s="268" t="s">
        <v>770</v>
      </c>
      <c r="H218" s="269">
        <v>1</v>
      </c>
      <c r="I218" s="270"/>
      <c r="J218" s="271">
        <f>ROUND(I218*H218,2)</f>
        <v>0</v>
      </c>
      <c r="K218" s="267" t="s">
        <v>19</v>
      </c>
      <c r="L218" s="272"/>
      <c r="M218" s="273" t="s">
        <v>19</v>
      </c>
      <c r="N218" s="274" t="s">
        <v>40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230</v>
      </c>
      <c r="AT218" s="224" t="s">
        <v>262</v>
      </c>
      <c r="AU218" s="224" t="s">
        <v>79</v>
      </c>
      <c r="AY218" s="18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77</v>
      </c>
      <c r="BK218" s="225">
        <f>ROUND(I218*H218,2)</f>
        <v>0</v>
      </c>
      <c r="BL218" s="18" t="s">
        <v>158</v>
      </c>
      <c r="BM218" s="224" t="s">
        <v>2220</v>
      </c>
    </row>
    <row r="219" s="2" customFormat="1">
      <c r="A219" s="39"/>
      <c r="B219" s="40"/>
      <c r="C219" s="41"/>
      <c r="D219" s="233" t="s">
        <v>681</v>
      </c>
      <c r="E219" s="41"/>
      <c r="F219" s="275" t="s">
        <v>2221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681</v>
      </c>
      <c r="AU219" s="18" t="s">
        <v>79</v>
      </c>
    </row>
    <row r="220" s="2" customFormat="1" ht="16.5" customHeight="1">
      <c r="A220" s="39"/>
      <c r="B220" s="40"/>
      <c r="C220" s="213" t="s">
        <v>445</v>
      </c>
      <c r="D220" s="213" t="s">
        <v>153</v>
      </c>
      <c r="E220" s="214" t="s">
        <v>839</v>
      </c>
      <c r="F220" s="215" t="s">
        <v>2222</v>
      </c>
      <c r="G220" s="216" t="s">
        <v>770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158</v>
      </c>
      <c r="AT220" s="224" t="s">
        <v>153</v>
      </c>
      <c r="AU220" s="224" t="s">
        <v>79</v>
      </c>
      <c r="AY220" s="18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77</v>
      </c>
      <c r="BK220" s="225">
        <f>ROUND(I220*H220,2)</f>
        <v>0</v>
      </c>
      <c r="BL220" s="18" t="s">
        <v>158</v>
      </c>
      <c r="BM220" s="224" t="s">
        <v>2223</v>
      </c>
    </row>
    <row r="221" s="2" customFormat="1">
      <c r="A221" s="39"/>
      <c r="B221" s="40"/>
      <c r="C221" s="41"/>
      <c r="D221" s="233" t="s">
        <v>681</v>
      </c>
      <c r="E221" s="41"/>
      <c r="F221" s="275" t="s">
        <v>814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681</v>
      </c>
      <c r="AU221" s="18" t="s">
        <v>79</v>
      </c>
    </row>
    <row r="222" s="2" customFormat="1" ht="16.5" customHeight="1">
      <c r="A222" s="39"/>
      <c r="B222" s="40"/>
      <c r="C222" s="265" t="s">
        <v>450</v>
      </c>
      <c r="D222" s="265" t="s">
        <v>262</v>
      </c>
      <c r="E222" s="266" t="s">
        <v>843</v>
      </c>
      <c r="F222" s="267" t="s">
        <v>2224</v>
      </c>
      <c r="G222" s="268" t="s">
        <v>770</v>
      </c>
      <c r="H222" s="269">
        <v>1</v>
      </c>
      <c r="I222" s="270"/>
      <c r="J222" s="271">
        <f>ROUND(I222*H222,2)</f>
        <v>0</v>
      </c>
      <c r="K222" s="267" t="s">
        <v>19</v>
      </c>
      <c r="L222" s="272"/>
      <c r="M222" s="273" t="s">
        <v>19</v>
      </c>
      <c r="N222" s="274" t="s">
        <v>40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230</v>
      </c>
      <c r="AT222" s="224" t="s">
        <v>262</v>
      </c>
      <c r="AU222" s="224" t="s">
        <v>79</v>
      </c>
      <c r="AY222" s="18" t="s">
        <v>151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77</v>
      </c>
      <c r="BK222" s="225">
        <f>ROUND(I222*H222,2)</f>
        <v>0</v>
      </c>
      <c r="BL222" s="18" t="s">
        <v>158</v>
      </c>
      <c r="BM222" s="224" t="s">
        <v>2225</v>
      </c>
    </row>
    <row r="223" s="2" customFormat="1">
      <c r="A223" s="39"/>
      <c r="B223" s="40"/>
      <c r="C223" s="41"/>
      <c r="D223" s="233" t="s">
        <v>681</v>
      </c>
      <c r="E223" s="41"/>
      <c r="F223" s="275" t="s">
        <v>2226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681</v>
      </c>
      <c r="AU223" s="18" t="s">
        <v>79</v>
      </c>
    </row>
    <row r="224" s="12" customFormat="1" ht="22.8" customHeight="1">
      <c r="A224" s="12"/>
      <c r="B224" s="197"/>
      <c r="C224" s="198"/>
      <c r="D224" s="199" t="s">
        <v>68</v>
      </c>
      <c r="E224" s="211" t="s">
        <v>1669</v>
      </c>
      <c r="F224" s="211" t="s">
        <v>1670</v>
      </c>
      <c r="G224" s="198"/>
      <c r="H224" s="198"/>
      <c r="I224" s="201"/>
      <c r="J224" s="212">
        <f>BK224</f>
        <v>0</v>
      </c>
      <c r="K224" s="198"/>
      <c r="L224" s="203"/>
      <c r="M224" s="204"/>
      <c r="N224" s="205"/>
      <c r="O224" s="205"/>
      <c r="P224" s="206">
        <f>SUM(P225:P233)</f>
        <v>0</v>
      </c>
      <c r="Q224" s="205"/>
      <c r="R224" s="206">
        <f>SUM(R225:R233)</f>
        <v>0</v>
      </c>
      <c r="S224" s="205"/>
      <c r="T224" s="207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8" t="s">
        <v>77</v>
      </c>
      <c r="AT224" s="209" t="s">
        <v>68</v>
      </c>
      <c r="AU224" s="209" t="s">
        <v>77</v>
      </c>
      <c r="AY224" s="208" t="s">
        <v>151</v>
      </c>
      <c r="BK224" s="210">
        <f>SUM(BK225:BK233)</f>
        <v>0</v>
      </c>
    </row>
    <row r="225" s="2" customFormat="1" ht="16.5" customHeight="1">
      <c r="A225" s="39"/>
      <c r="B225" s="40"/>
      <c r="C225" s="213" t="s">
        <v>457</v>
      </c>
      <c r="D225" s="213" t="s">
        <v>153</v>
      </c>
      <c r="E225" s="214" t="s">
        <v>1671</v>
      </c>
      <c r="F225" s="215" t="s">
        <v>1672</v>
      </c>
      <c r="G225" s="216" t="s">
        <v>245</v>
      </c>
      <c r="H225" s="217">
        <v>8.4039999999999999</v>
      </c>
      <c r="I225" s="218"/>
      <c r="J225" s="219">
        <f>ROUND(I225*H225,2)</f>
        <v>0</v>
      </c>
      <c r="K225" s="215" t="s">
        <v>157</v>
      </c>
      <c r="L225" s="45"/>
      <c r="M225" s="220" t="s">
        <v>19</v>
      </c>
      <c r="N225" s="221" t="s">
        <v>40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158</v>
      </c>
      <c r="AT225" s="224" t="s">
        <v>153</v>
      </c>
      <c r="AU225" s="224" t="s">
        <v>79</v>
      </c>
      <c r="AY225" s="18" t="s">
        <v>151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77</v>
      </c>
      <c r="BK225" s="225">
        <f>ROUND(I225*H225,2)</f>
        <v>0</v>
      </c>
      <c r="BL225" s="18" t="s">
        <v>158</v>
      </c>
      <c r="BM225" s="224" t="s">
        <v>2227</v>
      </c>
    </row>
    <row r="226" s="2" customFormat="1">
      <c r="A226" s="39"/>
      <c r="B226" s="40"/>
      <c r="C226" s="41"/>
      <c r="D226" s="226" t="s">
        <v>160</v>
      </c>
      <c r="E226" s="41"/>
      <c r="F226" s="227" t="s">
        <v>1674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160</v>
      </c>
      <c r="AU226" s="18" t="s">
        <v>79</v>
      </c>
    </row>
    <row r="227" s="2" customFormat="1" ht="16.5" customHeight="1">
      <c r="A227" s="39"/>
      <c r="B227" s="40"/>
      <c r="C227" s="213" t="s">
        <v>466</v>
      </c>
      <c r="D227" s="213" t="s">
        <v>153</v>
      </c>
      <c r="E227" s="214" t="s">
        <v>1675</v>
      </c>
      <c r="F227" s="215" t="s">
        <v>1676</v>
      </c>
      <c r="G227" s="216" t="s">
        <v>245</v>
      </c>
      <c r="H227" s="217">
        <v>8.4039999999999999</v>
      </c>
      <c r="I227" s="218"/>
      <c r="J227" s="219">
        <f>ROUND(I227*H227,2)</f>
        <v>0</v>
      </c>
      <c r="K227" s="215" t="s">
        <v>157</v>
      </c>
      <c r="L227" s="45"/>
      <c r="M227" s="220" t="s">
        <v>19</v>
      </c>
      <c r="N227" s="221" t="s">
        <v>40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158</v>
      </c>
      <c r="AT227" s="224" t="s">
        <v>153</v>
      </c>
      <c r="AU227" s="224" t="s">
        <v>79</v>
      </c>
      <c r="AY227" s="18" t="s">
        <v>151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77</v>
      </c>
      <c r="BK227" s="225">
        <f>ROUND(I227*H227,2)</f>
        <v>0</v>
      </c>
      <c r="BL227" s="18" t="s">
        <v>158</v>
      </c>
      <c r="BM227" s="224" t="s">
        <v>2228</v>
      </c>
    </row>
    <row r="228" s="2" customFormat="1">
      <c r="A228" s="39"/>
      <c r="B228" s="40"/>
      <c r="C228" s="41"/>
      <c r="D228" s="226" t="s">
        <v>160</v>
      </c>
      <c r="E228" s="41"/>
      <c r="F228" s="227" t="s">
        <v>1678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160</v>
      </c>
      <c r="AU228" s="18" t="s">
        <v>79</v>
      </c>
    </row>
    <row r="229" s="2" customFormat="1" ht="16.5" customHeight="1">
      <c r="A229" s="39"/>
      <c r="B229" s="40"/>
      <c r="C229" s="213" t="s">
        <v>472</v>
      </c>
      <c r="D229" s="213" t="s">
        <v>153</v>
      </c>
      <c r="E229" s="214" t="s">
        <v>1679</v>
      </c>
      <c r="F229" s="215" t="s">
        <v>1680</v>
      </c>
      <c r="G229" s="216" t="s">
        <v>245</v>
      </c>
      <c r="H229" s="217">
        <v>67.231999999999999</v>
      </c>
      <c r="I229" s="218"/>
      <c r="J229" s="219">
        <f>ROUND(I229*H229,2)</f>
        <v>0</v>
      </c>
      <c r="K229" s="215" t="s">
        <v>157</v>
      </c>
      <c r="L229" s="45"/>
      <c r="M229" s="220" t="s">
        <v>19</v>
      </c>
      <c r="N229" s="221" t="s">
        <v>40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158</v>
      </c>
      <c r="AT229" s="224" t="s">
        <v>153</v>
      </c>
      <c r="AU229" s="224" t="s">
        <v>79</v>
      </c>
      <c r="AY229" s="18" t="s">
        <v>151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77</v>
      </c>
      <c r="BK229" s="225">
        <f>ROUND(I229*H229,2)</f>
        <v>0</v>
      </c>
      <c r="BL229" s="18" t="s">
        <v>158</v>
      </c>
      <c r="BM229" s="224" t="s">
        <v>2229</v>
      </c>
    </row>
    <row r="230" s="2" customFormat="1">
      <c r="A230" s="39"/>
      <c r="B230" s="40"/>
      <c r="C230" s="41"/>
      <c r="D230" s="226" t="s">
        <v>160</v>
      </c>
      <c r="E230" s="41"/>
      <c r="F230" s="227" t="s">
        <v>1682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160</v>
      </c>
      <c r="AU230" s="18" t="s">
        <v>79</v>
      </c>
    </row>
    <row r="231" s="13" customFormat="1">
      <c r="A231" s="13"/>
      <c r="B231" s="231"/>
      <c r="C231" s="232"/>
      <c r="D231" s="233" t="s">
        <v>162</v>
      </c>
      <c r="E231" s="232"/>
      <c r="F231" s="235" t="s">
        <v>2230</v>
      </c>
      <c r="G231" s="232"/>
      <c r="H231" s="236">
        <v>67.231999999999999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162</v>
      </c>
      <c r="AU231" s="242" t="s">
        <v>79</v>
      </c>
      <c r="AV231" s="13" t="s">
        <v>79</v>
      </c>
      <c r="AW231" s="13" t="s">
        <v>4</v>
      </c>
      <c r="AX231" s="13" t="s">
        <v>77</v>
      </c>
      <c r="AY231" s="242" t="s">
        <v>151</v>
      </c>
    </row>
    <row r="232" s="2" customFormat="1" ht="21.75" customHeight="1">
      <c r="A232" s="39"/>
      <c r="B232" s="40"/>
      <c r="C232" s="213" t="s">
        <v>477</v>
      </c>
      <c r="D232" s="213" t="s">
        <v>153</v>
      </c>
      <c r="E232" s="214" t="s">
        <v>1684</v>
      </c>
      <c r="F232" s="215" t="s">
        <v>1685</v>
      </c>
      <c r="G232" s="216" t="s">
        <v>245</v>
      </c>
      <c r="H232" s="217">
        <v>8.4039999999999999</v>
      </c>
      <c r="I232" s="218"/>
      <c r="J232" s="219">
        <f>ROUND(I232*H232,2)</f>
        <v>0</v>
      </c>
      <c r="K232" s="215" t="s">
        <v>157</v>
      </c>
      <c r="L232" s="45"/>
      <c r="M232" s="220" t="s">
        <v>19</v>
      </c>
      <c r="N232" s="221" t="s">
        <v>40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158</v>
      </c>
      <c r="AT232" s="224" t="s">
        <v>153</v>
      </c>
      <c r="AU232" s="224" t="s">
        <v>79</v>
      </c>
      <c r="AY232" s="18" t="s">
        <v>151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77</v>
      </c>
      <c r="BK232" s="225">
        <f>ROUND(I232*H232,2)</f>
        <v>0</v>
      </c>
      <c r="BL232" s="18" t="s">
        <v>158</v>
      </c>
      <c r="BM232" s="224" t="s">
        <v>2231</v>
      </c>
    </row>
    <row r="233" s="2" customFormat="1">
      <c r="A233" s="39"/>
      <c r="B233" s="40"/>
      <c r="C233" s="41"/>
      <c r="D233" s="226" t="s">
        <v>160</v>
      </c>
      <c r="E233" s="41"/>
      <c r="F233" s="227" t="s">
        <v>1687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160</v>
      </c>
      <c r="AU233" s="18" t="s">
        <v>79</v>
      </c>
    </row>
    <row r="234" s="12" customFormat="1" ht="22.8" customHeight="1">
      <c r="A234" s="12"/>
      <c r="B234" s="197"/>
      <c r="C234" s="198"/>
      <c r="D234" s="199" t="s">
        <v>68</v>
      </c>
      <c r="E234" s="211" t="s">
        <v>847</v>
      </c>
      <c r="F234" s="211" t="s">
        <v>848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SUM(P235:P236)</f>
        <v>0</v>
      </c>
      <c r="Q234" s="205"/>
      <c r="R234" s="206">
        <f>SUM(R235:R236)</f>
        <v>0</v>
      </c>
      <c r="S234" s="205"/>
      <c r="T234" s="207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77</v>
      </c>
      <c r="AT234" s="209" t="s">
        <v>68</v>
      </c>
      <c r="AU234" s="209" t="s">
        <v>77</v>
      </c>
      <c r="AY234" s="208" t="s">
        <v>151</v>
      </c>
      <c r="BK234" s="210">
        <f>SUM(BK235:BK236)</f>
        <v>0</v>
      </c>
    </row>
    <row r="235" s="2" customFormat="1" ht="16.5" customHeight="1">
      <c r="A235" s="39"/>
      <c r="B235" s="40"/>
      <c r="C235" s="213" t="s">
        <v>483</v>
      </c>
      <c r="D235" s="213" t="s">
        <v>153</v>
      </c>
      <c r="E235" s="214" t="s">
        <v>850</v>
      </c>
      <c r="F235" s="215" t="s">
        <v>851</v>
      </c>
      <c r="G235" s="216" t="s">
        <v>245</v>
      </c>
      <c r="H235" s="217">
        <v>103.053</v>
      </c>
      <c r="I235" s="218"/>
      <c r="J235" s="219">
        <f>ROUND(I235*H235,2)</f>
        <v>0</v>
      </c>
      <c r="K235" s="215" t="s">
        <v>157</v>
      </c>
      <c r="L235" s="45"/>
      <c r="M235" s="220" t="s">
        <v>19</v>
      </c>
      <c r="N235" s="221" t="s">
        <v>40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158</v>
      </c>
      <c r="AT235" s="224" t="s">
        <v>153</v>
      </c>
      <c r="AU235" s="224" t="s">
        <v>79</v>
      </c>
      <c r="AY235" s="18" t="s">
        <v>151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77</v>
      </c>
      <c r="BK235" s="225">
        <f>ROUND(I235*H235,2)</f>
        <v>0</v>
      </c>
      <c r="BL235" s="18" t="s">
        <v>158</v>
      </c>
      <c r="BM235" s="224" t="s">
        <v>2232</v>
      </c>
    </row>
    <row r="236" s="2" customFormat="1">
      <c r="A236" s="39"/>
      <c r="B236" s="40"/>
      <c r="C236" s="41"/>
      <c r="D236" s="226" t="s">
        <v>160</v>
      </c>
      <c r="E236" s="41"/>
      <c r="F236" s="227" t="s">
        <v>853</v>
      </c>
      <c r="G236" s="41"/>
      <c r="H236" s="41"/>
      <c r="I236" s="228"/>
      <c r="J236" s="41"/>
      <c r="K236" s="41"/>
      <c r="L236" s="45"/>
      <c r="M236" s="276"/>
      <c r="N236" s="277"/>
      <c r="O236" s="278"/>
      <c r="P236" s="278"/>
      <c r="Q236" s="278"/>
      <c r="R236" s="278"/>
      <c r="S236" s="278"/>
      <c r="T236" s="27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160</v>
      </c>
      <c r="AU236" s="18" t="s">
        <v>79</v>
      </c>
    </row>
    <row r="237" s="2" customFormat="1" ht="6.96" customHeight="1">
      <c r="A237" s="39"/>
      <c r="B237" s="60"/>
      <c r="C237" s="61"/>
      <c r="D237" s="61"/>
      <c r="E237" s="61"/>
      <c r="F237" s="61"/>
      <c r="G237" s="61"/>
      <c r="H237" s="61"/>
      <c r="I237" s="61"/>
      <c r="J237" s="61"/>
      <c r="K237" s="61"/>
      <c r="L237" s="45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sheetProtection sheet="1" autoFilter="0" formatColumns="0" formatRows="0" objects="1" scenarios="1" spinCount="100000" saltValue="FcAB7fq71dA33Mp5aDi5fgnJYoHmQdNscC6k0MmeFZ/pvc2SjKFDYd9/YDLbWTUPeby54h4/i6skDLmlryWh/A==" hashValue="KsyjNZ+mzun1iQ+o4vW3dzDkbytWNZsaq6xxE90kZoLd00slztbg9YQ6eE1KTfwAo0XM8kROsea5imofuJyQOg==" algorithmName="SHA-512" password="CC35"/>
  <autoFilter ref="C86:K23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1_02/122251105"/>
    <hyperlink ref="F96" r:id="rId2" display="https://podminky.urs.cz/item/CS_URS_2021_02/132251101"/>
    <hyperlink ref="F101" r:id="rId3" display="https://podminky.urs.cz/item/CS_URS_2021_02/133212011"/>
    <hyperlink ref="F106" r:id="rId4" display="https://podminky.urs.cz/item/CS_URS_2021_02/162751116"/>
    <hyperlink ref="F109" r:id="rId5" display="https://podminky.urs.cz/item/CS_URS_2021_02/171201231"/>
    <hyperlink ref="F112" r:id="rId6" display="https://podminky.urs.cz/item/CS_URS_2021_02/171251201"/>
    <hyperlink ref="F114" r:id="rId7" display="https://podminky.urs.cz/item/CS_URS_2021_02/181951112"/>
    <hyperlink ref="F120" r:id="rId8" display="https://podminky.urs.cz/item/CS_URS_2021_02/211561111"/>
    <hyperlink ref="F125" r:id="rId9" display="https://podminky.urs.cz/item/CS_URS_2021_02/211971110"/>
    <hyperlink ref="F130" r:id="rId10" display="https://podminky.urs.cz/item/CS_URS_2021_02/69311081"/>
    <hyperlink ref="F133" r:id="rId11" display="https://podminky.urs.cz/item/CS_URS_2021_02/212752101"/>
    <hyperlink ref="F138" r:id="rId12" display="https://podminky.urs.cz/item/CS_URS_2021_02/275313811"/>
    <hyperlink ref="F144" r:id="rId13" display="https://podminky.urs.cz/item/CS_URS_2021_02/564801111"/>
    <hyperlink ref="F149" r:id="rId14" display="https://podminky.urs.cz/item/CS_URS_2021_02/564861111"/>
    <hyperlink ref="F151" r:id="rId15" display="https://podminky.urs.cz/item/CS_URS_2021_02/567142113"/>
    <hyperlink ref="F153" r:id="rId16" display="https://podminky.urs.cz/item/CS_URS_2021_02/576136311"/>
    <hyperlink ref="F158" r:id="rId17" display="https://podminky.urs.cz/item/CS_URS_2021_02/577134111"/>
    <hyperlink ref="F160" r:id="rId18" display="https://podminky.urs.cz/item/CS_URS_2021_02/579211120"/>
    <hyperlink ref="F162" r:id="rId19" display="https://podminky.urs.cz/item/CS_URS_2021_02/579291111"/>
    <hyperlink ref="F171" r:id="rId20" display="https://podminky.urs.cz/item/CS_URS_2021_02/596811120"/>
    <hyperlink ref="F174" r:id="rId21" display="https://podminky.urs.cz/item/CS_URS_2021_02/59248005"/>
    <hyperlink ref="F179" r:id="rId22" display="https://podminky.urs.cz/item/CS_URS_2021_02/635111421"/>
    <hyperlink ref="F183" r:id="rId23" display="https://podminky.urs.cz/item/CS_URS_2021_02/916231213"/>
    <hyperlink ref="F188" r:id="rId24" display="https://podminky.urs.cz/item/CS_URS_2021_02/59217031"/>
    <hyperlink ref="F191" r:id="rId25" display="https://podminky.urs.cz/item/CS_URS_2021_02/916991121"/>
    <hyperlink ref="F196" r:id="rId26" display="https://podminky.urs.cz/item/CS_URS_2021_02/936124113"/>
    <hyperlink ref="F200" r:id="rId27" display="https://podminky.urs.cz/item/CS_URS_2021_02/953961213"/>
    <hyperlink ref="F205" r:id="rId28" display="https://podminky.urs.cz/item/CS_URS_2021_02/953965121"/>
    <hyperlink ref="F207" r:id="rId29" display="https://podminky.urs.cz/item/CS_URS_2021_02/965081333"/>
    <hyperlink ref="F210" r:id="rId30" display="https://podminky.urs.cz/item/CS_URS_2021_02/965082923"/>
    <hyperlink ref="F226" r:id="rId31" display="https://podminky.urs.cz/item/CS_URS_2021_02/997013111"/>
    <hyperlink ref="F228" r:id="rId32" display="https://podminky.urs.cz/item/CS_URS_2021_02/997013501"/>
    <hyperlink ref="F230" r:id="rId33" display="https://podminky.urs.cz/item/CS_URS_2021_02/997013509"/>
    <hyperlink ref="F233" r:id="rId34" display="https://podminky.urs.cz/item/CS_URS_2021_02/997013631"/>
    <hyperlink ref="F236" r:id="rId35" display="https://podminky.urs.cz/item/CS_URS_2021_02/9982220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2233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ROUND((SUM(BE89:BE251)),  2)</f>
        <v>0</v>
      </c>
      <c r="G33" s="39"/>
      <c r="H33" s="39"/>
      <c r="I33" s="158">
        <v>0.20999999999999999</v>
      </c>
      <c r="J33" s="157">
        <f>ROUND(((SUM(BE89:BE251))*I33),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ROUND((SUM(BF89:BF251)),  2)</f>
        <v>0</v>
      </c>
      <c r="G34" s="39"/>
      <c r="H34" s="39"/>
      <c r="I34" s="158">
        <v>0.14999999999999999</v>
      </c>
      <c r="J34" s="157">
        <f>ROUND(((SUM(BF89:BF251))*I34),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ROUND((SUM(BG89:BG251)),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ROUND((SUM(BH89:BH251)),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ROUND((SUM(BI89:BI251)),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GJ-06 - SO 06 - Multifunkční plocha u Gymnazia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J90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J91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J120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127</v>
      </c>
      <c r="E63" s="183"/>
      <c r="F63" s="183"/>
      <c r="G63" s="183"/>
      <c r="H63" s="183"/>
      <c r="I63" s="183"/>
      <c r="J63" s="184">
        <f>J142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128</v>
      </c>
      <c r="E64" s="183"/>
      <c r="F64" s="183"/>
      <c r="G64" s="183"/>
      <c r="H64" s="183"/>
      <c r="I64" s="183"/>
      <c r="J64" s="184">
        <f>J177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129</v>
      </c>
      <c r="E65" s="183"/>
      <c r="F65" s="183"/>
      <c r="G65" s="183"/>
      <c r="H65" s="183"/>
      <c r="I65" s="183"/>
      <c r="J65" s="184">
        <f>J184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1432</v>
      </c>
      <c r="E66" s="183"/>
      <c r="F66" s="183"/>
      <c r="G66" s="183"/>
      <c r="H66" s="183"/>
      <c r="I66" s="183"/>
      <c r="J66" s="184">
        <f>J227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J237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131</v>
      </c>
      <c r="E68" s="178"/>
      <c r="F68" s="178"/>
      <c r="G68" s="178"/>
      <c r="H68" s="178"/>
      <c r="I68" s="178"/>
      <c r="J68" s="179">
        <f>J240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134</v>
      </c>
      <c r="E69" s="183"/>
      <c r="F69" s="183"/>
      <c r="G69" s="183"/>
      <c r="H69" s="183"/>
      <c r="I69" s="183"/>
      <c r="J69" s="184">
        <f>J241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Jihlava - gymnazium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GJ-06 - SO 06 - Multifunkční plocha u Gymnazia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19. 12. 2021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30</v>
      </c>
      <c r="J85" s="37" t="str">
        <f>E21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32</v>
      </c>
      <c r="J86" s="37" t="str">
        <f>E24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137</v>
      </c>
      <c r="D88" s="189" t="s">
        <v>54</v>
      </c>
      <c r="E88" s="189" t="s">
        <v>50</v>
      </c>
      <c r="F88" s="189" t="s">
        <v>51</v>
      </c>
      <c r="G88" s="189" t="s">
        <v>138</v>
      </c>
      <c r="H88" s="189" t="s">
        <v>139</v>
      </c>
      <c r="I88" s="189" t="s">
        <v>140</v>
      </c>
      <c r="J88" s="189" t="s">
        <v>120</v>
      </c>
      <c r="K88" s="190" t="s">
        <v>141</v>
      </c>
      <c r="L88" s="191"/>
      <c r="M88" s="93" t="s">
        <v>19</v>
      </c>
      <c r="N88" s="94" t="s">
        <v>39</v>
      </c>
      <c r="O88" s="94" t="s">
        <v>142</v>
      </c>
      <c r="P88" s="94" t="s">
        <v>143</v>
      </c>
      <c r="Q88" s="94" t="s">
        <v>144</v>
      </c>
      <c r="R88" s="94" t="s">
        <v>145</v>
      </c>
      <c r="S88" s="94" t="s">
        <v>146</v>
      </c>
      <c r="T88" s="95" t="s">
        <v>147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148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P90+P240</f>
        <v>0</v>
      </c>
      <c r="Q89" s="97"/>
      <c r="R89" s="194">
        <f>R90+R240</f>
        <v>146.64472538000001</v>
      </c>
      <c r="S89" s="97"/>
      <c r="T89" s="195">
        <f>T90+T240</f>
        <v>3.3395999999999999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68</v>
      </c>
      <c r="AU89" s="18" t="s">
        <v>121</v>
      </c>
      <c r="BK89" s="196">
        <f>BK90+BK240</f>
        <v>0</v>
      </c>
    </row>
    <row r="90" s="12" customFormat="1" ht="25.92" customHeight="1">
      <c r="A90" s="12"/>
      <c r="B90" s="197"/>
      <c r="C90" s="198"/>
      <c r="D90" s="199" t="s">
        <v>68</v>
      </c>
      <c r="E90" s="200" t="s">
        <v>149</v>
      </c>
      <c r="F90" s="200" t="s">
        <v>150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P91+P120+P142+P177+P184+P227+P237</f>
        <v>0</v>
      </c>
      <c r="Q90" s="205"/>
      <c r="R90" s="206">
        <f>R91+R120+R142+R177+R184+R227+R237</f>
        <v>141.05634538000001</v>
      </c>
      <c r="S90" s="205"/>
      <c r="T90" s="207">
        <f>T91+T120+T142+T177+T184+T227+T237</f>
        <v>3.3395999999999999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77</v>
      </c>
      <c r="AT90" s="209" t="s">
        <v>68</v>
      </c>
      <c r="AU90" s="209" t="s">
        <v>69</v>
      </c>
      <c r="AY90" s="208" t="s">
        <v>151</v>
      </c>
      <c r="BK90" s="210">
        <f>BK91+BK120+BK142+BK177+BK184+BK227+BK237</f>
        <v>0</v>
      </c>
    </row>
    <row r="91" s="12" customFormat="1" ht="22.8" customHeight="1">
      <c r="A91" s="12"/>
      <c r="B91" s="197"/>
      <c r="C91" s="198"/>
      <c r="D91" s="199" t="s">
        <v>68</v>
      </c>
      <c r="E91" s="211" t="s">
        <v>77</v>
      </c>
      <c r="F91" s="211" t="s">
        <v>152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SUM(P92:P119)</f>
        <v>0</v>
      </c>
      <c r="Q91" s="205"/>
      <c r="R91" s="206">
        <f>SUM(R92:R119)</f>
        <v>0</v>
      </c>
      <c r="S91" s="205"/>
      <c r="T91" s="207">
        <f>SUM(T92:T119)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77</v>
      </c>
      <c r="AT91" s="209" t="s">
        <v>68</v>
      </c>
      <c r="AU91" s="209" t="s">
        <v>77</v>
      </c>
      <c r="AY91" s="208" t="s">
        <v>151</v>
      </c>
      <c r="BK91" s="210">
        <f>SUM(BK92:BK119)</f>
        <v>0</v>
      </c>
    </row>
    <row r="92" s="2" customFormat="1" ht="21.75" customHeight="1">
      <c r="A92" s="39"/>
      <c r="B92" s="40"/>
      <c r="C92" s="213" t="s">
        <v>77</v>
      </c>
      <c r="D92" s="213" t="s">
        <v>153</v>
      </c>
      <c r="E92" s="214" t="s">
        <v>154</v>
      </c>
      <c r="F92" s="215" t="s">
        <v>155</v>
      </c>
      <c r="G92" s="216" t="s">
        <v>156</v>
      </c>
      <c r="H92" s="217">
        <v>167.62299999999999</v>
      </c>
      <c r="I92" s="218"/>
      <c r="J92" s="219">
        <f>ROUND(I92*H92,2)</f>
        <v>0</v>
      </c>
      <c r="K92" s="215" t="s">
        <v>157</v>
      </c>
      <c r="L92" s="45"/>
      <c r="M92" s="220" t="s">
        <v>19</v>
      </c>
      <c r="N92" s="221" t="s">
        <v>40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158</v>
      </c>
      <c r="AT92" s="224" t="s">
        <v>153</v>
      </c>
      <c r="AU92" s="224" t="s">
        <v>79</v>
      </c>
      <c r="AY92" s="18" t="s">
        <v>151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77</v>
      </c>
      <c r="BK92" s="225">
        <f>ROUND(I92*H92,2)</f>
        <v>0</v>
      </c>
      <c r="BL92" s="18" t="s">
        <v>158</v>
      </c>
      <c r="BM92" s="224" t="s">
        <v>2234</v>
      </c>
    </row>
    <row r="93" s="2" customFormat="1">
      <c r="A93" s="39"/>
      <c r="B93" s="40"/>
      <c r="C93" s="41"/>
      <c r="D93" s="226" t="s">
        <v>160</v>
      </c>
      <c r="E93" s="41"/>
      <c r="F93" s="227" t="s">
        <v>161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160</v>
      </c>
      <c r="AU93" s="18" t="s">
        <v>79</v>
      </c>
    </row>
    <row r="94" s="13" customFormat="1">
      <c r="A94" s="13"/>
      <c r="B94" s="231"/>
      <c r="C94" s="232"/>
      <c r="D94" s="233" t="s">
        <v>162</v>
      </c>
      <c r="E94" s="234" t="s">
        <v>19</v>
      </c>
      <c r="F94" s="235" t="s">
        <v>2235</v>
      </c>
      <c r="G94" s="232"/>
      <c r="H94" s="236">
        <v>167.62299999999999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162</v>
      </c>
      <c r="AU94" s="242" t="s">
        <v>79</v>
      </c>
      <c r="AV94" s="13" t="s">
        <v>79</v>
      </c>
      <c r="AW94" s="13" t="s">
        <v>31</v>
      </c>
      <c r="AX94" s="13" t="s">
        <v>69</v>
      </c>
      <c r="AY94" s="242" t="s">
        <v>151</v>
      </c>
    </row>
    <row r="95" s="14" customFormat="1">
      <c r="A95" s="14"/>
      <c r="B95" s="243"/>
      <c r="C95" s="244"/>
      <c r="D95" s="233" t="s">
        <v>162</v>
      </c>
      <c r="E95" s="245" t="s">
        <v>19</v>
      </c>
      <c r="F95" s="246" t="s">
        <v>169</v>
      </c>
      <c r="G95" s="244"/>
      <c r="H95" s="247">
        <v>167.62299999999999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162</v>
      </c>
      <c r="AU95" s="253" t="s">
        <v>79</v>
      </c>
      <c r="AV95" s="14" t="s">
        <v>165</v>
      </c>
      <c r="AW95" s="14" t="s">
        <v>31</v>
      </c>
      <c r="AX95" s="14" t="s">
        <v>69</v>
      </c>
      <c r="AY95" s="253" t="s">
        <v>151</v>
      </c>
    </row>
    <row r="96" s="15" customFormat="1">
      <c r="A96" s="15"/>
      <c r="B96" s="254"/>
      <c r="C96" s="255"/>
      <c r="D96" s="233" t="s">
        <v>162</v>
      </c>
      <c r="E96" s="256" t="s">
        <v>19</v>
      </c>
      <c r="F96" s="257" t="s">
        <v>174</v>
      </c>
      <c r="G96" s="255"/>
      <c r="H96" s="258">
        <v>167.62299999999999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4" t="s">
        <v>162</v>
      </c>
      <c r="AU96" s="264" t="s">
        <v>79</v>
      </c>
      <c r="AV96" s="15" t="s">
        <v>158</v>
      </c>
      <c r="AW96" s="15" t="s">
        <v>31</v>
      </c>
      <c r="AX96" s="15" t="s">
        <v>77</v>
      </c>
      <c r="AY96" s="264" t="s">
        <v>151</v>
      </c>
    </row>
    <row r="97" s="2" customFormat="1" ht="21.75" customHeight="1">
      <c r="A97" s="39"/>
      <c r="B97" s="40"/>
      <c r="C97" s="213" t="s">
        <v>79</v>
      </c>
      <c r="D97" s="213" t="s">
        <v>153</v>
      </c>
      <c r="E97" s="214" t="s">
        <v>175</v>
      </c>
      <c r="F97" s="215" t="s">
        <v>176</v>
      </c>
      <c r="G97" s="216" t="s">
        <v>156</v>
      </c>
      <c r="H97" s="217">
        <v>20.384</v>
      </c>
      <c r="I97" s="218"/>
      <c r="J97" s="219">
        <f>ROUND(I97*H97,2)</f>
        <v>0</v>
      </c>
      <c r="K97" s="215" t="s">
        <v>157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158</v>
      </c>
      <c r="AT97" s="224" t="s">
        <v>153</v>
      </c>
      <c r="AU97" s="224" t="s">
        <v>79</v>
      </c>
      <c r="AY97" s="18" t="s">
        <v>151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77</v>
      </c>
      <c r="BK97" s="225">
        <f>ROUND(I97*H97,2)</f>
        <v>0</v>
      </c>
      <c r="BL97" s="18" t="s">
        <v>158</v>
      </c>
      <c r="BM97" s="224" t="s">
        <v>2236</v>
      </c>
    </row>
    <row r="98" s="2" customFormat="1">
      <c r="A98" s="39"/>
      <c r="B98" s="40"/>
      <c r="C98" s="41"/>
      <c r="D98" s="226" t="s">
        <v>160</v>
      </c>
      <c r="E98" s="41"/>
      <c r="F98" s="227" t="s">
        <v>178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79</v>
      </c>
    </row>
    <row r="99" s="13" customFormat="1">
      <c r="A99" s="13"/>
      <c r="B99" s="231"/>
      <c r="C99" s="232"/>
      <c r="D99" s="233" t="s">
        <v>162</v>
      </c>
      <c r="E99" s="234" t="s">
        <v>19</v>
      </c>
      <c r="F99" s="235" t="s">
        <v>2237</v>
      </c>
      <c r="G99" s="232"/>
      <c r="H99" s="236">
        <v>20.384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162</v>
      </c>
      <c r="AU99" s="242" t="s">
        <v>79</v>
      </c>
      <c r="AV99" s="13" t="s">
        <v>79</v>
      </c>
      <c r="AW99" s="13" t="s">
        <v>31</v>
      </c>
      <c r="AX99" s="13" t="s">
        <v>69</v>
      </c>
      <c r="AY99" s="242" t="s">
        <v>151</v>
      </c>
    </row>
    <row r="100" s="14" customFormat="1">
      <c r="A100" s="14"/>
      <c r="B100" s="243"/>
      <c r="C100" s="244"/>
      <c r="D100" s="233" t="s">
        <v>162</v>
      </c>
      <c r="E100" s="245" t="s">
        <v>19</v>
      </c>
      <c r="F100" s="246" t="s">
        <v>2149</v>
      </c>
      <c r="G100" s="244"/>
      <c r="H100" s="247">
        <v>20.384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162</v>
      </c>
      <c r="AU100" s="253" t="s">
        <v>79</v>
      </c>
      <c r="AV100" s="14" t="s">
        <v>165</v>
      </c>
      <c r="AW100" s="14" t="s">
        <v>31</v>
      </c>
      <c r="AX100" s="14" t="s">
        <v>69</v>
      </c>
      <c r="AY100" s="253" t="s">
        <v>151</v>
      </c>
    </row>
    <row r="101" s="15" customFormat="1">
      <c r="A101" s="15"/>
      <c r="B101" s="254"/>
      <c r="C101" s="255"/>
      <c r="D101" s="233" t="s">
        <v>162</v>
      </c>
      <c r="E101" s="256" t="s">
        <v>19</v>
      </c>
      <c r="F101" s="257" t="s">
        <v>174</v>
      </c>
      <c r="G101" s="255"/>
      <c r="H101" s="258">
        <v>20.384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162</v>
      </c>
      <c r="AU101" s="264" t="s">
        <v>79</v>
      </c>
      <c r="AV101" s="15" t="s">
        <v>158</v>
      </c>
      <c r="AW101" s="15" t="s">
        <v>31</v>
      </c>
      <c r="AX101" s="15" t="s">
        <v>77</v>
      </c>
      <c r="AY101" s="264" t="s">
        <v>151</v>
      </c>
    </row>
    <row r="102" s="2" customFormat="1" ht="16.5" customHeight="1">
      <c r="A102" s="39"/>
      <c r="B102" s="40"/>
      <c r="C102" s="213" t="s">
        <v>165</v>
      </c>
      <c r="D102" s="213" t="s">
        <v>153</v>
      </c>
      <c r="E102" s="214" t="s">
        <v>208</v>
      </c>
      <c r="F102" s="215" t="s">
        <v>209</v>
      </c>
      <c r="G102" s="216" t="s">
        <v>156</v>
      </c>
      <c r="H102" s="217">
        <v>1.2</v>
      </c>
      <c r="I102" s="218"/>
      <c r="J102" s="219">
        <f>ROUND(I102*H102,2)</f>
        <v>0</v>
      </c>
      <c r="K102" s="215" t="s">
        <v>157</v>
      </c>
      <c r="L102" s="45"/>
      <c r="M102" s="220" t="s">
        <v>19</v>
      </c>
      <c r="N102" s="221" t="s">
        <v>40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158</v>
      </c>
      <c r="AT102" s="224" t="s">
        <v>153</v>
      </c>
      <c r="AU102" s="224" t="s">
        <v>79</v>
      </c>
      <c r="AY102" s="18" t="s">
        <v>151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77</v>
      </c>
      <c r="BK102" s="225">
        <f>ROUND(I102*H102,2)</f>
        <v>0</v>
      </c>
      <c r="BL102" s="18" t="s">
        <v>158</v>
      </c>
      <c r="BM102" s="224" t="s">
        <v>2238</v>
      </c>
    </row>
    <row r="103" s="2" customFormat="1">
      <c r="A103" s="39"/>
      <c r="B103" s="40"/>
      <c r="C103" s="41"/>
      <c r="D103" s="226" t="s">
        <v>160</v>
      </c>
      <c r="E103" s="41"/>
      <c r="F103" s="227" t="s">
        <v>211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160</v>
      </c>
      <c r="AU103" s="18" t="s">
        <v>79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2239</v>
      </c>
      <c r="G104" s="232"/>
      <c r="H104" s="236">
        <v>1.2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69</v>
      </c>
      <c r="AY104" s="242" t="s">
        <v>151</v>
      </c>
    </row>
    <row r="105" s="14" customFormat="1">
      <c r="A105" s="14"/>
      <c r="B105" s="243"/>
      <c r="C105" s="244"/>
      <c r="D105" s="233" t="s">
        <v>162</v>
      </c>
      <c r="E105" s="245" t="s">
        <v>19</v>
      </c>
      <c r="F105" s="246" t="s">
        <v>2152</v>
      </c>
      <c r="G105" s="244"/>
      <c r="H105" s="247">
        <v>1.2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162</v>
      </c>
      <c r="AU105" s="253" t="s">
        <v>79</v>
      </c>
      <c r="AV105" s="14" t="s">
        <v>165</v>
      </c>
      <c r="AW105" s="14" t="s">
        <v>31</v>
      </c>
      <c r="AX105" s="14" t="s">
        <v>69</v>
      </c>
      <c r="AY105" s="253" t="s">
        <v>151</v>
      </c>
    </row>
    <row r="106" s="15" customFormat="1">
      <c r="A106" s="15"/>
      <c r="B106" s="254"/>
      <c r="C106" s="255"/>
      <c r="D106" s="233" t="s">
        <v>162</v>
      </c>
      <c r="E106" s="256" t="s">
        <v>19</v>
      </c>
      <c r="F106" s="257" t="s">
        <v>174</v>
      </c>
      <c r="G106" s="255"/>
      <c r="H106" s="258">
        <v>1.2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162</v>
      </c>
      <c r="AU106" s="264" t="s">
        <v>79</v>
      </c>
      <c r="AV106" s="15" t="s">
        <v>158</v>
      </c>
      <c r="AW106" s="15" t="s">
        <v>31</v>
      </c>
      <c r="AX106" s="15" t="s">
        <v>77</v>
      </c>
      <c r="AY106" s="264" t="s">
        <v>151</v>
      </c>
    </row>
    <row r="107" s="2" customFormat="1" ht="21.75" customHeight="1">
      <c r="A107" s="39"/>
      <c r="B107" s="40"/>
      <c r="C107" s="213" t="s">
        <v>158</v>
      </c>
      <c r="D107" s="213" t="s">
        <v>153</v>
      </c>
      <c r="E107" s="214" t="s">
        <v>231</v>
      </c>
      <c r="F107" s="215" t="s">
        <v>232</v>
      </c>
      <c r="G107" s="216" t="s">
        <v>156</v>
      </c>
      <c r="H107" s="217">
        <v>189.20699999999999</v>
      </c>
      <c r="I107" s="218"/>
      <c r="J107" s="219">
        <f>ROUND(I107*H107,2)</f>
        <v>0</v>
      </c>
      <c r="K107" s="215" t="s">
        <v>157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158</v>
      </c>
      <c r="AT107" s="224" t="s">
        <v>153</v>
      </c>
      <c r="AU107" s="224" t="s">
        <v>79</v>
      </c>
      <c r="AY107" s="18" t="s">
        <v>151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77</v>
      </c>
      <c r="BK107" s="225">
        <f>ROUND(I107*H107,2)</f>
        <v>0</v>
      </c>
      <c r="BL107" s="18" t="s">
        <v>158</v>
      </c>
      <c r="BM107" s="224" t="s">
        <v>2240</v>
      </c>
    </row>
    <row r="108" s="2" customFormat="1">
      <c r="A108" s="39"/>
      <c r="B108" s="40"/>
      <c r="C108" s="41"/>
      <c r="D108" s="226" t="s">
        <v>160</v>
      </c>
      <c r="E108" s="41"/>
      <c r="F108" s="227" t="s">
        <v>234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79</v>
      </c>
    </row>
    <row r="109" s="13" customFormat="1">
      <c r="A109" s="13"/>
      <c r="B109" s="231"/>
      <c r="C109" s="232"/>
      <c r="D109" s="233" t="s">
        <v>162</v>
      </c>
      <c r="E109" s="234" t="s">
        <v>19</v>
      </c>
      <c r="F109" s="235" t="s">
        <v>2241</v>
      </c>
      <c r="G109" s="232"/>
      <c r="H109" s="236">
        <v>189.20699999999999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162</v>
      </c>
      <c r="AU109" s="242" t="s">
        <v>79</v>
      </c>
      <c r="AV109" s="13" t="s">
        <v>79</v>
      </c>
      <c r="AW109" s="13" t="s">
        <v>31</v>
      </c>
      <c r="AX109" s="13" t="s">
        <v>77</v>
      </c>
      <c r="AY109" s="242" t="s">
        <v>151</v>
      </c>
    </row>
    <row r="110" s="2" customFormat="1" ht="16.5" customHeight="1">
      <c r="A110" s="39"/>
      <c r="B110" s="40"/>
      <c r="C110" s="213" t="s">
        <v>207</v>
      </c>
      <c r="D110" s="213" t="s">
        <v>153</v>
      </c>
      <c r="E110" s="214" t="s">
        <v>243</v>
      </c>
      <c r="F110" s="215" t="s">
        <v>244</v>
      </c>
      <c r="G110" s="216" t="s">
        <v>245</v>
      </c>
      <c r="H110" s="217">
        <v>350.03300000000002</v>
      </c>
      <c r="I110" s="218"/>
      <c r="J110" s="219">
        <f>ROUND(I110*H110,2)</f>
        <v>0</v>
      </c>
      <c r="K110" s="215" t="s">
        <v>157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158</v>
      </c>
      <c r="AT110" s="224" t="s">
        <v>153</v>
      </c>
      <c r="AU110" s="224" t="s">
        <v>79</v>
      </c>
      <c r="AY110" s="18" t="s">
        <v>151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77</v>
      </c>
      <c r="BK110" s="225">
        <f>ROUND(I110*H110,2)</f>
        <v>0</v>
      </c>
      <c r="BL110" s="18" t="s">
        <v>158</v>
      </c>
      <c r="BM110" s="224" t="s">
        <v>2242</v>
      </c>
    </row>
    <row r="111" s="2" customFormat="1">
      <c r="A111" s="39"/>
      <c r="B111" s="40"/>
      <c r="C111" s="41"/>
      <c r="D111" s="226" t="s">
        <v>160</v>
      </c>
      <c r="E111" s="41"/>
      <c r="F111" s="227" t="s">
        <v>247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160</v>
      </c>
      <c r="AU111" s="18" t="s">
        <v>79</v>
      </c>
    </row>
    <row r="112" s="13" customFormat="1">
      <c r="A112" s="13"/>
      <c r="B112" s="231"/>
      <c r="C112" s="232"/>
      <c r="D112" s="233" t="s">
        <v>162</v>
      </c>
      <c r="E112" s="232"/>
      <c r="F112" s="235" t="s">
        <v>2243</v>
      </c>
      <c r="G112" s="232"/>
      <c r="H112" s="236">
        <v>350.03300000000002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162</v>
      </c>
      <c r="AU112" s="242" t="s">
        <v>79</v>
      </c>
      <c r="AV112" s="13" t="s">
        <v>79</v>
      </c>
      <c r="AW112" s="13" t="s">
        <v>4</v>
      </c>
      <c r="AX112" s="13" t="s">
        <v>77</v>
      </c>
      <c r="AY112" s="242" t="s">
        <v>151</v>
      </c>
    </row>
    <row r="113" s="2" customFormat="1" ht="16.5" customHeight="1">
      <c r="A113" s="39"/>
      <c r="B113" s="40"/>
      <c r="C113" s="213" t="s">
        <v>218</v>
      </c>
      <c r="D113" s="213" t="s">
        <v>153</v>
      </c>
      <c r="E113" s="214" t="s">
        <v>250</v>
      </c>
      <c r="F113" s="215" t="s">
        <v>251</v>
      </c>
      <c r="G113" s="216" t="s">
        <v>156</v>
      </c>
      <c r="H113" s="217">
        <v>189.20699999999999</v>
      </c>
      <c r="I113" s="218"/>
      <c r="J113" s="219">
        <f>ROUND(I113*H113,2)</f>
        <v>0</v>
      </c>
      <c r="K113" s="215" t="s">
        <v>157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158</v>
      </c>
      <c r="AT113" s="224" t="s">
        <v>153</v>
      </c>
      <c r="AU113" s="224" t="s">
        <v>79</v>
      </c>
      <c r="AY113" s="18" t="s">
        <v>151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77</v>
      </c>
      <c r="BK113" s="225">
        <f>ROUND(I113*H113,2)</f>
        <v>0</v>
      </c>
      <c r="BL113" s="18" t="s">
        <v>158</v>
      </c>
      <c r="BM113" s="224" t="s">
        <v>2244</v>
      </c>
    </row>
    <row r="114" s="2" customFormat="1">
      <c r="A114" s="39"/>
      <c r="B114" s="40"/>
      <c r="C114" s="41"/>
      <c r="D114" s="226" t="s">
        <v>160</v>
      </c>
      <c r="E114" s="41"/>
      <c r="F114" s="227" t="s">
        <v>253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160</v>
      </c>
      <c r="AU114" s="18" t="s">
        <v>79</v>
      </c>
    </row>
    <row r="115" s="2" customFormat="1" ht="16.5" customHeight="1">
      <c r="A115" s="39"/>
      <c r="B115" s="40"/>
      <c r="C115" s="213" t="s">
        <v>224</v>
      </c>
      <c r="D115" s="213" t="s">
        <v>153</v>
      </c>
      <c r="E115" s="214" t="s">
        <v>288</v>
      </c>
      <c r="F115" s="215" t="s">
        <v>289</v>
      </c>
      <c r="G115" s="216" t="s">
        <v>290</v>
      </c>
      <c r="H115" s="217">
        <v>314.49000000000001</v>
      </c>
      <c r="I115" s="218"/>
      <c r="J115" s="219">
        <f>ROUND(I115*H115,2)</f>
        <v>0</v>
      </c>
      <c r="K115" s="215" t="s">
        <v>157</v>
      </c>
      <c r="L115" s="45"/>
      <c r="M115" s="220" t="s">
        <v>19</v>
      </c>
      <c r="N115" s="221" t="s">
        <v>40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158</v>
      </c>
      <c r="AT115" s="224" t="s">
        <v>153</v>
      </c>
      <c r="AU115" s="224" t="s">
        <v>79</v>
      </c>
      <c r="AY115" s="18" t="s">
        <v>151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77</v>
      </c>
      <c r="BK115" s="225">
        <f>ROUND(I115*H115,2)</f>
        <v>0</v>
      </c>
      <c r="BL115" s="18" t="s">
        <v>158</v>
      </c>
      <c r="BM115" s="224" t="s">
        <v>2245</v>
      </c>
    </row>
    <row r="116" s="2" customFormat="1">
      <c r="A116" s="39"/>
      <c r="B116" s="40"/>
      <c r="C116" s="41"/>
      <c r="D116" s="226" t="s">
        <v>160</v>
      </c>
      <c r="E116" s="41"/>
      <c r="F116" s="227" t="s">
        <v>292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160</v>
      </c>
      <c r="AU116" s="18" t="s">
        <v>79</v>
      </c>
    </row>
    <row r="117" s="13" customFormat="1">
      <c r="A117" s="13"/>
      <c r="B117" s="231"/>
      <c r="C117" s="232"/>
      <c r="D117" s="233" t="s">
        <v>162</v>
      </c>
      <c r="E117" s="234" t="s">
        <v>19</v>
      </c>
      <c r="F117" s="235" t="s">
        <v>2246</v>
      </c>
      <c r="G117" s="232"/>
      <c r="H117" s="236">
        <v>314.49000000000001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162</v>
      </c>
      <c r="AU117" s="242" t="s">
        <v>79</v>
      </c>
      <c r="AV117" s="13" t="s">
        <v>79</v>
      </c>
      <c r="AW117" s="13" t="s">
        <v>31</v>
      </c>
      <c r="AX117" s="13" t="s">
        <v>69</v>
      </c>
      <c r="AY117" s="242" t="s">
        <v>151</v>
      </c>
    </row>
    <row r="118" s="14" customFormat="1">
      <c r="A118" s="14"/>
      <c r="B118" s="243"/>
      <c r="C118" s="244"/>
      <c r="D118" s="233" t="s">
        <v>162</v>
      </c>
      <c r="E118" s="245" t="s">
        <v>19</v>
      </c>
      <c r="F118" s="246" t="s">
        <v>2160</v>
      </c>
      <c r="G118" s="244"/>
      <c r="H118" s="247">
        <v>314.49000000000001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162</v>
      </c>
      <c r="AU118" s="253" t="s">
        <v>79</v>
      </c>
      <c r="AV118" s="14" t="s">
        <v>165</v>
      </c>
      <c r="AW118" s="14" t="s">
        <v>31</v>
      </c>
      <c r="AX118" s="14" t="s">
        <v>69</v>
      </c>
      <c r="AY118" s="253" t="s">
        <v>151</v>
      </c>
    </row>
    <row r="119" s="15" customFormat="1">
      <c r="A119" s="15"/>
      <c r="B119" s="254"/>
      <c r="C119" s="255"/>
      <c r="D119" s="233" t="s">
        <v>162</v>
      </c>
      <c r="E119" s="256" t="s">
        <v>19</v>
      </c>
      <c r="F119" s="257" t="s">
        <v>174</v>
      </c>
      <c r="G119" s="255"/>
      <c r="H119" s="258">
        <v>314.49000000000001</v>
      </c>
      <c r="I119" s="259"/>
      <c r="J119" s="255"/>
      <c r="K119" s="255"/>
      <c r="L119" s="260"/>
      <c r="M119" s="261"/>
      <c r="N119" s="262"/>
      <c r="O119" s="262"/>
      <c r="P119" s="262"/>
      <c r="Q119" s="262"/>
      <c r="R119" s="262"/>
      <c r="S119" s="262"/>
      <c r="T119" s="26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4" t="s">
        <v>162</v>
      </c>
      <c r="AU119" s="264" t="s">
        <v>79</v>
      </c>
      <c r="AV119" s="15" t="s">
        <v>158</v>
      </c>
      <c r="AW119" s="15" t="s">
        <v>31</v>
      </c>
      <c r="AX119" s="15" t="s">
        <v>77</v>
      </c>
      <c r="AY119" s="264" t="s">
        <v>151</v>
      </c>
    </row>
    <row r="120" s="12" customFormat="1" ht="22.8" customHeight="1">
      <c r="A120" s="12"/>
      <c r="B120" s="197"/>
      <c r="C120" s="198"/>
      <c r="D120" s="199" t="s">
        <v>68</v>
      </c>
      <c r="E120" s="211" t="s">
        <v>79</v>
      </c>
      <c r="F120" s="211" t="s">
        <v>304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SUM(P121:P141)</f>
        <v>0</v>
      </c>
      <c r="Q120" s="205"/>
      <c r="R120" s="206">
        <f>SUM(R121:R141)</f>
        <v>62.994278900000005</v>
      </c>
      <c r="S120" s="205"/>
      <c r="T120" s="207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77</v>
      </c>
      <c r="AT120" s="209" t="s">
        <v>68</v>
      </c>
      <c r="AU120" s="209" t="s">
        <v>77</v>
      </c>
      <c r="AY120" s="208" t="s">
        <v>151</v>
      </c>
      <c r="BK120" s="210">
        <f>SUM(BK121:BK141)</f>
        <v>0</v>
      </c>
    </row>
    <row r="121" s="2" customFormat="1" ht="16.5" customHeight="1">
      <c r="A121" s="39"/>
      <c r="B121" s="40"/>
      <c r="C121" s="213" t="s">
        <v>230</v>
      </c>
      <c r="D121" s="213" t="s">
        <v>153</v>
      </c>
      <c r="E121" s="214" t="s">
        <v>306</v>
      </c>
      <c r="F121" s="215" t="s">
        <v>307</v>
      </c>
      <c r="G121" s="216" t="s">
        <v>156</v>
      </c>
      <c r="H121" s="217">
        <v>20.384</v>
      </c>
      <c r="I121" s="218"/>
      <c r="J121" s="219">
        <f>ROUND(I121*H121,2)</f>
        <v>0</v>
      </c>
      <c r="K121" s="215" t="s">
        <v>157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1.665</v>
      </c>
      <c r="R121" s="222">
        <f>Q121*H121</f>
        <v>33.939360000000001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158</v>
      </c>
      <c r="AT121" s="224" t="s">
        <v>153</v>
      </c>
      <c r="AU121" s="224" t="s">
        <v>79</v>
      </c>
      <c r="AY121" s="18" t="s">
        <v>151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77</v>
      </c>
      <c r="BK121" s="225">
        <f>ROUND(I121*H121,2)</f>
        <v>0</v>
      </c>
      <c r="BL121" s="18" t="s">
        <v>158</v>
      </c>
      <c r="BM121" s="224" t="s">
        <v>2247</v>
      </c>
    </row>
    <row r="122" s="2" customFormat="1">
      <c r="A122" s="39"/>
      <c r="B122" s="40"/>
      <c r="C122" s="41"/>
      <c r="D122" s="226" t="s">
        <v>160</v>
      </c>
      <c r="E122" s="41"/>
      <c r="F122" s="227" t="s">
        <v>309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79</v>
      </c>
    </row>
    <row r="123" s="13" customFormat="1">
      <c r="A123" s="13"/>
      <c r="B123" s="231"/>
      <c r="C123" s="232"/>
      <c r="D123" s="233" t="s">
        <v>162</v>
      </c>
      <c r="E123" s="234" t="s">
        <v>19</v>
      </c>
      <c r="F123" s="235" t="s">
        <v>2237</v>
      </c>
      <c r="G123" s="232"/>
      <c r="H123" s="236">
        <v>20.384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162</v>
      </c>
      <c r="AU123" s="242" t="s">
        <v>79</v>
      </c>
      <c r="AV123" s="13" t="s">
        <v>79</v>
      </c>
      <c r="AW123" s="13" t="s">
        <v>31</v>
      </c>
      <c r="AX123" s="13" t="s">
        <v>69</v>
      </c>
      <c r="AY123" s="242" t="s">
        <v>151</v>
      </c>
    </row>
    <row r="124" s="14" customFormat="1">
      <c r="A124" s="14"/>
      <c r="B124" s="243"/>
      <c r="C124" s="244"/>
      <c r="D124" s="233" t="s">
        <v>162</v>
      </c>
      <c r="E124" s="245" t="s">
        <v>19</v>
      </c>
      <c r="F124" s="246" t="s">
        <v>2149</v>
      </c>
      <c r="G124" s="244"/>
      <c r="H124" s="247">
        <v>20.384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162</v>
      </c>
      <c r="AU124" s="253" t="s">
        <v>79</v>
      </c>
      <c r="AV124" s="14" t="s">
        <v>165</v>
      </c>
      <c r="AW124" s="14" t="s">
        <v>31</v>
      </c>
      <c r="AX124" s="14" t="s">
        <v>69</v>
      </c>
      <c r="AY124" s="253" t="s">
        <v>151</v>
      </c>
    </row>
    <row r="125" s="15" customFormat="1">
      <c r="A125" s="15"/>
      <c r="B125" s="254"/>
      <c r="C125" s="255"/>
      <c r="D125" s="233" t="s">
        <v>162</v>
      </c>
      <c r="E125" s="256" t="s">
        <v>19</v>
      </c>
      <c r="F125" s="257" t="s">
        <v>174</v>
      </c>
      <c r="G125" s="255"/>
      <c r="H125" s="258">
        <v>20.384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162</v>
      </c>
      <c r="AU125" s="264" t="s">
        <v>79</v>
      </c>
      <c r="AV125" s="15" t="s">
        <v>158</v>
      </c>
      <c r="AW125" s="15" t="s">
        <v>31</v>
      </c>
      <c r="AX125" s="15" t="s">
        <v>77</v>
      </c>
      <c r="AY125" s="264" t="s">
        <v>151</v>
      </c>
    </row>
    <row r="126" s="2" customFormat="1" ht="16.5" customHeight="1">
      <c r="A126" s="39"/>
      <c r="B126" s="40"/>
      <c r="C126" s="213" t="s">
        <v>236</v>
      </c>
      <c r="D126" s="213" t="s">
        <v>153</v>
      </c>
      <c r="E126" s="214" t="s">
        <v>313</v>
      </c>
      <c r="F126" s="215" t="s">
        <v>314</v>
      </c>
      <c r="G126" s="216" t="s">
        <v>290</v>
      </c>
      <c r="H126" s="217">
        <v>63.700000000000003</v>
      </c>
      <c r="I126" s="218"/>
      <c r="J126" s="219">
        <f>ROUND(I126*H126,2)</f>
        <v>0</v>
      </c>
      <c r="K126" s="215" t="s">
        <v>157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0.00017000000000000001</v>
      </c>
      <c r="R126" s="222">
        <f>Q126*H126</f>
        <v>0.010829000000000002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158</v>
      </c>
      <c r="AT126" s="224" t="s">
        <v>153</v>
      </c>
      <c r="AU126" s="224" t="s">
        <v>79</v>
      </c>
      <c r="AY126" s="18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77</v>
      </c>
      <c r="BK126" s="225">
        <f>ROUND(I126*H126,2)</f>
        <v>0</v>
      </c>
      <c r="BL126" s="18" t="s">
        <v>158</v>
      </c>
      <c r="BM126" s="224" t="s">
        <v>2248</v>
      </c>
    </row>
    <row r="127" s="2" customFormat="1">
      <c r="A127" s="39"/>
      <c r="B127" s="40"/>
      <c r="C127" s="41"/>
      <c r="D127" s="226" t="s">
        <v>160</v>
      </c>
      <c r="E127" s="41"/>
      <c r="F127" s="227" t="s">
        <v>316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79</v>
      </c>
    </row>
    <row r="128" s="13" customFormat="1">
      <c r="A128" s="13"/>
      <c r="B128" s="231"/>
      <c r="C128" s="232"/>
      <c r="D128" s="233" t="s">
        <v>162</v>
      </c>
      <c r="E128" s="234" t="s">
        <v>19</v>
      </c>
      <c r="F128" s="235" t="s">
        <v>2249</v>
      </c>
      <c r="G128" s="232"/>
      <c r="H128" s="236">
        <v>63.700000000000003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162</v>
      </c>
      <c r="AU128" s="242" t="s">
        <v>79</v>
      </c>
      <c r="AV128" s="13" t="s">
        <v>79</v>
      </c>
      <c r="AW128" s="13" t="s">
        <v>31</v>
      </c>
      <c r="AX128" s="13" t="s">
        <v>69</v>
      </c>
      <c r="AY128" s="242" t="s">
        <v>151</v>
      </c>
    </row>
    <row r="129" s="14" customFormat="1">
      <c r="A129" s="14"/>
      <c r="B129" s="243"/>
      <c r="C129" s="244"/>
      <c r="D129" s="233" t="s">
        <v>162</v>
      </c>
      <c r="E129" s="245" t="s">
        <v>19</v>
      </c>
      <c r="F129" s="246" t="s">
        <v>2149</v>
      </c>
      <c r="G129" s="244"/>
      <c r="H129" s="247">
        <v>63.700000000000003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162</v>
      </c>
      <c r="AU129" s="253" t="s">
        <v>79</v>
      </c>
      <c r="AV129" s="14" t="s">
        <v>165</v>
      </c>
      <c r="AW129" s="14" t="s">
        <v>31</v>
      </c>
      <c r="AX129" s="14" t="s">
        <v>69</v>
      </c>
      <c r="AY129" s="253" t="s">
        <v>151</v>
      </c>
    </row>
    <row r="130" s="15" customFormat="1">
      <c r="A130" s="15"/>
      <c r="B130" s="254"/>
      <c r="C130" s="255"/>
      <c r="D130" s="233" t="s">
        <v>162</v>
      </c>
      <c r="E130" s="256" t="s">
        <v>19</v>
      </c>
      <c r="F130" s="257" t="s">
        <v>174</v>
      </c>
      <c r="G130" s="255"/>
      <c r="H130" s="258">
        <v>63.700000000000003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162</v>
      </c>
      <c r="AU130" s="264" t="s">
        <v>79</v>
      </c>
      <c r="AV130" s="15" t="s">
        <v>158</v>
      </c>
      <c r="AW130" s="15" t="s">
        <v>31</v>
      </c>
      <c r="AX130" s="15" t="s">
        <v>77</v>
      </c>
      <c r="AY130" s="264" t="s">
        <v>151</v>
      </c>
    </row>
    <row r="131" s="2" customFormat="1" ht="16.5" customHeight="1">
      <c r="A131" s="39"/>
      <c r="B131" s="40"/>
      <c r="C131" s="265" t="s">
        <v>242</v>
      </c>
      <c r="D131" s="265" t="s">
        <v>262</v>
      </c>
      <c r="E131" s="266" t="s">
        <v>321</v>
      </c>
      <c r="F131" s="267" t="s">
        <v>322</v>
      </c>
      <c r="G131" s="268" t="s">
        <v>290</v>
      </c>
      <c r="H131" s="269">
        <v>75.453000000000003</v>
      </c>
      <c r="I131" s="270"/>
      <c r="J131" s="271">
        <f>ROUND(I131*H131,2)</f>
        <v>0</v>
      </c>
      <c r="K131" s="267" t="s">
        <v>157</v>
      </c>
      <c r="L131" s="272"/>
      <c r="M131" s="273" t="s">
        <v>19</v>
      </c>
      <c r="N131" s="274" t="s">
        <v>40</v>
      </c>
      <c r="O131" s="85"/>
      <c r="P131" s="222">
        <f>O131*H131</f>
        <v>0</v>
      </c>
      <c r="Q131" s="222">
        <v>0.00029999999999999997</v>
      </c>
      <c r="R131" s="222">
        <f>Q131*H131</f>
        <v>0.0226359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230</v>
      </c>
      <c r="AT131" s="224" t="s">
        <v>262</v>
      </c>
      <c r="AU131" s="224" t="s">
        <v>79</v>
      </c>
      <c r="AY131" s="18" t="s">
        <v>151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77</v>
      </c>
      <c r="BK131" s="225">
        <f>ROUND(I131*H131,2)</f>
        <v>0</v>
      </c>
      <c r="BL131" s="18" t="s">
        <v>158</v>
      </c>
      <c r="BM131" s="224" t="s">
        <v>2250</v>
      </c>
    </row>
    <row r="132" s="2" customFormat="1">
      <c r="A132" s="39"/>
      <c r="B132" s="40"/>
      <c r="C132" s="41"/>
      <c r="D132" s="226" t="s">
        <v>160</v>
      </c>
      <c r="E132" s="41"/>
      <c r="F132" s="227" t="s">
        <v>324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160</v>
      </c>
      <c r="AU132" s="18" t="s">
        <v>79</v>
      </c>
    </row>
    <row r="133" s="13" customFormat="1">
      <c r="A133" s="13"/>
      <c r="B133" s="231"/>
      <c r="C133" s="232"/>
      <c r="D133" s="233" t="s">
        <v>162</v>
      </c>
      <c r="E133" s="232"/>
      <c r="F133" s="235" t="s">
        <v>2251</v>
      </c>
      <c r="G133" s="232"/>
      <c r="H133" s="236">
        <v>75.453000000000003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162</v>
      </c>
      <c r="AU133" s="242" t="s">
        <v>79</v>
      </c>
      <c r="AV133" s="13" t="s">
        <v>79</v>
      </c>
      <c r="AW133" s="13" t="s">
        <v>4</v>
      </c>
      <c r="AX133" s="13" t="s">
        <v>77</v>
      </c>
      <c r="AY133" s="242" t="s">
        <v>151</v>
      </c>
    </row>
    <row r="134" s="2" customFormat="1" ht="24.15" customHeight="1">
      <c r="A134" s="39"/>
      <c r="B134" s="40"/>
      <c r="C134" s="213" t="s">
        <v>249</v>
      </c>
      <c r="D134" s="213" t="s">
        <v>153</v>
      </c>
      <c r="E134" s="214" t="s">
        <v>327</v>
      </c>
      <c r="F134" s="215" t="s">
        <v>328</v>
      </c>
      <c r="G134" s="216" t="s">
        <v>329</v>
      </c>
      <c r="H134" s="217">
        <v>127.40000000000001</v>
      </c>
      <c r="I134" s="218"/>
      <c r="J134" s="219">
        <f>ROUND(I134*H134,2)</f>
        <v>0</v>
      </c>
      <c r="K134" s="215" t="s">
        <v>157</v>
      </c>
      <c r="L134" s="45"/>
      <c r="M134" s="220" t="s">
        <v>19</v>
      </c>
      <c r="N134" s="221" t="s">
        <v>40</v>
      </c>
      <c r="O134" s="85"/>
      <c r="P134" s="222">
        <f>O134*H134</f>
        <v>0</v>
      </c>
      <c r="Q134" s="222">
        <v>0.20469000000000001</v>
      </c>
      <c r="R134" s="222">
        <f>Q134*H134</f>
        <v>26.077506000000003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158</v>
      </c>
      <c r="AT134" s="224" t="s">
        <v>153</v>
      </c>
      <c r="AU134" s="224" t="s">
        <v>79</v>
      </c>
      <c r="AY134" s="18" t="s">
        <v>151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77</v>
      </c>
      <c r="BK134" s="225">
        <f>ROUND(I134*H134,2)</f>
        <v>0</v>
      </c>
      <c r="BL134" s="18" t="s">
        <v>158</v>
      </c>
      <c r="BM134" s="224" t="s">
        <v>2252</v>
      </c>
    </row>
    <row r="135" s="2" customFormat="1">
      <c r="A135" s="39"/>
      <c r="B135" s="40"/>
      <c r="C135" s="41"/>
      <c r="D135" s="226" t="s">
        <v>160</v>
      </c>
      <c r="E135" s="41"/>
      <c r="F135" s="227" t="s">
        <v>331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160</v>
      </c>
      <c r="AU135" s="18" t="s">
        <v>79</v>
      </c>
    </row>
    <row r="136" s="13" customFormat="1">
      <c r="A136" s="13"/>
      <c r="B136" s="231"/>
      <c r="C136" s="232"/>
      <c r="D136" s="233" t="s">
        <v>162</v>
      </c>
      <c r="E136" s="234" t="s">
        <v>19</v>
      </c>
      <c r="F136" s="235" t="s">
        <v>2253</v>
      </c>
      <c r="G136" s="232"/>
      <c r="H136" s="236">
        <v>127.40000000000001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162</v>
      </c>
      <c r="AU136" s="242" t="s">
        <v>79</v>
      </c>
      <c r="AV136" s="13" t="s">
        <v>79</v>
      </c>
      <c r="AW136" s="13" t="s">
        <v>31</v>
      </c>
      <c r="AX136" s="13" t="s">
        <v>69</v>
      </c>
      <c r="AY136" s="242" t="s">
        <v>151</v>
      </c>
    </row>
    <row r="137" s="14" customFormat="1">
      <c r="A137" s="14"/>
      <c r="B137" s="243"/>
      <c r="C137" s="244"/>
      <c r="D137" s="233" t="s">
        <v>162</v>
      </c>
      <c r="E137" s="245" t="s">
        <v>19</v>
      </c>
      <c r="F137" s="246" t="s">
        <v>2149</v>
      </c>
      <c r="G137" s="244"/>
      <c r="H137" s="247">
        <v>127.40000000000001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162</v>
      </c>
      <c r="AU137" s="253" t="s">
        <v>79</v>
      </c>
      <c r="AV137" s="14" t="s">
        <v>165</v>
      </c>
      <c r="AW137" s="14" t="s">
        <v>31</v>
      </c>
      <c r="AX137" s="14" t="s">
        <v>69</v>
      </c>
      <c r="AY137" s="253" t="s">
        <v>151</v>
      </c>
    </row>
    <row r="138" s="15" customFormat="1">
      <c r="A138" s="15"/>
      <c r="B138" s="254"/>
      <c r="C138" s="255"/>
      <c r="D138" s="233" t="s">
        <v>162</v>
      </c>
      <c r="E138" s="256" t="s">
        <v>19</v>
      </c>
      <c r="F138" s="257" t="s">
        <v>174</v>
      </c>
      <c r="G138" s="255"/>
      <c r="H138" s="258">
        <v>127.40000000000001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162</v>
      </c>
      <c r="AU138" s="264" t="s">
        <v>79</v>
      </c>
      <c r="AV138" s="15" t="s">
        <v>158</v>
      </c>
      <c r="AW138" s="15" t="s">
        <v>31</v>
      </c>
      <c r="AX138" s="15" t="s">
        <v>77</v>
      </c>
      <c r="AY138" s="264" t="s">
        <v>151</v>
      </c>
    </row>
    <row r="139" s="2" customFormat="1" ht="16.5" customHeight="1">
      <c r="A139" s="39"/>
      <c r="B139" s="40"/>
      <c r="C139" s="213" t="s">
        <v>254</v>
      </c>
      <c r="D139" s="213" t="s">
        <v>153</v>
      </c>
      <c r="E139" s="214" t="s">
        <v>348</v>
      </c>
      <c r="F139" s="215" t="s">
        <v>349</v>
      </c>
      <c r="G139" s="216" t="s">
        <v>156</v>
      </c>
      <c r="H139" s="217">
        <v>1.2</v>
      </c>
      <c r="I139" s="218"/>
      <c r="J139" s="219">
        <f>ROUND(I139*H139,2)</f>
        <v>0</v>
      </c>
      <c r="K139" s="215" t="s">
        <v>157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2.45329</v>
      </c>
      <c r="R139" s="222">
        <f>Q139*H139</f>
        <v>2.9439479999999998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158</v>
      </c>
      <c r="AT139" s="224" t="s">
        <v>153</v>
      </c>
      <c r="AU139" s="224" t="s">
        <v>79</v>
      </c>
      <c r="AY139" s="18" t="s">
        <v>151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77</v>
      </c>
      <c r="BK139" s="225">
        <f>ROUND(I139*H139,2)</f>
        <v>0</v>
      </c>
      <c r="BL139" s="18" t="s">
        <v>158</v>
      </c>
      <c r="BM139" s="224" t="s">
        <v>2254</v>
      </c>
    </row>
    <row r="140" s="2" customFormat="1">
      <c r="A140" s="39"/>
      <c r="B140" s="40"/>
      <c r="C140" s="41"/>
      <c r="D140" s="226" t="s">
        <v>160</v>
      </c>
      <c r="E140" s="41"/>
      <c r="F140" s="227" t="s">
        <v>351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79</v>
      </c>
    </row>
    <row r="141" s="13" customFormat="1">
      <c r="A141" s="13"/>
      <c r="B141" s="231"/>
      <c r="C141" s="232"/>
      <c r="D141" s="233" t="s">
        <v>162</v>
      </c>
      <c r="E141" s="234" t="s">
        <v>19</v>
      </c>
      <c r="F141" s="235" t="s">
        <v>2239</v>
      </c>
      <c r="G141" s="232"/>
      <c r="H141" s="236">
        <v>1.2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162</v>
      </c>
      <c r="AU141" s="242" t="s">
        <v>79</v>
      </c>
      <c r="AV141" s="13" t="s">
        <v>79</v>
      </c>
      <c r="AW141" s="13" t="s">
        <v>31</v>
      </c>
      <c r="AX141" s="13" t="s">
        <v>77</v>
      </c>
      <c r="AY141" s="242" t="s">
        <v>151</v>
      </c>
    </row>
    <row r="142" s="12" customFormat="1" ht="22.8" customHeight="1">
      <c r="A142" s="12"/>
      <c r="B142" s="197"/>
      <c r="C142" s="198"/>
      <c r="D142" s="199" t="s">
        <v>68</v>
      </c>
      <c r="E142" s="211" t="s">
        <v>207</v>
      </c>
      <c r="F142" s="211" t="s">
        <v>456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SUM(P143:P176)</f>
        <v>0</v>
      </c>
      <c r="Q142" s="205"/>
      <c r="R142" s="206">
        <f>SUM(R143:R176)</f>
        <v>28.3460657</v>
      </c>
      <c r="S142" s="205"/>
      <c r="T142" s="207">
        <f>SUM(T143:T176)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8" t="s">
        <v>77</v>
      </c>
      <c r="AT142" s="209" t="s">
        <v>68</v>
      </c>
      <c r="AU142" s="209" t="s">
        <v>77</v>
      </c>
      <c r="AY142" s="208" t="s">
        <v>151</v>
      </c>
      <c r="BK142" s="210">
        <f>SUM(BK143:BK176)</f>
        <v>0</v>
      </c>
    </row>
    <row r="143" s="2" customFormat="1" ht="16.5" customHeight="1">
      <c r="A143" s="39"/>
      <c r="B143" s="40"/>
      <c r="C143" s="213" t="s">
        <v>261</v>
      </c>
      <c r="D143" s="213" t="s">
        <v>153</v>
      </c>
      <c r="E143" s="214" t="s">
        <v>458</v>
      </c>
      <c r="F143" s="215" t="s">
        <v>459</v>
      </c>
      <c r="G143" s="216" t="s">
        <v>290</v>
      </c>
      <c r="H143" s="217">
        <v>314.19</v>
      </c>
      <c r="I143" s="218"/>
      <c r="J143" s="219">
        <f>ROUND(I143*H143,2)</f>
        <v>0</v>
      </c>
      <c r="K143" s="215" t="s">
        <v>157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0.069000000000000006</v>
      </c>
      <c r="R143" s="222">
        <f>Q143*H143</f>
        <v>21.679110000000001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158</v>
      </c>
      <c r="AT143" s="224" t="s">
        <v>153</v>
      </c>
      <c r="AU143" s="224" t="s">
        <v>79</v>
      </c>
      <c r="AY143" s="18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77</v>
      </c>
      <c r="BK143" s="225">
        <f>ROUND(I143*H143,2)</f>
        <v>0</v>
      </c>
      <c r="BL143" s="18" t="s">
        <v>158</v>
      </c>
      <c r="BM143" s="224" t="s">
        <v>2255</v>
      </c>
    </row>
    <row r="144" s="2" customFormat="1">
      <c r="A144" s="39"/>
      <c r="B144" s="40"/>
      <c r="C144" s="41"/>
      <c r="D144" s="226" t="s">
        <v>160</v>
      </c>
      <c r="E144" s="41"/>
      <c r="F144" s="227" t="s">
        <v>461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79</v>
      </c>
    </row>
    <row r="145" s="13" customFormat="1">
      <c r="A145" s="13"/>
      <c r="B145" s="231"/>
      <c r="C145" s="232"/>
      <c r="D145" s="233" t="s">
        <v>162</v>
      </c>
      <c r="E145" s="234" t="s">
        <v>19</v>
      </c>
      <c r="F145" s="235" t="s">
        <v>2256</v>
      </c>
      <c r="G145" s="232"/>
      <c r="H145" s="236">
        <v>314.19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162</v>
      </c>
      <c r="AU145" s="242" t="s">
        <v>79</v>
      </c>
      <c r="AV145" s="13" t="s">
        <v>79</v>
      </c>
      <c r="AW145" s="13" t="s">
        <v>31</v>
      </c>
      <c r="AX145" s="13" t="s">
        <v>69</v>
      </c>
      <c r="AY145" s="242" t="s">
        <v>151</v>
      </c>
    </row>
    <row r="146" s="14" customFormat="1">
      <c r="A146" s="14"/>
      <c r="B146" s="243"/>
      <c r="C146" s="244"/>
      <c r="D146" s="233" t="s">
        <v>162</v>
      </c>
      <c r="E146" s="245" t="s">
        <v>19</v>
      </c>
      <c r="F146" s="246" t="s">
        <v>169</v>
      </c>
      <c r="G146" s="244"/>
      <c r="H146" s="247">
        <v>314.19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162</v>
      </c>
      <c r="AU146" s="253" t="s">
        <v>79</v>
      </c>
      <c r="AV146" s="14" t="s">
        <v>165</v>
      </c>
      <c r="AW146" s="14" t="s">
        <v>31</v>
      </c>
      <c r="AX146" s="14" t="s">
        <v>69</v>
      </c>
      <c r="AY146" s="253" t="s">
        <v>151</v>
      </c>
    </row>
    <row r="147" s="15" customFormat="1">
      <c r="A147" s="15"/>
      <c r="B147" s="254"/>
      <c r="C147" s="255"/>
      <c r="D147" s="233" t="s">
        <v>162</v>
      </c>
      <c r="E147" s="256" t="s">
        <v>19</v>
      </c>
      <c r="F147" s="257" t="s">
        <v>174</v>
      </c>
      <c r="G147" s="255"/>
      <c r="H147" s="258">
        <v>314.19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162</v>
      </c>
      <c r="AU147" s="264" t="s">
        <v>79</v>
      </c>
      <c r="AV147" s="15" t="s">
        <v>158</v>
      </c>
      <c r="AW147" s="15" t="s">
        <v>31</v>
      </c>
      <c r="AX147" s="15" t="s">
        <v>77</v>
      </c>
      <c r="AY147" s="264" t="s">
        <v>151</v>
      </c>
    </row>
    <row r="148" s="2" customFormat="1" ht="16.5" customHeight="1">
      <c r="A148" s="39"/>
      <c r="B148" s="40"/>
      <c r="C148" s="213" t="s">
        <v>267</v>
      </c>
      <c r="D148" s="213" t="s">
        <v>153</v>
      </c>
      <c r="E148" s="214" t="s">
        <v>484</v>
      </c>
      <c r="F148" s="215" t="s">
        <v>485</v>
      </c>
      <c r="G148" s="216" t="s">
        <v>290</v>
      </c>
      <c r="H148" s="217">
        <v>314.19</v>
      </c>
      <c r="I148" s="218"/>
      <c r="J148" s="219">
        <f>ROUND(I148*H148,2)</f>
        <v>0</v>
      </c>
      <c r="K148" s="215" t="s">
        <v>157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158</v>
      </c>
      <c r="AT148" s="224" t="s">
        <v>153</v>
      </c>
      <c r="AU148" s="224" t="s">
        <v>79</v>
      </c>
      <c r="AY148" s="18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77</v>
      </c>
      <c r="BK148" s="225">
        <f>ROUND(I148*H148,2)</f>
        <v>0</v>
      </c>
      <c r="BL148" s="18" t="s">
        <v>158</v>
      </c>
      <c r="BM148" s="224" t="s">
        <v>2257</v>
      </c>
    </row>
    <row r="149" s="2" customFormat="1">
      <c r="A149" s="39"/>
      <c r="B149" s="40"/>
      <c r="C149" s="41"/>
      <c r="D149" s="226" t="s">
        <v>160</v>
      </c>
      <c r="E149" s="41"/>
      <c r="F149" s="227" t="s">
        <v>487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79</v>
      </c>
    </row>
    <row r="150" s="2" customFormat="1" ht="24.15" customHeight="1">
      <c r="A150" s="39"/>
      <c r="B150" s="40"/>
      <c r="C150" s="213" t="s">
        <v>8</v>
      </c>
      <c r="D150" s="213" t="s">
        <v>153</v>
      </c>
      <c r="E150" s="214" t="s">
        <v>494</v>
      </c>
      <c r="F150" s="215" t="s">
        <v>495</v>
      </c>
      <c r="G150" s="216" t="s">
        <v>290</v>
      </c>
      <c r="H150" s="217">
        <v>314.19</v>
      </c>
      <c r="I150" s="218"/>
      <c r="J150" s="219">
        <f>ROUND(I150*H150,2)</f>
        <v>0</v>
      </c>
      <c r="K150" s="215" t="s">
        <v>157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158</v>
      </c>
      <c r="AT150" s="224" t="s">
        <v>153</v>
      </c>
      <c r="AU150" s="224" t="s">
        <v>79</v>
      </c>
      <c r="AY150" s="18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77</v>
      </c>
      <c r="BK150" s="225">
        <f>ROUND(I150*H150,2)</f>
        <v>0</v>
      </c>
      <c r="BL150" s="18" t="s">
        <v>158</v>
      </c>
      <c r="BM150" s="224" t="s">
        <v>2258</v>
      </c>
    </row>
    <row r="151" s="2" customFormat="1">
      <c r="A151" s="39"/>
      <c r="B151" s="40"/>
      <c r="C151" s="41"/>
      <c r="D151" s="226" t="s">
        <v>160</v>
      </c>
      <c r="E151" s="41"/>
      <c r="F151" s="227" t="s">
        <v>497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160</v>
      </c>
      <c r="AU151" s="18" t="s">
        <v>79</v>
      </c>
    </row>
    <row r="152" s="13" customFormat="1">
      <c r="A152" s="13"/>
      <c r="B152" s="231"/>
      <c r="C152" s="232"/>
      <c r="D152" s="233" t="s">
        <v>162</v>
      </c>
      <c r="E152" s="234" t="s">
        <v>19</v>
      </c>
      <c r="F152" s="235" t="s">
        <v>2256</v>
      </c>
      <c r="G152" s="232"/>
      <c r="H152" s="236">
        <v>314.19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162</v>
      </c>
      <c r="AU152" s="242" t="s">
        <v>79</v>
      </c>
      <c r="AV152" s="13" t="s">
        <v>79</v>
      </c>
      <c r="AW152" s="13" t="s">
        <v>31</v>
      </c>
      <c r="AX152" s="13" t="s">
        <v>69</v>
      </c>
      <c r="AY152" s="242" t="s">
        <v>151</v>
      </c>
    </row>
    <row r="153" s="14" customFormat="1">
      <c r="A153" s="14"/>
      <c r="B153" s="243"/>
      <c r="C153" s="244"/>
      <c r="D153" s="233" t="s">
        <v>162</v>
      </c>
      <c r="E153" s="245" t="s">
        <v>19</v>
      </c>
      <c r="F153" s="246" t="s">
        <v>2173</v>
      </c>
      <c r="G153" s="244"/>
      <c r="H153" s="247">
        <v>314.19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162</v>
      </c>
      <c r="AU153" s="253" t="s">
        <v>79</v>
      </c>
      <c r="AV153" s="14" t="s">
        <v>165</v>
      </c>
      <c r="AW153" s="14" t="s">
        <v>31</v>
      </c>
      <c r="AX153" s="14" t="s">
        <v>69</v>
      </c>
      <c r="AY153" s="253" t="s">
        <v>151</v>
      </c>
    </row>
    <row r="154" s="15" customFormat="1">
      <c r="A154" s="15"/>
      <c r="B154" s="254"/>
      <c r="C154" s="255"/>
      <c r="D154" s="233" t="s">
        <v>162</v>
      </c>
      <c r="E154" s="256" t="s">
        <v>19</v>
      </c>
      <c r="F154" s="257" t="s">
        <v>174</v>
      </c>
      <c r="G154" s="255"/>
      <c r="H154" s="258">
        <v>314.19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162</v>
      </c>
      <c r="AU154" s="264" t="s">
        <v>79</v>
      </c>
      <c r="AV154" s="15" t="s">
        <v>158</v>
      </c>
      <c r="AW154" s="15" t="s">
        <v>31</v>
      </c>
      <c r="AX154" s="15" t="s">
        <v>77</v>
      </c>
      <c r="AY154" s="264" t="s">
        <v>151</v>
      </c>
    </row>
    <row r="155" s="2" customFormat="1" ht="21.75" customHeight="1">
      <c r="A155" s="39"/>
      <c r="B155" s="40"/>
      <c r="C155" s="213" t="s">
        <v>287</v>
      </c>
      <c r="D155" s="213" t="s">
        <v>153</v>
      </c>
      <c r="E155" s="214" t="s">
        <v>501</v>
      </c>
      <c r="F155" s="215" t="s">
        <v>502</v>
      </c>
      <c r="G155" s="216" t="s">
        <v>290</v>
      </c>
      <c r="H155" s="217">
        <v>314.19</v>
      </c>
      <c r="I155" s="218"/>
      <c r="J155" s="219">
        <f>ROUND(I155*H155,2)</f>
        <v>0</v>
      </c>
      <c r="K155" s="215" t="s">
        <v>157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158</v>
      </c>
      <c r="AT155" s="224" t="s">
        <v>153</v>
      </c>
      <c r="AU155" s="224" t="s">
        <v>79</v>
      </c>
      <c r="AY155" s="18" t="s">
        <v>151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77</v>
      </c>
      <c r="BK155" s="225">
        <f>ROUND(I155*H155,2)</f>
        <v>0</v>
      </c>
      <c r="BL155" s="18" t="s">
        <v>158</v>
      </c>
      <c r="BM155" s="224" t="s">
        <v>2259</v>
      </c>
    </row>
    <row r="156" s="2" customFormat="1">
      <c r="A156" s="39"/>
      <c r="B156" s="40"/>
      <c r="C156" s="41"/>
      <c r="D156" s="226" t="s">
        <v>160</v>
      </c>
      <c r="E156" s="41"/>
      <c r="F156" s="227" t="s">
        <v>504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160</v>
      </c>
      <c r="AU156" s="18" t="s">
        <v>79</v>
      </c>
    </row>
    <row r="157" s="2" customFormat="1" ht="21.75" customHeight="1">
      <c r="A157" s="39"/>
      <c r="B157" s="40"/>
      <c r="C157" s="213" t="s">
        <v>305</v>
      </c>
      <c r="D157" s="213" t="s">
        <v>153</v>
      </c>
      <c r="E157" s="214" t="s">
        <v>506</v>
      </c>
      <c r="F157" s="215" t="s">
        <v>507</v>
      </c>
      <c r="G157" s="216" t="s">
        <v>290</v>
      </c>
      <c r="H157" s="217">
        <v>314.19</v>
      </c>
      <c r="I157" s="218"/>
      <c r="J157" s="219">
        <f>ROUND(I157*H157,2)</f>
        <v>0</v>
      </c>
      <c r="K157" s="215" t="s">
        <v>157</v>
      </c>
      <c r="L157" s="45"/>
      <c r="M157" s="220" t="s">
        <v>19</v>
      </c>
      <c r="N157" s="221" t="s">
        <v>40</v>
      </c>
      <c r="O157" s="85"/>
      <c r="P157" s="222">
        <f>O157*H157</f>
        <v>0</v>
      </c>
      <c r="Q157" s="222">
        <v>0.015400000000000001</v>
      </c>
      <c r="R157" s="222">
        <f>Q157*H157</f>
        <v>4.8385259999999999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158</v>
      </c>
      <c r="AT157" s="224" t="s">
        <v>153</v>
      </c>
      <c r="AU157" s="224" t="s">
        <v>79</v>
      </c>
      <c r="AY157" s="18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77</v>
      </c>
      <c r="BK157" s="225">
        <f>ROUND(I157*H157,2)</f>
        <v>0</v>
      </c>
      <c r="BL157" s="18" t="s">
        <v>158</v>
      </c>
      <c r="BM157" s="224" t="s">
        <v>2260</v>
      </c>
    </row>
    <row r="158" s="2" customFormat="1">
      <c r="A158" s="39"/>
      <c r="B158" s="40"/>
      <c r="C158" s="41"/>
      <c r="D158" s="226" t="s">
        <v>160</v>
      </c>
      <c r="E158" s="41"/>
      <c r="F158" s="227" t="s">
        <v>509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79</v>
      </c>
    </row>
    <row r="159" s="2" customFormat="1" ht="16.5" customHeight="1">
      <c r="A159" s="39"/>
      <c r="B159" s="40"/>
      <c r="C159" s="213" t="s">
        <v>312</v>
      </c>
      <c r="D159" s="213" t="s">
        <v>153</v>
      </c>
      <c r="E159" s="214" t="s">
        <v>511</v>
      </c>
      <c r="F159" s="215" t="s">
        <v>512</v>
      </c>
      <c r="G159" s="216" t="s">
        <v>329</v>
      </c>
      <c r="H159" s="217">
        <v>287.97000000000003</v>
      </c>
      <c r="I159" s="218"/>
      <c r="J159" s="219">
        <f>ROUND(I159*H159,2)</f>
        <v>0</v>
      </c>
      <c r="K159" s="215" t="s">
        <v>157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1.0000000000000001E-05</v>
      </c>
      <c r="R159" s="222">
        <f>Q159*H159</f>
        <v>0.0028797000000000007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158</v>
      </c>
      <c r="AT159" s="224" t="s">
        <v>153</v>
      </c>
      <c r="AU159" s="224" t="s">
        <v>79</v>
      </c>
      <c r="AY159" s="18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77</v>
      </c>
      <c r="BK159" s="225">
        <f>ROUND(I159*H159,2)</f>
        <v>0</v>
      </c>
      <c r="BL159" s="18" t="s">
        <v>158</v>
      </c>
      <c r="BM159" s="224" t="s">
        <v>2261</v>
      </c>
    </row>
    <row r="160" s="2" customFormat="1">
      <c r="A160" s="39"/>
      <c r="B160" s="40"/>
      <c r="C160" s="41"/>
      <c r="D160" s="226" t="s">
        <v>160</v>
      </c>
      <c r="E160" s="41"/>
      <c r="F160" s="227" t="s">
        <v>514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79</v>
      </c>
    </row>
    <row r="161" s="13" customFormat="1">
      <c r="A161" s="13"/>
      <c r="B161" s="231"/>
      <c r="C161" s="232"/>
      <c r="D161" s="233" t="s">
        <v>162</v>
      </c>
      <c r="E161" s="234" t="s">
        <v>19</v>
      </c>
      <c r="F161" s="235" t="s">
        <v>2262</v>
      </c>
      <c r="G161" s="232"/>
      <c r="H161" s="236">
        <v>65.349999999999994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162</v>
      </c>
      <c r="AU161" s="242" t="s">
        <v>79</v>
      </c>
      <c r="AV161" s="13" t="s">
        <v>79</v>
      </c>
      <c r="AW161" s="13" t="s">
        <v>31</v>
      </c>
      <c r="AX161" s="13" t="s">
        <v>69</v>
      </c>
      <c r="AY161" s="242" t="s">
        <v>151</v>
      </c>
    </row>
    <row r="162" s="14" customFormat="1">
      <c r="A162" s="14"/>
      <c r="B162" s="243"/>
      <c r="C162" s="244"/>
      <c r="D162" s="233" t="s">
        <v>162</v>
      </c>
      <c r="E162" s="245" t="s">
        <v>19</v>
      </c>
      <c r="F162" s="246" t="s">
        <v>516</v>
      </c>
      <c r="G162" s="244"/>
      <c r="H162" s="247">
        <v>65.349999999999994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162</v>
      </c>
      <c r="AU162" s="253" t="s">
        <v>79</v>
      </c>
      <c r="AV162" s="14" t="s">
        <v>165</v>
      </c>
      <c r="AW162" s="14" t="s">
        <v>31</v>
      </c>
      <c r="AX162" s="14" t="s">
        <v>69</v>
      </c>
      <c r="AY162" s="253" t="s">
        <v>151</v>
      </c>
    </row>
    <row r="163" s="13" customFormat="1">
      <c r="A163" s="13"/>
      <c r="B163" s="231"/>
      <c r="C163" s="232"/>
      <c r="D163" s="233" t="s">
        <v>162</v>
      </c>
      <c r="E163" s="234" t="s">
        <v>19</v>
      </c>
      <c r="F163" s="235" t="s">
        <v>2177</v>
      </c>
      <c r="G163" s="232"/>
      <c r="H163" s="236">
        <v>81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162</v>
      </c>
      <c r="AU163" s="242" t="s">
        <v>79</v>
      </c>
      <c r="AV163" s="13" t="s">
        <v>79</v>
      </c>
      <c r="AW163" s="13" t="s">
        <v>31</v>
      </c>
      <c r="AX163" s="13" t="s">
        <v>69</v>
      </c>
      <c r="AY163" s="242" t="s">
        <v>151</v>
      </c>
    </row>
    <row r="164" s="14" customFormat="1">
      <c r="A164" s="14"/>
      <c r="B164" s="243"/>
      <c r="C164" s="244"/>
      <c r="D164" s="233" t="s">
        <v>162</v>
      </c>
      <c r="E164" s="245" t="s">
        <v>19</v>
      </c>
      <c r="F164" s="246" t="s">
        <v>524</v>
      </c>
      <c r="G164" s="244"/>
      <c r="H164" s="247">
        <v>81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162</v>
      </c>
      <c r="AU164" s="253" t="s">
        <v>79</v>
      </c>
      <c r="AV164" s="14" t="s">
        <v>165</v>
      </c>
      <c r="AW164" s="14" t="s">
        <v>31</v>
      </c>
      <c r="AX164" s="14" t="s">
        <v>69</v>
      </c>
      <c r="AY164" s="253" t="s">
        <v>151</v>
      </c>
    </row>
    <row r="165" s="13" customFormat="1">
      <c r="A165" s="13"/>
      <c r="B165" s="231"/>
      <c r="C165" s="232"/>
      <c r="D165" s="233" t="s">
        <v>162</v>
      </c>
      <c r="E165" s="234" t="s">
        <v>19</v>
      </c>
      <c r="F165" s="235" t="s">
        <v>2178</v>
      </c>
      <c r="G165" s="232"/>
      <c r="H165" s="236">
        <v>43.799999999999997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162</v>
      </c>
      <c r="AU165" s="242" t="s">
        <v>79</v>
      </c>
      <c r="AV165" s="13" t="s">
        <v>79</v>
      </c>
      <c r="AW165" s="13" t="s">
        <v>31</v>
      </c>
      <c r="AX165" s="13" t="s">
        <v>69</v>
      </c>
      <c r="AY165" s="242" t="s">
        <v>151</v>
      </c>
    </row>
    <row r="166" s="14" customFormat="1">
      <c r="A166" s="14"/>
      <c r="B166" s="243"/>
      <c r="C166" s="244"/>
      <c r="D166" s="233" t="s">
        <v>162</v>
      </c>
      <c r="E166" s="245" t="s">
        <v>19</v>
      </c>
      <c r="F166" s="246" t="s">
        <v>2179</v>
      </c>
      <c r="G166" s="244"/>
      <c r="H166" s="247">
        <v>43.799999999999997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162</v>
      </c>
      <c r="AU166" s="253" t="s">
        <v>79</v>
      </c>
      <c r="AV166" s="14" t="s">
        <v>165</v>
      </c>
      <c r="AW166" s="14" t="s">
        <v>31</v>
      </c>
      <c r="AX166" s="14" t="s">
        <v>69</v>
      </c>
      <c r="AY166" s="253" t="s">
        <v>151</v>
      </c>
    </row>
    <row r="167" s="13" customFormat="1">
      <c r="A167" s="13"/>
      <c r="B167" s="231"/>
      <c r="C167" s="232"/>
      <c r="D167" s="233" t="s">
        <v>162</v>
      </c>
      <c r="E167" s="234" t="s">
        <v>19</v>
      </c>
      <c r="F167" s="235" t="s">
        <v>2180</v>
      </c>
      <c r="G167" s="232"/>
      <c r="H167" s="236">
        <v>97.819999999999993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79</v>
      </c>
      <c r="AV167" s="13" t="s">
        <v>79</v>
      </c>
      <c r="AW167" s="13" t="s">
        <v>31</v>
      </c>
      <c r="AX167" s="13" t="s">
        <v>69</v>
      </c>
      <c r="AY167" s="242" t="s">
        <v>151</v>
      </c>
    </row>
    <row r="168" s="14" customFormat="1">
      <c r="A168" s="14"/>
      <c r="B168" s="243"/>
      <c r="C168" s="244"/>
      <c r="D168" s="233" t="s">
        <v>162</v>
      </c>
      <c r="E168" s="245" t="s">
        <v>19</v>
      </c>
      <c r="F168" s="246" t="s">
        <v>2181</v>
      </c>
      <c r="G168" s="244"/>
      <c r="H168" s="247">
        <v>97.819999999999993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162</v>
      </c>
      <c r="AU168" s="253" t="s">
        <v>79</v>
      </c>
      <c r="AV168" s="14" t="s">
        <v>165</v>
      </c>
      <c r="AW168" s="14" t="s">
        <v>31</v>
      </c>
      <c r="AX168" s="14" t="s">
        <v>69</v>
      </c>
      <c r="AY168" s="253" t="s">
        <v>151</v>
      </c>
    </row>
    <row r="169" s="15" customFormat="1">
      <c r="A169" s="15"/>
      <c r="B169" s="254"/>
      <c r="C169" s="255"/>
      <c r="D169" s="233" t="s">
        <v>162</v>
      </c>
      <c r="E169" s="256" t="s">
        <v>19</v>
      </c>
      <c r="F169" s="257" t="s">
        <v>174</v>
      </c>
      <c r="G169" s="255"/>
      <c r="H169" s="258">
        <v>287.97000000000003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162</v>
      </c>
      <c r="AU169" s="264" t="s">
        <v>79</v>
      </c>
      <c r="AV169" s="15" t="s">
        <v>158</v>
      </c>
      <c r="AW169" s="15" t="s">
        <v>31</v>
      </c>
      <c r="AX169" s="15" t="s">
        <v>77</v>
      </c>
      <c r="AY169" s="264" t="s">
        <v>151</v>
      </c>
    </row>
    <row r="170" s="2" customFormat="1" ht="21.75" customHeight="1">
      <c r="A170" s="39"/>
      <c r="B170" s="40"/>
      <c r="C170" s="213" t="s">
        <v>320</v>
      </c>
      <c r="D170" s="213" t="s">
        <v>153</v>
      </c>
      <c r="E170" s="214" t="s">
        <v>526</v>
      </c>
      <c r="F170" s="215" t="s">
        <v>527</v>
      </c>
      <c r="G170" s="216" t="s">
        <v>290</v>
      </c>
      <c r="H170" s="217">
        <v>14.52</v>
      </c>
      <c r="I170" s="218"/>
      <c r="J170" s="219">
        <f>ROUND(I170*H170,2)</f>
        <v>0</v>
      </c>
      <c r="K170" s="215" t="s">
        <v>157</v>
      </c>
      <c r="L170" s="45"/>
      <c r="M170" s="220" t="s">
        <v>19</v>
      </c>
      <c r="N170" s="221" t="s">
        <v>40</v>
      </c>
      <c r="O170" s="85"/>
      <c r="P170" s="222">
        <f>O170*H170</f>
        <v>0</v>
      </c>
      <c r="Q170" s="222">
        <v>0.10100000000000001</v>
      </c>
      <c r="R170" s="222">
        <f>Q170*H170</f>
        <v>1.4665200000000001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158</v>
      </c>
      <c r="AT170" s="224" t="s">
        <v>153</v>
      </c>
      <c r="AU170" s="224" t="s">
        <v>79</v>
      </c>
      <c r="AY170" s="18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77</v>
      </c>
      <c r="BK170" s="225">
        <f>ROUND(I170*H170,2)</f>
        <v>0</v>
      </c>
      <c r="BL170" s="18" t="s">
        <v>158</v>
      </c>
      <c r="BM170" s="224" t="s">
        <v>2263</v>
      </c>
    </row>
    <row r="171" s="2" customFormat="1">
      <c r="A171" s="39"/>
      <c r="B171" s="40"/>
      <c r="C171" s="41"/>
      <c r="D171" s="226" t="s">
        <v>160</v>
      </c>
      <c r="E171" s="41"/>
      <c r="F171" s="227" t="s">
        <v>529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79</v>
      </c>
    </row>
    <row r="172" s="13" customFormat="1">
      <c r="A172" s="13"/>
      <c r="B172" s="231"/>
      <c r="C172" s="232"/>
      <c r="D172" s="233" t="s">
        <v>162</v>
      </c>
      <c r="E172" s="234" t="s">
        <v>19</v>
      </c>
      <c r="F172" s="235" t="s">
        <v>2264</v>
      </c>
      <c r="G172" s="232"/>
      <c r="H172" s="236">
        <v>14.52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79</v>
      </c>
      <c r="AV172" s="13" t="s">
        <v>79</v>
      </c>
      <c r="AW172" s="13" t="s">
        <v>31</v>
      </c>
      <c r="AX172" s="13" t="s">
        <v>77</v>
      </c>
      <c r="AY172" s="242" t="s">
        <v>151</v>
      </c>
    </row>
    <row r="173" s="2" customFormat="1" ht="16.5" customHeight="1">
      <c r="A173" s="39"/>
      <c r="B173" s="40"/>
      <c r="C173" s="265" t="s">
        <v>326</v>
      </c>
      <c r="D173" s="265" t="s">
        <v>262</v>
      </c>
      <c r="E173" s="266" t="s">
        <v>2184</v>
      </c>
      <c r="F173" s="267" t="s">
        <v>2185</v>
      </c>
      <c r="G173" s="268" t="s">
        <v>290</v>
      </c>
      <c r="H173" s="269">
        <v>3.1219999999999999</v>
      </c>
      <c r="I173" s="270"/>
      <c r="J173" s="271">
        <f>ROUND(I173*H173,2)</f>
        <v>0</v>
      </c>
      <c r="K173" s="267" t="s">
        <v>157</v>
      </c>
      <c r="L173" s="272"/>
      <c r="M173" s="273" t="s">
        <v>19</v>
      </c>
      <c r="N173" s="274" t="s">
        <v>40</v>
      </c>
      <c r="O173" s="85"/>
      <c r="P173" s="222">
        <f>O173*H173</f>
        <v>0</v>
      </c>
      <c r="Q173" s="222">
        <v>0.11500000000000001</v>
      </c>
      <c r="R173" s="222">
        <f>Q173*H173</f>
        <v>0.35903000000000002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230</v>
      </c>
      <c r="AT173" s="224" t="s">
        <v>262</v>
      </c>
      <c r="AU173" s="224" t="s">
        <v>79</v>
      </c>
      <c r="AY173" s="18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77</v>
      </c>
      <c r="BK173" s="225">
        <f>ROUND(I173*H173,2)</f>
        <v>0</v>
      </c>
      <c r="BL173" s="18" t="s">
        <v>158</v>
      </c>
      <c r="BM173" s="224" t="s">
        <v>2265</v>
      </c>
    </row>
    <row r="174" s="2" customFormat="1">
      <c r="A174" s="39"/>
      <c r="B174" s="40"/>
      <c r="C174" s="41"/>
      <c r="D174" s="226" t="s">
        <v>160</v>
      </c>
      <c r="E174" s="41"/>
      <c r="F174" s="227" t="s">
        <v>2187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79</v>
      </c>
    </row>
    <row r="175" s="2" customFormat="1">
      <c r="A175" s="39"/>
      <c r="B175" s="40"/>
      <c r="C175" s="41"/>
      <c r="D175" s="233" t="s">
        <v>681</v>
      </c>
      <c r="E175" s="41"/>
      <c r="F175" s="275" t="s">
        <v>2188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681</v>
      </c>
      <c r="AU175" s="18" t="s">
        <v>79</v>
      </c>
    </row>
    <row r="176" s="13" customFormat="1">
      <c r="A176" s="13"/>
      <c r="B176" s="231"/>
      <c r="C176" s="232"/>
      <c r="D176" s="233" t="s">
        <v>162</v>
      </c>
      <c r="E176" s="232"/>
      <c r="F176" s="235" t="s">
        <v>2266</v>
      </c>
      <c r="G176" s="232"/>
      <c r="H176" s="236">
        <v>3.1219999999999999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162</v>
      </c>
      <c r="AU176" s="242" t="s">
        <v>79</v>
      </c>
      <c r="AV176" s="13" t="s">
        <v>79</v>
      </c>
      <c r="AW176" s="13" t="s">
        <v>4</v>
      </c>
      <c r="AX176" s="13" t="s">
        <v>77</v>
      </c>
      <c r="AY176" s="242" t="s">
        <v>151</v>
      </c>
    </row>
    <row r="177" s="12" customFormat="1" ht="22.8" customHeight="1">
      <c r="A177" s="12"/>
      <c r="B177" s="197"/>
      <c r="C177" s="198"/>
      <c r="D177" s="199" t="s">
        <v>68</v>
      </c>
      <c r="E177" s="211" t="s">
        <v>218</v>
      </c>
      <c r="F177" s="211" t="s">
        <v>548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SUM(P178:P183)</f>
        <v>0</v>
      </c>
      <c r="Q177" s="205"/>
      <c r="R177" s="206">
        <f>SUM(R178:R183)</f>
        <v>30.891910499999998</v>
      </c>
      <c r="S177" s="205"/>
      <c r="T177" s="207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77</v>
      </c>
      <c r="AT177" s="209" t="s">
        <v>68</v>
      </c>
      <c r="AU177" s="209" t="s">
        <v>77</v>
      </c>
      <c r="AY177" s="208" t="s">
        <v>151</v>
      </c>
      <c r="BK177" s="210">
        <f>SUM(BK178:BK183)</f>
        <v>0</v>
      </c>
    </row>
    <row r="178" s="2" customFormat="1" ht="16.5" customHeight="1">
      <c r="A178" s="39"/>
      <c r="B178" s="40"/>
      <c r="C178" s="213" t="s">
        <v>7</v>
      </c>
      <c r="D178" s="213" t="s">
        <v>153</v>
      </c>
      <c r="E178" s="214" t="s">
        <v>2190</v>
      </c>
      <c r="F178" s="215" t="s">
        <v>2191</v>
      </c>
      <c r="G178" s="216" t="s">
        <v>156</v>
      </c>
      <c r="H178" s="217">
        <v>14.52</v>
      </c>
      <c r="I178" s="218"/>
      <c r="J178" s="219">
        <f>ROUND(I178*H178,2)</f>
        <v>0</v>
      </c>
      <c r="K178" s="215" t="s">
        <v>157</v>
      </c>
      <c r="L178" s="45"/>
      <c r="M178" s="220" t="s">
        <v>19</v>
      </c>
      <c r="N178" s="221" t="s">
        <v>40</v>
      </c>
      <c r="O178" s="85"/>
      <c r="P178" s="222">
        <f>O178*H178</f>
        <v>0</v>
      </c>
      <c r="Q178" s="222">
        <v>2.004</v>
      </c>
      <c r="R178" s="222">
        <f>Q178*H178</f>
        <v>29.09808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158</v>
      </c>
      <c r="AT178" s="224" t="s">
        <v>153</v>
      </c>
      <c r="AU178" s="224" t="s">
        <v>79</v>
      </c>
      <c r="AY178" s="18" t="s">
        <v>151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77</v>
      </c>
      <c r="BK178" s="225">
        <f>ROUND(I178*H178,2)</f>
        <v>0</v>
      </c>
      <c r="BL178" s="18" t="s">
        <v>158</v>
      </c>
      <c r="BM178" s="224" t="s">
        <v>2267</v>
      </c>
    </row>
    <row r="179" s="2" customFormat="1">
      <c r="A179" s="39"/>
      <c r="B179" s="40"/>
      <c r="C179" s="41"/>
      <c r="D179" s="226" t="s">
        <v>160</v>
      </c>
      <c r="E179" s="41"/>
      <c r="F179" s="227" t="s">
        <v>2193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79</v>
      </c>
    </row>
    <row r="180" s="13" customFormat="1">
      <c r="A180" s="13"/>
      <c r="B180" s="231"/>
      <c r="C180" s="232"/>
      <c r="D180" s="233" t="s">
        <v>162</v>
      </c>
      <c r="E180" s="234" t="s">
        <v>19</v>
      </c>
      <c r="F180" s="235" t="s">
        <v>2264</v>
      </c>
      <c r="G180" s="232"/>
      <c r="H180" s="236">
        <v>14.52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162</v>
      </c>
      <c r="AU180" s="242" t="s">
        <v>79</v>
      </c>
      <c r="AV180" s="13" t="s">
        <v>79</v>
      </c>
      <c r="AW180" s="13" t="s">
        <v>31</v>
      </c>
      <c r="AX180" s="13" t="s">
        <v>77</v>
      </c>
      <c r="AY180" s="242" t="s">
        <v>151</v>
      </c>
    </row>
    <row r="181" s="2" customFormat="1" ht="16.5" customHeight="1">
      <c r="A181" s="39"/>
      <c r="B181" s="40"/>
      <c r="C181" s="213" t="s">
        <v>340</v>
      </c>
      <c r="D181" s="213" t="s">
        <v>153</v>
      </c>
      <c r="E181" s="214" t="s">
        <v>2268</v>
      </c>
      <c r="F181" s="215" t="s">
        <v>2269</v>
      </c>
      <c r="G181" s="216" t="s">
        <v>290</v>
      </c>
      <c r="H181" s="217">
        <v>9.7650000000000006</v>
      </c>
      <c r="I181" s="218"/>
      <c r="J181" s="219">
        <f>ROUND(I181*H181,2)</f>
        <v>0</v>
      </c>
      <c r="K181" s="215" t="s">
        <v>157</v>
      </c>
      <c r="L181" s="45"/>
      <c r="M181" s="220" t="s">
        <v>19</v>
      </c>
      <c r="N181" s="221" t="s">
        <v>40</v>
      </c>
      <c r="O181" s="85"/>
      <c r="P181" s="222">
        <f>O181*H181</f>
        <v>0</v>
      </c>
      <c r="Q181" s="222">
        <v>0.1837</v>
      </c>
      <c r="R181" s="222">
        <f>Q181*H181</f>
        <v>1.7938305000000001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158</v>
      </c>
      <c r="AT181" s="224" t="s">
        <v>153</v>
      </c>
      <c r="AU181" s="224" t="s">
        <v>79</v>
      </c>
      <c r="AY181" s="18" t="s">
        <v>151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77</v>
      </c>
      <c r="BK181" s="225">
        <f>ROUND(I181*H181,2)</f>
        <v>0</v>
      </c>
      <c r="BL181" s="18" t="s">
        <v>158</v>
      </c>
      <c r="BM181" s="224" t="s">
        <v>2270</v>
      </c>
    </row>
    <row r="182" s="2" customFormat="1">
      <c r="A182" s="39"/>
      <c r="B182" s="40"/>
      <c r="C182" s="41"/>
      <c r="D182" s="226" t="s">
        <v>160</v>
      </c>
      <c r="E182" s="41"/>
      <c r="F182" s="227" t="s">
        <v>2271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160</v>
      </c>
      <c r="AU182" s="18" t="s">
        <v>79</v>
      </c>
    </row>
    <row r="183" s="13" customFormat="1">
      <c r="A183" s="13"/>
      <c r="B183" s="231"/>
      <c r="C183" s="232"/>
      <c r="D183" s="233" t="s">
        <v>162</v>
      </c>
      <c r="E183" s="234" t="s">
        <v>19</v>
      </c>
      <c r="F183" s="235" t="s">
        <v>2272</v>
      </c>
      <c r="G183" s="232"/>
      <c r="H183" s="236">
        <v>9.7650000000000006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162</v>
      </c>
      <c r="AU183" s="242" t="s">
        <v>79</v>
      </c>
      <c r="AV183" s="13" t="s">
        <v>79</v>
      </c>
      <c r="AW183" s="13" t="s">
        <v>31</v>
      </c>
      <c r="AX183" s="13" t="s">
        <v>77</v>
      </c>
      <c r="AY183" s="242" t="s">
        <v>151</v>
      </c>
    </row>
    <row r="184" s="12" customFormat="1" ht="22.8" customHeight="1">
      <c r="A184" s="12"/>
      <c r="B184" s="197"/>
      <c r="C184" s="198"/>
      <c r="D184" s="199" t="s">
        <v>68</v>
      </c>
      <c r="E184" s="211" t="s">
        <v>236</v>
      </c>
      <c r="F184" s="211" t="s">
        <v>618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SUM(P185:P226)</f>
        <v>0</v>
      </c>
      <c r="Q184" s="205"/>
      <c r="R184" s="206">
        <f>SUM(R185:R226)</f>
        <v>18.824090279999997</v>
      </c>
      <c r="S184" s="205"/>
      <c r="T184" s="207">
        <f>SUM(T185:T226)</f>
        <v>3.3395999999999999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77</v>
      </c>
      <c r="AT184" s="209" t="s">
        <v>68</v>
      </c>
      <c r="AU184" s="209" t="s">
        <v>77</v>
      </c>
      <c r="AY184" s="208" t="s">
        <v>151</v>
      </c>
      <c r="BK184" s="210">
        <f>SUM(BK185:BK226)</f>
        <v>0</v>
      </c>
    </row>
    <row r="185" s="2" customFormat="1" ht="16.5" customHeight="1">
      <c r="A185" s="39"/>
      <c r="B185" s="40"/>
      <c r="C185" s="213" t="s">
        <v>347</v>
      </c>
      <c r="D185" s="213" t="s">
        <v>153</v>
      </c>
      <c r="E185" s="214" t="s">
        <v>620</v>
      </c>
      <c r="F185" s="215" t="s">
        <v>621</v>
      </c>
      <c r="G185" s="216" t="s">
        <v>329</v>
      </c>
      <c r="H185" s="217">
        <v>76.099999999999994</v>
      </c>
      <c r="I185" s="218"/>
      <c r="J185" s="219">
        <f>ROUND(I185*H185,2)</f>
        <v>0</v>
      </c>
      <c r="K185" s="215" t="s">
        <v>157</v>
      </c>
      <c r="L185" s="45"/>
      <c r="M185" s="220" t="s">
        <v>19</v>
      </c>
      <c r="N185" s="221" t="s">
        <v>40</v>
      </c>
      <c r="O185" s="85"/>
      <c r="P185" s="222">
        <f>O185*H185</f>
        <v>0</v>
      </c>
      <c r="Q185" s="222">
        <v>0.1295</v>
      </c>
      <c r="R185" s="222">
        <f>Q185*H185</f>
        <v>9.8549499999999988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158</v>
      </c>
      <c r="AT185" s="224" t="s">
        <v>153</v>
      </c>
      <c r="AU185" s="224" t="s">
        <v>79</v>
      </c>
      <c r="AY185" s="18" t="s">
        <v>151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77</v>
      </c>
      <c r="BK185" s="225">
        <f>ROUND(I185*H185,2)</f>
        <v>0</v>
      </c>
      <c r="BL185" s="18" t="s">
        <v>158</v>
      </c>
      <c r="BM185" s="224" t="s">
        <v>2273</v>
      </c>
    </row>
    <row r="186" s="2" customFormat="1">
      <c r="A186" s="39"/>
      <c r="B186" s="40"/>
      <c r="C186" s="41"/>
      <c r="D186" s="226" t="s">
        <v>160</v>
      </c>
      <c r="E186" s="41"/>
      <c r="F186" s="227" t="s">
        <v>623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160</v>
      </c>
      <c r="AU186" s="18" t="s">
        <v>79</v>
      </c>
    </row>
    <row r="187" s="13" customFormat="1">
      <c r="A187" s="13"/>
      <c r="B187" s="231"/>
      <c r="C187" s="232"/>
      <c r="D187" s="233" t="s">
        <v>162</v>
      </c>
      <c r="E187" s="234" t="s">
        <v>19</v>
      </c>
      <c r="F187" s="235" t="s">
        <v>2274</v>
      </c>
      <c r="G187" s="232"/>
      <c r="H187" s="236">
        <v>76.099999999999994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162</v>
      </c>
      <c r="AU187" s="242" t="s">
        <v>79</v>
      </c>
      <c r="AV187" s="13" t="s">
        <v>79</v>
      </c>
      <c r="AW187" s="13" t="s">
        <v>31</v>
      </c>
      <c r="AX187" s="13" t="s">
        <v>69</v>
      </c>
      <c r="AY187" s="242" t="s">
        <v>151</v>
      </c>
    </row>
    <row r="188" s="14" customFormat="1">
      <c r="A188" s="14"/>
      <c r="B188" s="243"/>
      <c r="C188" s="244"/>
      <c r="D188" s="233" t="s">
        <v>162</v>
      </c>
      <c r="E188" s="245" t="s">
        <v>19</v>
      </c>
      <c r="F188" s="246" t="s">
        <v>2197</v>
      </c>
      <c r="G188" s="244"/>
      <c r="H188" s="247">
        <v>76.099999999999994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162</v>
      </c>
      <c r="AU188" s="253" t="s">
        <v>79</v>
      </c>
      <c r="AV188" s="14" t="s">
        <v>165</v>
      </c>
      <c r="AW188" s="14" t="s">
        <v>31</v>
      </c>
      <c r="AX188" s="14" t="s">
        <v>69</v>
      </c>
      <c r="AY188" s="253" t="s">
        <v>151</v>
      </c>
    </row>
    <row r="189" s="15" customFormat="1">
      <c r="A189" s="15"/>
      <c r="B189" s="254"/>
      <c r="C189" s="255"/>
      <c r="D189" s="233" t="s">
        <v>162</v>
      </c>
      <c r="E189" s="256" t="s">
        <v>19</v>
      </c>
      <c r="F189" s="257" t="s">
        <v>174</v>
      </c>
      <c r="G189" s="255"/>
      <c r="H189" s="258">
        <v>76.099999999999994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162</v>
      </c>
      <c r="AU189" s="264" t="s">
        <v>79</v>
      </c>
      <c r="AV189" s="15" t="s">
        <v>158</v>
      </c>
      <c r="AW189" s="15" t="s">
        <v>31</v>
      </c>
      <c r="AX189" s="15" t="s">
        <v>77</v>
      </c>
      <c r="AY189" s="264" t="s">
        <v>151</v>
      </c>
    </row>
    <row r="190" s="2" customFormat="1" ht="16.5" customHeight="1">
      <c r="A190" s="39"/>
      <c r="B190" s="40"/>
      <c r="C190" s="265" t="s">
        <v>353</v>
      </c>
      <c r="D190" s="265" t="s">
        <v>262</v>
      </c>
      <c r="E190" s="266" t="s">
        <v>637</v>
      </c>
      <c r="F190" s="267" t="s">
        <v>638</v>
      </c>
      <c r="G190" s="268" t="s">
        <v>329</v>
      </c>
      <c r="H190" s="269">
        <v>79.905000000000001</v>
      </c>
      <c r="I190" s="270"/>
      <c r="J190" s="271">
        <f>ROUND(I190*H190,2)</f>
        <v>0</v>
      </c>
      <c r="K190" s="267" t="s">
        <v>157</v>
      </c>
      <c r="L190" s="272"/>
      <c r="M190" s="273" t="s">
        <v>19</v>
      </c>
      <c r="N190" s="274" t="s">
        <v>40</v>
      </c>
      <c r="O190" s="85"/>
      <c r="P190" s="222">
        <f>O190*H190</f>
        <v>0</v>
      </c>
      <c r="Q190" s="222">
        <v>0.080000000000000002</v>
      </c>
      <c r="R190" s="222">
        <f>Q190*H190</f>
        <v>6.3924000000000003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230</v>
      </c>
      <c r="AT190" s="224" t="s">
        <v>262</v>
      </c>
      <c r="AU190" s="224" t="s">
        <v>79</v>
      </c>
      <c r="AY190" s="18" t="s">
        <v>151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77</v>
      </c>
      <c r="BK190" s="225">
        <f>ROUND(I190*H190,2)</f>
        <v>0</v>
      </c>
      <c r="BL190" s="18" t="s">
        <v>158</v>
      </c>
      <c r="BM190" s="224" t="s">
        <v>2275</v>
      </c>
    </row>
    <row r="191" s="2" customFormat="1">
      <c r="A191" s="39"/>
      <c r="B191" s="40"/>
      <c r="C191" s="41"/>
      <c r="D191" s="226" t="s">
        <v>160</v>
      </c>
      <c r="E191" s="41"/>
      <c r="F191" s="227" t="s">
        <v>640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79</v>
      </c>
    </row>
    <row r="192" s="13" customFormat="1">
      <c r="A192" s="13"/>
      <c r="B192" s="231"/>
      <c r="C192" s="232"/>
      <c r="D192" s="233" t="s">
        <v>162</v>
      </c>
      <c r="E192" s="232"/>
      <c r="F192" s="235" t="s">
        <v>2276</v>
      </c>
      <c r="G192" s="232"/>
      <c r="H192" s="236">
        <v>79.905000000000001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79</v>
      </c>
      <c r="AV192" s="13" t="s">
        <v>79</v>
      </c>
      <c r="AW192" s="13" t="s">
        <v>4</v>
      </c>
      <c r="AX192" s="13" t="s">
        <v>77</v>
      </c>
      <c r="AY192" s="242" t="s">
        <v>151</v>
      </c>
    </row>
    <row r="193" s="2" customFormat="1" ht="16.5" customHeight="1">
      <c r="A193" s="39"/>
      <c r="B193" s="40"/>
      <c r="C193" s="213" t="s">
        <v>359</v>
      </c>
      <c r="D193" s="213" t="s">
        <v>153</v>
      </c>
      <c r="E193" s="214" t="s">
        <v>654</v>
      </c>
      <c r="F193" s="215" t="s">
        <v>655</v>
      </c>
      <c r="G193" s="216" t="s">
        <v>156</v>
      </c>
      <c r="H193" s="217">
        <v>1.1419999999999999</v>
      </c>
      <c r="I193" s="218"/>
      <c r="J193" s="219">
        <f>ROUND(I193*H193,2)</f>
        <v>0</v>
      </c>
      <c r="K193" s="215" t="s">
        <v>157</v>
      </c>
      <c r="L193" s="45"/>
      <c r="M193" s="220" t="s">
        <v>19</v>
      </c>
      <c r="N193" s="221" t="s">
        <v>40</v>
      </c>
      <c r="O193" s="85"/>
      <c r="P193" s="222">
        <f>O193*H193</f>
        <v>0</v>
      </c>
      <c r="Q193" s="222">
        <v>2.2563399999999998</v>
      </c>
      <c r="R193" s="222">
        <f>Q193*H193</f>
        <v>2.5767402799999997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158</v>
      </c>
      <c r="AT193" s="224" t="s">
        <v>153</v>
      </c>
      <c r="AU193" s="224" t="s">
        <v>79</v>
      </c>
      <c r="AY193" s="18" t="s">
        <v>151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77</v>
      </c>
      <c r="BK193" s="225">
        <f>ROUND(I193*H193,2)</f>
        <v>0</v>
      </c>
      <c r="BL193" s="18" t="s">
        <v>158</v>
      </c>
      <c r="BM193" s="224" t="s">
        <v>2277</v>
      </c>
    </row>
    <row r="194" s="2" customFormat="1">
      <c r="A194" s="39"/>
      <c r="B194" s="40"/>
      <c r="C194" s="41"/>
      <c r="D194" s="226" t="s">
        <v>160</v>
      </c>
      <c r="E194" s="41"/>
      <c r="F194" s="227" t="s">
        <v>657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160</v>
      </c>
      <c r="AU194" s="18" t="s">
        <v>79</v>
      </c>
    </row>
    <row r="195" s="13" customFormat="1">
      <c r="A195" s="13"/>
      <c r="B195" s="231"/>
      <c r="C195" s="232"/>
      <c r="D195" s="233" t="s">
        <v>162</v>
      </c>
      <c r="E195" s="234" t="s">
        <v>19</v>
      </c>
      <c r="F195" s="235" t="s">
        <v>2278</v>
      </c>
      <c r="G195" s="232"/>
      <c r="H195" s="236">
        <v>1.1419999999999999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162</v>
      </c>
      <c r="AU195" s="242" t="s">
        <v>79</v>
      </c>
      <c r="AV195" s="13" t="s">
        <v>79</v>
      </c>
      <c r="AW195" s="13" t="s">
        <v>31</v>
      </c>
      <c r="AX195" s="13" t="s">
        <v>69</v>
      </c>
      <c r="AY195" s="242" t="s">
        <v>151</v>
      </c>
    </row>
    <row r="196" s="14" customFormat="1">
      <c r="A196" s="14"/>
      <c r="B196" s="243"/>
      <c r="C196" s="244"/>
      <c r="D196" s="233" t="s">
        <v>162</v>
      </c>
      <c r="E196" s="245" t="s">
        <v>19</v>
      </c>
      <c r="F196" s="246" t="s">
        <v>169</v>
      </c>
      <c r="G196" s="244"/>
      <c r="H196" s="247">
        <v>1.1419999999999999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162</v>
      </c>
      <c r="AU196" s="253" t="s">
        <v>79</v>
      </c>
      <c r="AV196" s="14" t="s">
        <v>165</v>
      </c>
      <c r="AW196" s="14" t="s">
        <v>31</v>
      </c>
      <c r="AX196" s="14" t="s">
        <v>69</v>
      </c>
      <c r="AY196" s="253" t="s">
        <v>151</v>
      </c>
    </row>
    <row r="197" s="15" customFormat="1">
      <c r="A197" s="15"/>
      <c r="B197" s="254"/>
      <c r="C197" s="255"/>
      <c r="D197" s="233" t="s">
        <v>162</v>
      </c>
      <c r="E197" s="256" t="s">
        <v>19</v>
      </c>
      <c r="F197" s="257" t="s">
        <v>174</v>
      </c>
      <c r="G197" s="255"/>
      <c r="H197" s="258">
        <v>1.1419999999999999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162</v>
      </c>
      <c r="AU197" s="264" t="s">
        <v>79</v>
      </c>
      <c r="AV197" s="15" t="s">
        <v>158</v>
      </c>
      <c r="AW197" s="15" t="s">
        <v>31</v>
      </c>
      <c r="AX197" s="15" t="s">
        <v>77</v>
      </c>
      <c r="AY197" s="264" t="s">
        <v>151</v>
      </c>
    </row>
    <row r="198" s="2" customFormat="1" ht="21.75" customHeight="1">
      <c r="A198" s="39"/>
      <c r="B198" s="40"/>
      <c r="C198" s="213" t="s">
        <v>365</v>
      </c>
      <c r="D198" s="213" t="s">
        <v>153</v>
      </c>
      <c r="E198" s="214" t="s">
        <v>2279</v>
      </c>
      <c r="F198" s="215" t="s">
        <v>2280</v>
      </c>
      <c r="G198" s="216" t="s">
        <v>290</v>
      </c>
      <c r="H198" s="217">
        <v>274</v>
      </c>
      <c r="I198" s="218"/>
      <c r="J198" s="219">
        <f>ROUND(I198*H198,2)</f>
        <v>0</v>
      </c>
      <c r="K198" s="215" t="s">
        <v>157</v>
      </c>
      <c r="L198" s="45"/>
      <c r="M198" s="220" t="s">
        <v>19</v>
      </c>
      <c r="N198" s="221" t="s">
        <v>40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158</v>
      </c>
      <c r="AT198" s="224" t="s">
        <v>153</v>
      </c>
      <c r="AU198" s="224" t="s">
        <v>79</v>
      </c>
      <c r="AY198" s="18" t="s">
        <v>151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77</v>
      </c>
      <c r="BK198" s="225">
        <f>ROUND(I198*H198,2)</f>
        <v>0</v>
      </c>
      <c r="BL198" s="18" t="s">
        <v>158</v>
      </c>
      <c r="BM198" s="224" t="s">
        <v>2281</v>
      </c>
    </row>
    <row r="199" s="2" customFormat="1">
      <c r="A199" s="39"/>
      <c r="B199" s="40"/>
      <c r="C199" s="41"/>
      <c r="D199" s="226" t="s">
        <v>160</v>
      </c>
      <c r="E199" s="41"/>
      <c r="F199" s="227" t="s">
        <v>2282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160</v>
      </c>
      <c r="AU199" s="18" t="s">
        <v>79</v>
      </c>
    </row>
    <row r="200" s="13" customFormat="1">
      <c r="A200" s="13"/>
      <c r="B200" s="231"/>
      <c r="C200" s="232"/>
      <c r="D200" s="233" t="s">
        <v>162</v>
      </c>
      <c r="E200" s="234" t="s">
        <v>19</v>
      </c>
      <c r="F200" s="235" t="s">
        <v>2283</v>
      </c>
      <c r="G200" s="232"/>
      <c r="H200" s="236">
        <v>274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162</v>
      </c>
      <c r="AU200" s="242" t="s">
        <v>79</v>
      </c>
      <c r="AV200" s="13" t="s">
        <v>79</v>
      </c>
      <c r="AW200" s="13" t="s">
        <v>31</v>
      </c>
      <c r="AX200" s="13" t="s">
        <v>77</v>
      </c>
      <c r="AY200" s="242" t="s">
        <v>151</v>
      </c>
    </row>
    <row r="201" s="2" customFormat="1" ht="21.75" customHeight="1">
      <c r="A201" s="39"/>
      <c r="B201" s="40"/>
      <c r="C201" s="213" t="s">
        <v>381</v>
      </c>
      <c r="D201" s="213" t="s">
        <v>153</v>
      </c>
      <c r="E201" s="214" t="s">
        <v>2284</v>
      </c>
      <c r="F201" s="215" t="s">
        <v>2285</v>
      </c>
      <c r="G201" s="216" t="s">
        <v>290</v>
      </c>
      <c r="H201" s="217">
        <v>4110</v>
      </c>
      <c r="I201" s="218"/>
      <c r="J201" s="219">
        <f>ROUND(I201*H201,2)</f>
        <v>0</v>
      </c>
      <c r="K201" s="215" t="s">
        <v>157</v>
      </c>
      <c r="L201" s="45"/>
      <c r="M201" s="220" t="s">
        <v>19</v>
      </c>
      <c r="N201" s="221" t="s">
        <v>40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158</v>
      </c>
      <c r="AT201" s="224" t="s">
        <v>153</v>
      </c>
      <c r="AU201" s="224" t="s">
        <v>79</v>
      </c>
      <c r="AY201" s="18" t="s">
        <v>151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77</v>
      </c>
      <c r="BK201" s="225">
        <f>ROUND(I201*H201,2)</f>
        <v>0</v>
      </c>
      <c r="BL201" s="18" t="s">
        <v>158</v>
      </c>
      <c r="BM201" s="224" t="s">
        <v>2286</v>
      </c>
    </row>
    <row r="202" s="2" customFormat="1">
      <c r="A202" s="39"/>
      <c r="B202" s="40"/>
      <c r="C202" s="41"/>
      <c r="D202" s="226" t="s">
        <v>160</v>
      </c>
      <c r="E202" s="41"/>
      <c r="F202" s="227" t="s">
        <v>2287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160</v>
      </c>
      <c r="AU202" s="18" t="s">
        <v>79</v>
      </c>
    </row>
    <row r="203" s="13" customFormat="1">
      <c r="A203" s="13"/>
      <c r="B203" s="231"/>
      <c r="C203" s="232"/>
      <c r="D203" s="233" t="s">
        <v>162</v>
      </c>
      <c r="E203" s="232"/>
      <c r="F203" s="235" t="s">
        <v>2288</v>
      </c>
      <c r="G203" s="232"/>
      <c r="H203" s="236">
        <v>4110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162</v>
      </c>
      <c r="AU203" s="242" t="s">
        <v>79</v>
      </c>
      <c r="AV203" s="13" t="s">
        <v>79</v>
      </c>
      <c r="AW203" s="13" t="s">
        <v>4</v>
      </c>
      <c r="AX203" s="13" t="s">
        <v>77</v>
      </c>
      <c r="AY203" s="242" t="s">
        <v>151</v>
      </c>
    </row>
    <row r="204" s="2" customFormat="1" ht="24.15" customHeight="1">
      <c r="A204" s="39"/>
      <c r="B204" s="40"/>
      <c r="C204" s="213" t="s">
        <v>392</v>
      </c>
      <c r="D204" s="213" t="s">
        <v>153</v>
      </c>
      <c r="E204" s="214" t="s">
        <v>2289</v>
      </c>
      <c r="F204" s="215" t="s">
        <v>2290</v>
      </c>
      <c r="G204" s="216" t="s">
        <v>290</v>
      </c>
      <c r="H204" s="217">
        <v>274</v>
      </c>
      <c r="I204" s="218"/>
      <c r="J204" s="219">
        <f>ROUND(I204*H204,2)</f>
        <v>0</v>
      </c>
      <c r="K204" s="215" t="s">
        <v>157</v>
      </c>
      <c r="L204" s="45"/>
      <c r="M204" s="220" t="s">
        <v>19</v>
      </c>
      <c r="N204" s="221" t="s">
        <v>40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158</v>
      </c>
      <c r="AT204" s="224" t="s">
        <v>153</v>
      </c>
      <c r="AU204" s="224" t="s">
        <v>79</v>
      </c>
      <c r="AY204" s="18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77</v>
      </c>
      <c r="BK204" s="225">
        <f>ROUND(I204*H204,2)</f>
        <v>0</v>
      </c>
      <c r="BL204" s="18" t="s">
        <v>158</v>
      </c>
      <c r="BM204" s="224" t="s">
        <v>2291</v>
      </c>
    </row>
    <row r="205" s="2" customFormat="1">
      <c r="A205" s="39"/>
      <c r="B205" s="40"/>
      <c r="C205" s="41"/>
      <c r="D205" s="226" t="s">
        <v>160</v>
      </c>
      <c r="E205" s="41"/>
      <c r="F205" s="227" t="s">
        <v>2292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79</v>
      </c>
    </row>
    <row r="206" s="2" customFormat="1" ht="21.75" customHeight="1">
      <c r="A206" s="39"/>
      <c r="B206" s="40"/>
      <c r="C206" s="213" t="s">
        <v>405</v>
      </c>
      <c r="D206" s="213" t="s">
        <v>153</v>
      </c>
      <c r="E206" s="214" t="s">
        <v>2207</v>
      </c>
      <c r="F206" s="215" t="s">
        <v>2208</v>
      </c>
      <c r="G206" s="216" t="s">
        <v>290</v>
      </c>
      <c r="H206" s="217">
        <v>14.52</v>
      </c>
      <c r="I206" s="218"/>
      <c r="J206" s="219">
        <f>ROUND(I206*H206,2)</f>
        <v>0</v>
      </c>
      <c r="K206" s="215" t="s">
        <v>157</v>
      </c>
      <c r="L206" s="45"/>
      <c r="M206" s="220" t="s">
        <v>19</v>
      </c>
      <c r="N206" s="221" t="s">
        <v>40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0.089999999999999997</v>
      </c>
      <c r="T206" s="223">
        <f>S206*H206</f>
        <v>1.3068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158</v>
      </c>
      <c r="AT206" s="224" t="s">
        <v>153</v>
      </c>
      <c r="AU206" s="224" t="s">
        <v>79</v>
      </c>
      <c r="AY206" s="18" t="s">
        <v>151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77</v>
      </c>
      <c r="BK206" s="225">
        <f>ROUND(I206*H206,2)</f>
        <v>0</v>
      </c>
      <c r="BL206" s="18" t="s">
        <v>158</v>
      </c>
      <c r="BM206" s="224" t="s">
        <v>2293</v>
      </c>
    </row>
    <row r="207" s="2" customFormat="1">
      <c r="A207" s="39"/>
      <c r="B207" s="40"/>
      <c r="C207" s="41"/>
      <c r="D207" s="226" t="s">
        <v>160</v>
      </c>
      <c r="E207" s="41"/>
      <c r="F207" s="227" t="s">
        <v>2210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160</v>
      </c>
      <c r="AU207" s="18" t="s">
        <v>79</v>
      </c>
    </row>
    <row r="208" s="13" customFormat="1">
      <c r="A208" s="13"/>
      <c r="B208" s="231"/>
      <c r="C208" s="232"/>
      <c r="D208" s="233" t="s">
        <v>162</v>
      </c>
      <c r="E208" s="234" t="s">
        <v>19</v>
      </c>
      <c r="F208" s="235" t="s">
        <v>2264</v>
      </c>
      <c r="G208" s="232"/>
      <c r="H208" s="236">
        <v>14.52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162</v>
      </c>
      <c r="AU208" s="242" t="s">
        <v>79</v>
      </c>
      <c r="AV208" s="13" t="s">
        <v>79</v>
      </c>
      <c r="AW208" s="13" t="s">
        <v>31</v>
      </c>
      <c r="AX208" s="13" t="s">
        <v>77</v>
      </c>
      <c r="AY208" s="242" t="s">
        <v>151</v>
      </c>
    </row>
    <row r="209" s="2" customFormat="1" ht="16.5" customHeight="1">
      <c r="A209" s="39"/>
      <c r="B209" s="40"/>
      <c r="C209" s="213" t="s">
        <v>413</v>
      </c>
      <c r="D209" s="213" t="s">
        <v>153</v>
      </c>
      <c r="E209" s="214" t="s">
        <v>2211</v>
      </c>
      <c r="F209" s="215" t="s">
        <v>2212</v>
      </c>
      <c r="G209" s="216" t="s">
        <v>156</v>
      </c>
      <c r="H209" s="217">
        <v>1.452</v>
      </c>
      <c r="I209" s="218"/>
      <c r="J209" s="219">
        <f>ROUND(I209*H209,2)</f>
        <v>0</v>
      </c>
      <c r="K209" s="215" t="s">
        <v>157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1.3999999999999999</v>
      </c>
      <c r="T209" s="223">
        <f>S209*H209</f>
        <v>2.0327999999999999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158</v>
      </c>
      <c r="AT209" s="224" t="s">
        <v>153</v>
      </c>
      <c r="AU209" s="224" t="s">
        <v>79</v>
      </c>
      <c r="AY209" s="18" t="s">
        <v>151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77</v>
      </c>
      <c r="BK209" s="225">
        <f>ROUND(I209*H209,2)</f>
        <v>0</v>
      </c>
      <c r="BL209" s="18" t="s">
        <v>158</v>
      </c>
      <c r="BM209" s="224" t="s">
        <v>2294</v>
      </c>
    </row>
    <row r="210" s="2" customFormat="1">
      <c r="A210" s="39"/>
      <c r="B210" s="40"/>
      <c r="C210" s="41"/>
      <c r="D210" s="226" t="s">
        <v>160</v>
      </c>
      <c r="E210" s="41"/>
      <c r="F210" s="227" t="s">
        <v>2214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79</v>
      </c>
    </row>
    <row r="211" s="13" customFormat="1">
      <c r="A211" s="13"/>
      <c r="B211" s="231"/>
      <c r="C211" s="232"/>
      <c r="D211" s="233" t="s">
        <v>162</v>
      </c>
      <c r="E211" s="234" t="s">
        <v>19</v>
      </c>
      <c r="F211" s="235" t="s">
        <v>2295</v>
      </c>
      <c r="G211" s="232"/>
      <c r="H211" s="236">
        <v>1.452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79</v>
      </c>
      <c r="AV211" s="13" t="s">
        <v>79</v>
      </c>
      <c r="AW211" s="13" t="s">
        <v>31</v>
      </c>
      <c r="AX211" s="13" t="s">
        <v>77</v>
      </c>
      <c r="AY211" s="242" t="s">
        <v>151</v>
      </c>
    </row>
    <row r="212" s="2" customFormat="1" ht="16.5" customHeight="1">
      <c r="A212" s="39"/>
      <c r="B212" s="40"/>
      <c r="C212" s="213" t="s">
        <v>418</v>
      </c>
      <c r="D212" s="213" t="s">
        <v>153</v>
      </c>
      <c r="E212" s="214" t="s">
        <v>801</v>
      </c>
      <c r="F212" s="215" t="s">
        <v>802</v>
      </c>
      <c r="G212" s="216" t="s">
        <v>433</v>
      </c>
      <c r="H212" s="217">
        <v>1</v>
      </c>
      <c r="I212" s="218"/>
      <c r="J212" s="219">
        <f>ROUND(I212*H212,2)</f>
        <v>0</v>
      </c>
      <c r="K212" s="215" t="s">
        <v>19</v>
      </c>
      <c r="L212" s="45"/>
      <c r="M212" s="220" t="s">
        <v>19</v>
      </c>
      <c r="N212" s="221" t="s">
        <v>40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158</v>
      </c>
      <c r="AT212" s="224" t="s">
        <v>153</v>
      </c>
      <c r="AU212" s="224" t="s">
        <v>79</v>
      </c>
      <c r="AY212" s="18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77</v>
      </c>
      <c r="BK212" s="225">
        <f>ROUND(I212*H212,2)</f>
        <v>0</v>
      </c>
      <c r="BL212" s="18" t="s">
        <v>158</v>
      </c>
      <c r="BM212" s="224" t="s">
        <v>2296</v>
      </c>
    </row>
    <row r="213" s="2" customFormat="1">
      <c r="A213" s="39"/>
      <c r="B213" s="40"/>
      <c r="C213" s="41"/>
      <c r="D213" s="233" t="s">
        <v>681</v>
      </c>
      <c r="E213" s="41"/>
      <c r="F213" s="275" t="s">
        <v>804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681</v>
      </c>
      <c r="AU213" s="18" t="s">
        <v>79</v>
      </c>
    </row>
    <row r="214" s="2" customFormat="1" ht="16.5" customHeight="1">
      <c r="A214" s="39"/>
      <c r="B214" s="40"/>
      <c r="C214" s="265" t="s">
        <v>424</v>
      </c>
      <c r="D214" s="265" t="s">
        <v>262</v>
      </c>
      <c r="E214" s="266" t="s">
        <v>806</v>
      </c>
      <c r="F214" s="267" t="s">
        <v>807</v>
      </c>
      <c r="G214" s="268" t="s">
        <v>433</v>
      </c>
      <c r="H214" s="269">
        <v>1</v>
      </c>
      <c r="I214" s="270"/>
      <c r="J214" s="271">
        <f>ROUND(I214*H214,2)</f>
        <v>0</v>
      </c>
      <c r="K214" s="267" t="s">
        <v>19</v>
      </c>
      <c r="L214" s="272"/>
      <c r="M214" s="273" t="s">
        <v>19</v>
      </c>
      <c r="N214" s="274" t="s">
        <v>40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230</v>
      </c>
      <c r="AT214" s="224" t="s">
        <v>262</v>
      </c>
      <c r="AU214" s="224" t="s">
        <v>79</v>
      </c>
      <c r="AY214" s="18" t="s">
        <v>151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77</v>
      </c>
      <c r="BK214" s="225">
        <f>ROUND(I214*H214,2)</f>
        <v>0</v>
      </c>
      <c r="BL214" s="18" t="s">
        <v>158</v>
      </c>
      <c r="BM214" s="224" t="s">
        <v>2297</v>
      </c>
    </row>
    <row r="215" s="2" customFormat="1">
      <c r="A215" s="39"/>
      <c r="B215" s="40"/>
      <c r="C215" s="41"/>
      <c r="D215" s="233" t="s">
        <v>681</v>
      </c>
      <c r="E215" s="41"/>
      <c r="F215" s="275" t="s">
        <v>2298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681</v>
      </c>
      <c r="AU215" s="18" t="s">
        <v>79</v>
      </c>
    </row>
    <row r="216" s="2" customFormat="1" ht="16.5" customHeight="1">
      <c r="A216" s="39"/>
      <c r="B216" s="40"/>
      <c r="C216" s="213" t="s">
        <v>430</v>
      </c>
      <c r="D216" s="213" t="s">
        <v>153</v>
      </c>
      <c r="E216" s="214" t="s">
        <v>821</v>
      </c>
      <c r="F216" s="215" t="s">
        <v>822</v>
      </c>
      <c r="G216" s="216" t="s">
        <v>770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158</v>
      </c>
      <c r="AT216" s="224" t="s">
        <v>153</v>
      </c>
      <c r="AU216" s="224" t="s">
        <v>79</v>
      </c>
      <c r="AY216" s="18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77</v>
      </c>
      <c r="BK216" s="225">
        <f>ROUND(I216*H216,2)</f>
        <v>0</v>
      </c>
      <c r="BL216" s="18" t="s">
        <v>158</v>
      </c>
      <c r="BM216" s="224" t="s">
        <v>2299</v>
      </c>
    </row>
    <row r="217" s="2" customFormat="1">
      <c r="A217" s="39"/>
      <c r="B217" s="40"/>
      <c r="C217" s="41"/>
      <c r="D217" s="233" t="s">
        <v>681</v>
      </c>
      <c r="E217" s="41"/>
      <c r="F217" s="275" t="s">
        <v>814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681</v>
      </c>
      <c r="AU217" s="18" t="s">
        <v>79</v>
      </c>
    </row>
    <row r="218" s="2" customFormat="1" ht="16.5" customHeight="1">
      <c r="A218" s="39"/>
      <c r="B218" s="40"/>
      <c r="C218" s="265" t="s">
        <v>436</v>
      </c>
      <c r="D218" s="265" t="s">
        <v>262</v>
      </c>
      <c r="E218" s="266" t="s">
        <v>825</v>
      </c>
      <c r="F218" s="267" t="s">
        <v>826</v>
      </c>
      <c r="G218" s="268" t="s">
        <v>770</v>
      </c>
      <c r="H218" s="269">
        <v>1</v>
      </c>
      <c r="I218" s="270"/>
      <c r="J218" s="271">
        <f>ROUND(I218*H218,2)</f>
        <v>0</v>
      </c>
      <c r="K218" s="267" t="s">
        <v>19</v>
      </c>
      <c r="L218" s="272"/>
      <c r="M218" s="273" t="s">
        <v>19</v>
      </c>
      <c r="N218" s="274" t="s">
        <v>40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230</v>
      </c>
      <c r="AT218" s="224" t="s">
        <v>262</v>
      </c>
      <c r="AU218" s="224" t="s">
        <v>79</v>
      </c>
      <c r="AY218" s="18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77</v>
      </c>
      <c r="BK218" s="225">
        <f>ROUND(I218*H218,2)</f>
        <v>0</v>
      </c>
      <c r="BL218" s="18" t="s">
        <v>158</v>
      </c>
      <c r="BM218" s="224" t="s">
        <v>2300</v>
      </c>
    </row>
    <row r="219" s="2" customFormat="1">
      <c r="A219" s="39"/>
      <c r="B219" s="40"/>
      <c r="C219" s="41"/>
      <c r="D219" s="233" t="s">
        <v>681</v>
      </c>
      <c r="E219" s="41"/>
      <c r="F219" s="275" t="s">
        <v>828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681</v>
      </c>
      <c r="AU219" s="18" t="s">
        <v>79</v>
      </c>
    </row>
    <row r="220" s="2" customFormat="1" ht="16.5" customHeight="1">
      <c r="A220" s="39"/>
      <c r="B220" s="40"/>
      <c r="C220" s="213" t="s">
        <v>440</v>
      </c>
      <c r="D220" s="213" t="s">
        <v>153</v>
      </c>
      <c r="E220" s="214" t="s">
        <v>830</v>
      </c>
      <c r="F220" s="215" t="s">
        <v>2217</v>
      </c>
      <c r="G220" s="216" t="s">
        <v>770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158</v>
      </c>
      <c r="AT220" s="224" t="s">
        <v>153</v>
      </c>
      <c r="AU220" s="224" t="s">
        <v>79</v>
      </c>
      <c r="AY220" s="18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77</v>
      </c>
      <c r="BK220" s="225">
        <f>ROUND(I220*H220,2)</f>
        <v>0</v>
      </c>
      <c r="BL220" s="18" t="s">
        <v>158</v>
      </c>
      <c r="BM220" s="224" t="s">
        <v>2301</v>
      </c>
    </row>
    <row r="221" s="2" customFormat="1">
      <c r="A221" s="39"/>
      <c r="B221" s="40"/>
      <c r="C221" s="41"/>
      <c r="D221" s="233" t="s">
        <v>681</v>
      </c>
      <c r="E221" s="41"/>
      <c r="F221" s="275" t="s">
        <v>814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681</v>
      </c>
      <c r="AU221" s="18" t="s">
        <v>79</v>
      </c>
    </row>
    <row r="222" s="2" customFormat="1" ht="16.5" customHeight="1">
      <c r="A222" s="39"/>
      <c r="B222" s="40"/>
      <c r="C222" s="265" t="s">
        <v>445</v>
      </c>
      <c r="D222" s="265" t="s">
        <v>262</v>
      </c>
      <c r="E222" s="266" t="s">
        <v>834</v>
      </c>
      <c r="F222" s="267" t="s">
        <v>2219</v>
      </c>
      <c r="G222" s="268" t="s">
        <v>770</v>
      </c>
      <c r="H222" s="269">
        <v>1</v>
      </c>
      <c r="I222" s="270"/>
      <c r="J222" s="271">
        <f>ROUND(I222*H222,2)</f>
        <v>0</v>
      </c>
      <c r="K222" s="267" t="s">
        <v>19</v>
      </c>
      <c r="L222" s="272"/>
      <c r="M222" s="273" t="s">
        <v>19</v>
      </c>
      <c r="N222" s="274" t="s">
        <v>40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230</v>
      </c>
      <c r="AT222" s="224" t="s">
        <v>262</v>
      </c>
      <c r="AU222" s="224" t="s">
        <v>79</v>
      </c>
      <c r="AY222" s="18" t="s">
        <v>151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77</v>
      </c>
      <c r="BK222" s="225">
        <f>ROUND(I222*H222,2)</f>
        <v>0</v>
      </c>
      <c r="BL222" s="18" t="s">
        <v>158</v>
      </c>
      <c r="BM222" s="224" t="s">
        <v>2302</v>
      </c>
    </row>
    <row r="223" s="2" customFormat="1">
      <c r="A223" s="39"/>
      <c r="B223" s="40"/>
      <c r="C223" s="41"/>
      <c r="D223" s="233" t="s">
        <v>681</v>
      </c>
      <c r="E223" s="41"/>
      <c r="F223" s="275" t="s">
        <v>2221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681</v>
      </c>
      <c r="AU223" s="18" t="s">
        <v>79</v>
      </c>
    </row>
    <row r="224" s="2" customFormat="1" ht="16.5" customHeight="1">
      <c r="A224" s="39"/>
      <c r="B224" s="40"/>
      <c r="C224" s="213" t="s">
        <v>450</v>
      </c>
      <c r="D224" s="213" t="s">
        <v>153</v>
      </c>
      <c r="E224" s="214" t="s">
        <v>839</v>
      </c>
      <c r="F224" s="215" t="s">
        <v>2303</v>
      </c>
      <c r="G224" s="216" t="s">
        <v>770</v>
      </c>
      <c r="H224" s="217">
        <v>1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158</v>
      </c>
      <c r="AT224" s="224" t="s">
        <v>153</v>
      </c>
      <c r="AU224" s="224" t="s">
        <v>79</v>
      </c>
      <c r="AY224" s="18" t="s">
        <v>151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77</v>
      </c>
      <c r="BK224" s="225">
        <f>ROUND(I224*H224,2)</f>
        <v>0</v>
      </c>
      <c r="BL224" s="18" t="s">
        <v>158</v>
      </c>
      <c r="BM224" s="224" t="s">
        <v>2304</v>
      </c>
    </row>
    <row r="225" s="2" customFormat="1" ht="16.5" customHeight="1">
      <c r="A225" s="39"/>
      <c r="B225" s="40"/>
      <c r="C225" s="265" t="s">
        <v>457</v>
      </c>
      <c r="D225" s="265" t="s">
        <v>262</v>
      </c>
      <c r="E225" s="266" t="s">
        <v>843</v>
      </c>
      <c r="F225" s="267" t="s">
        <v>2224</v>
      </c>
      <c r="G225" s="268" t="s">
        <v>770</v>
      </c>
      <c r="H225" s="269">
        <v>1</v>
      </c>
      <c r="I225" s="270"/>
      <c r="J225" s="271">
        <f>ROUND(I225*H225,2)</f>
        <v>0</v>
      </c>
      <c r="K225" s="267" t="s">
        <v>19</v>
      </c>
      <c r="L225" s="272"/>
      <c r="M225" s="273" t="s">
        <v>19</v>
      </c>
      <c r="N225" s="274" t="s">
        <v>40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230</v>
      </c>
      <c r="AT225" s="224" t="s">
        <v>262</v>
      </c>
      <c r="AU225" s="224" t="s">
        <v>79</v>
      </c>
      <c r="AY225" s="18" t="s">
        <v>151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77</v>
      </c>
      <c r="BK225" s="225">
        <f>ROUND(I225*H225,2)</f>
        <v>0</v>
      </c>
      <c r="BL225" s="18" t="s">
        <v>158</v>
      </c>
      <c r="BM225" s="224" t="s">
        <v>2305</v>
      </c>
    </row>
    <row r="226" s="2" customFormat="1">
      <c r="A226" s="39"/>
      <c r="B226" s="40"/>
      <c r="C226" s="41"/>
      <c r="D226" s="233" t="s">
        <v>681</v>
      </c>
      <c r="E226" s="41"/>
      <c r="F226" s="275" t="s">
        <v>2226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681</v>
      </c>
      <c r="AU226" s="18" t="s">
        <v>79</v>
      </c>
    </row>
    <row r="227" s="12" customFormat="1" ht="22.8" customHeight="1">
      <c r="A227" s="12"/>
      <c r="B227" s="197"/>
      <c r="C227" s="198"/>
      <c r="D227" s="199" t="s">
        <v>68</v>
      </c>
      <c r="E227" s="211" t="s">
        <v>1669</v>
      </c>
      <c r="F227" s="211" t="s">
        <v>1670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SUM(P228:P236)</f>
        <v>0</v>
      </c>
      <c r="Q227" s="205"/>
      <c r="R227" s="206">
        <f>SUM(R228:R236)</f>
        <v>0</v>
      </c>
      <c r="S227" s="205"/>
      <c r="T227" s="207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77</v>
      </c>
      <c r="AT227" s="209" t="s">
        <v>68</v>
      </c>
      <c r="AU227" s="209" t="s">
        <v>77</v>
      </c>
      <c r="AY227" s="208" t="s">
        <v>151</v>
      </c>
      <c r="BK227" s="210">
        <f>SUM(BK228:BK236)</f>
        <v>0</v>
      </c>
    </row>
    <row r="228" s="2" customFormat="1" ht="16.5" customHeight="1">
      <c r="A228" s="39"/>
      <c r="B228" s="40"/>
      <c r="C228" s="213" t="s">
        <v>466</v>
      </c>
      <c r="D228" s="213" t="s">
        <v>153</v>
      </c>
      <c r="E228" s="214" t="s">
        <v>1671</v>
      </c>
      <c r="F228" s="215" t="s">
        <v>1672</v>
      </c>
      <c r="G228" s="216" t="s">
        <v>245</v>
      </c>
      <c r="H228" s="217">
        <v>3.3399999999999999</v>
      </c>
      <c r="I228" s="218"/>
      <c r="J228" s="219">
        <f>ROUND(I228*H228,2)</f>
        <v>0</v>
      </c>
      <c r="K228" s="215" t="s">
        <v>157</v>
      </c>
      <c r="L228" s="45"/>
      <c r="M228" s="220" t="s">
        <v>19</v>
      </c>
      <c r="N228" s="221" t="s">
        <v>40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158</v>
      </c>
      <c r="AT228" s="224" t="s">
        <v>153</v>
      </c>
      <c r="AU228" s="224" t="s">
        <v>79</v>
      </c>
      <c r="AY228" s="18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77</v>
      </c>
      <c r="BK228" s="225">
        <f>ROUND(I228*H228,2)</f>
        <v>0</v>
      </c>
      <c r="BL228" s="18" t="s">
        <v>158</v>
      </c>
      <c r="BM228" s="224" t="s">
        <v>2306</v>
      </c>
    </row>
    <row r="229" s="2" customFormat="1">
      <c r="A229" s="39"/>
      <c r="B229" s="40"/>
      <c r="C229" s="41"/>
      <c r="D229" s="226" t="s">
        <v>160</v>
      </c>
      <c r="E229" s="41"/>
      <c r="F229" s="227" t="s">
        <v>1674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160</v>
      </c>
      <c r="AU229" s="18" t="s">
        <v>79</v>
      </c>
    </row>
    <row r="230" s="2" customFormat="1" ht="16.5" customHeight="1">
      <c r="A230" s="39"/>
      <c r="B230" s="40"/>
      <c r="C230" s="213" t="s">
        <v>472</v>
      </c>
      <c r="D230" s="213" t="s">
        <v>153</v>
      </c>
      <c r="E230" s="214" t="s">
        <v>1675</v>
      </c>
      <c r="F230" s="215" t="s">
        <v>1676</v>
      </c>
      <c r="G230" s="216" t="s">
        <v>245</v>
      </c>
      <c r="H230" s="217">
        <v>3.3399999999999999</v>
      </c>
      <c r="I230" s="218"/>
      <c r="J230" s="219">
        <f>ROUND(I230*H230,2)</f>
        <v>0</v>
      </c>
      <c r="K230" s="215" t="s">
        <v>157</v>
      </c>
      <c r="L230" s="45"/>
      <c r="M230" s="220" t="s">
        <v>19</v>
      </c>
      <c r="N230" s="221" t="s">
        <v>40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158</v>
      </c>
      <c r="AT230" s="224" t="s">
        <v>153</v>
      </c>
      <c r="AU230" s="224" t="s">
        <v>79</v>
      </c>
      <c r="AY230" s="18" t="s">
        <v>151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77</v>
      </c>
      <c r="BK230" s="225">
        <f>ROUND(I230*H230,2)</f>
        <v>0</v>
      </c>
      <c r="BL230" s="18" t="s">
        <v>158</v>
      </c>
      <c r="BM230" s="224" t="s">
        <v>2307</v>
      </c>
    </row>
    <row r="231" s="2" customFormat="1">
      <c r="A231" s="39"/>
      <c r="B231" s="40"/>
      <c r="C231" s="41"/>
      <c r="D231" s="226" t="s">
        <v>160</v>
      </c>
      <c r="E231" s="41"/>
      <c r="F231" s="227" t="s">
        <v>1678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160</v>
      </c>
      <c r="AU231" s="18" t="s">
        <v>79</v>
      </c>
    </row>
    <row r="232" s="2" customFormat="1" ht="16.5" customHeight="1">
      <c r="A232" s="39"/>
      <c r="B232" s="40"/>
      <c r="C232" s="213" t="s">
        <v>477</v>
      </c>
      <c r="D232" s="213" t="s">
        <v>153</v>
      </c>
      <c r="E232" s="214" t="s">
        <v>1679</v>
      </c>
      <c r="F232" s="215" t="s">
        <v>1680</v>
      </c>
      <c r="G232" s="216" t="s">
        <v>245</v>
      </c>
      <c r="H232" s="217">
        <v>26.719999999999999</v>
      </c>
      <c r="I232" s="218"/>
      <c r="J232" s="219">
        <f>ROUND(I232*H232,2)</f>
        <v>0</v>
      </c>
      <c r="K232" s="215" t="s">
        <v>157</v>
      </c>
      <c r="L232" s="45"/>
      <c r="M232" s="220" t="s">
        <v>19</v>
      </c>
      <c r="N232" s="221" t="s">
        <v>40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158</v>
      </c>
      <c r="AT232" s="224" t="s">
        <v>153</v>
      </c>
      <c r="AU232" s="224" t="s">
        <v>79</v>
      </c>
      <c r="AY232" s="18" t="s">
        <v>151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77</v>
      </c>
      <c r="BK232" s="225">
        <f>ROUND(I232*H232,2)</f>
        <v>0</v>
      </c>
      <c r="BL232" s="18" t="s">
        <v>158</v>
      </c>
      <c r="BM232" s="224" t="s">
        <v>2308</v>
      </c>
    </row>
    <row r="233" s="2" customFormat="1">
      <c r="A233" s="39"/>
      <c r="B233" s="40"/>
      <c r="C233" s="41"/>
      <c r="D233" s="226" t="s">
        <v>160</v>
      </c>
      <c r="E233" s="41"/>
      <c r="F233" s="227" t="s">
        <v>1682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160</v>
      </c>
      <c r="AU233" s="18" t="s">
        <v>79</v>
      </c>
    </row>
    <row r="234" s="13" customFormat="1">
      <c r="A234" s="13"/>
      <c r="B234" s="231"/>
      <c r="C234" s="232"/>
      <c r="D234" s="233" t="s">
        <v>162</v>
      </c>
      <c r="E234" s="232"/>
      <c r="F234" s="235" t="s">
        <v>2309</v>
      </c>
      <c r="G234" s="232"/>
      <c r="H234" s="236">
        <v>26.719999999999999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162</v>
      </c>
      <c r="AU234" s="242" t="s">
        <v>79</v>
      </c>
      <c r="AV234" s="13" t="s">
        <v>79</v>
      </c>
      <c r="AW234" s="13" t="s">
        <v>4</v>
      </c>
      <c r="AX234" s="13" t="s">
        <v>77</v>
      </c>
      <c r="AY234" s="242" t="s">
        <v>151</v>
      </c>
    </row>
    <row r="235" s="2" customFormat="1" ht="21.75" customHeight="1">
      <c r="A235" s="39"/>
      <c r="B235" s="40"/>
      <c r="C235" s="213" t="s">
        <v>483</v>
      </c>
      <c r="D235" s="213" t="s">
        <v>153</v>
      </c>
      <c r="E235" s="214" t="s">
        <v>1684</v>
      </c>
      <c r="F235" s="215" t="s">
        <v>1685</v>
      </c>
      <c r="G235" s="216" t="s">
        <v>245</v>
      </c>
      <c r="H235" s="217">
        <v>3.3399999999999999</v>
      </c>
      <c r="I235" s="218"/>
      <c r="J235" s="219">
        <f>ROUND(I235*H235,2)</f>
        <v>0</v>
      </c>
      <c r="K235" s="215" t="s">
        <v>157</v>
      </c>
      <c r="L235" s="45"/>
      <c r="M235" s="220" t="s">
        <v>19</v>
      </c>
      <c r="N235" s="221" t="s">
        <v>40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158</v>
      </c>
      <c r="AT235" s="224" t="s">
        <v>153</v>
      </c>
      <c r="AU235" s="224" t="s">
        <v>79</v>
      </c>
      <c r="AY235" s="18" t="s">
        <v>151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77</v>
      </c>
      <c r="BK235" s="225">
        <f>ROUND(I235*H235,2)</f>
        <v>0</v>
      </c>
      <c r="BL235" s="18" t="s">
        <v>158</v>
      </c>
      <c r="BM235" s="224" t="s">
        <v>2310</v>
      </c>
    </row>
    <row r="236" s="2" customFormat="1">
      <c r="A236" s="39"/>
      <c r="B236" s="40"/>
      <c r="C236" s="41"/>
      <c r="D236" s="226" t="s">
        <v>160</v>
      </c>
      <c r="E236" s="41"/>
      <c r="F236" s="227" t="s">
        <v>1687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160</v>
      </c>
      <c r="AU236" s="18" t="s">
        <v>79</v>
      </c>
    </row>
    <row r="237" s="12" customFormat="1" ht="22.8" customHeight="1">
      <c r="A237" s="12"/>
      <c r="B237" s="197"/>
      <c r="C237" s="198"/>
      <c r="D237" s="199" t="s">
        <v>68</v>
      </c>
      <c r="E237" s="211" t="s">
        <v>847</v>
      </c>
      <c r="F237" s="211" t="s">
        <v>848</v>
      </c>
      <c r="G237" s="198"/>
      <c r="H237" s="198"/>
      <c r="I237" s="201"/>
      <c r="J237" s="212">
        <f>BK237</f>
        <v>0</v>
      </c>
      <c r="K237" s="198"/>
      <c r="L237" s="203"/>
      <c r="M237" s="204"/>
      <c r="N237" s="205"/>
      <c r="O237" s="205"/>
      <c r="P237" s="206">
        <f>SUM(P238:P239)</f>
        <v>0</v>
      </c>
      <c r="Q237" s="205"/>
      <c r="R237" s="206">
        <f>SUM(R238:R239)</f>
        <v>0</v>
      </c>
      <c r="S237" s="205"/>
      <c r="T237" s="207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8" t="s">
        <v>77</v>
      </c>
      <c r="AT237" s="209" t="s">
        <v>68</v>
      </c>
      <c r="AU237" s="209" t="s">
        <v>77</v>
      </c>
      <c r="AY237" s="208" t="s">
        <v>151</v>
      </c>
      <c r="BK237" s="210">
        <f>SUM(BK238:BK239)</f>
        <v>0</v>
      </c>
    </row>
    <row r="238" s="2" customFormat="1" ht="16.5" customHeight="1">
      <c r="A238" s="39"/>
      <c r="B238" s="40"/>
      <c r="C238" s="213" t="s">
        <v>488</v>
      </c>
      <c r="D238" s="213" t="s">
        <v>153</v>
      </c>
      <c r="E238" s="214" t="s">
        <v>850</v>
      </c>
      <c r="F238" s="215" t="s">
        <v>851</v>
      </c>
      <c r="G238" s="216" t="s">
        <v>245</v>
      </c>
      <c r="H238" s="217">
        <v>141.05600000000001</v>
      </c>
      <c r="I238" s="218"/>
      <c r="J238" s="219">
        <f>ROUND(I238*H238,2)</f>
        <v>0</v>
      </c>
      <c r="K238" s="215" t="s">
        <v>157</v>
      </c>
      <c r="L238" s="45"/>
      <c r="M238" s="220" t="s">
        <v>19</v>
      </c>
      <c r="N238" s="221" t="s">
        <v>40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158</v>
      </c>
      <c r="AT238" s="224" t="s">
        <v>153</v>
      </c>
      <c r="AU238" s="224" t="s">
        <v>79</v>
      </c>
      <c r="AY238" s="18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77</v>
      </c>
      <c r="BK238" s="225">
        <f>ROUND(I238*H238,2)</f>
        <v>0</v>
      </c>
      <c r="BL238" s="18" t="s">
        <v>158</v>
      </c>
      <c r="BM238" s="224" t="s">
        <v>2311</v>
      </c>
    </row>
    <row r="239" s="2" customFormat="1">
      <c r="A239" s="39"/>
      <c r="B239" s="40"/>
      <c r="C239" s="41"/>
      <c r="D239" s="226" t="s">
        <v>160</v>
      </c>
      <c r="E239" s="41"/>
      <c r="F239" s="227" t="s">
        <v>853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79</v>
      </c>
    </row>
    <row r="240" s="12" customFormat="1" ht="25.92" customHeight="1">
      <c r="A240" s="12"/>
      <c r="B240" s="197"/>
      <c r="C240" s="198"/>
      <c r="D240" s="199" t="s">
        <v>68</v>
      </c>
      <c r="E240" s="200" t="s">
        <v>854</v>
      </c>
      <c r="F240" s="200" t="s">
        <v>855</v>
      </c>
      <c r="G240" s="198"/>
      <c r="H240" s="198"/>
      <c r="I240" s="201"/>
      <c r="J240" s="202">
        <f>BK240</f>
        <v>0</v>
      </c>
      <c r="K240" s="198"/>
      <c r="L240" s="203"/>
      <c r="M240" s="204"/>
      <c r="N240" s="205"/>
      <c r="O240" s="205"/>
      <c r="P240" s="206">
        <f>P241</f>
        <v>0</v>
      </c>
      <c r="Q240" s="205"/>
      <c r="R240" s="206">
        <f>R241</f>
        <v>5.5883799999999999</v>
      </c>
      <c r="S240" s="205"/>
      <c r="T240" s="207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79</v>
      </c>
      <c r="AT240" s="209" t="s">
        <v>68</v>
      </c>
      <c r="AU240" s="209" t="s">
        <v>69</v>
      </c>
      <c r="AY240" s="208" t="s">
        <v>151</v>
      </c>
      <c r="BK240" s="210">
        <f>BK241</f>
        <v>0</v>
      </c>
    </row>
    <row r="241" s="12" customFormat="1" ht="22.8" customHeight="1">
      <c r="A241" s="12"/>
      <c r="B241" s="197"/>
      <c r="C241" s="198"/>
      <c r="D241" s="199" t="s">
        <v>68</v>
      </c>
      <c r="E241" s="211" t="s">
        <v>903</v>
      </c>
      <c r="F241" s="211" t="s">
        <v>904</v>
      </c>
      <c r="G241" s="198"/>
      <c r="H241" s="198"/>
      <c r="I241" s="201"/>
      <c r="J241" s="212">
        <f>BK241</f>
        <v>0</v>
      </c>
      <c r="K241" s="198"/>
      <c r="L241" s="203"/>
      <c r="M241" s="204"/>
      <c r="N241" s="205"/>
      <c r="O241" s="205"/>
      <c r="P241" s="206">
        <f>SUM(P242:P251)</f>
        <v>0</v>
      </c>
      <c r="Q241" s="205"/>
      <c r="R241" s="206">
        <f>SUM(R242:R251)</f>
        <v>5.5883799999999999</v>
      </c>
      <c r="S241" s="205"/>
      <c r="T241" s="207">
        <f>SUM(T242:T251)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79</v>
      </c>
      <c r="AT241" s="209" t="s">
        <v>68</v>
      </c>
      <c r="AU241" s="209" t="s">
        <v>77</v>
      </c>
      <c r="AY241" s="208" t="s">
        <v>151</v>
      </c>
      <c r="BK241" s="210">
        <f>SUM(BK242:BK251)</f>
        <v>0</v>
      </c>
    </row>
    <row r="242" s="2" customFormat="1" ht="16.5" customHeight="1">
      <c r="A242" s="39"/>
      <c r="B242" s="40"/>
      <c r="C242" s="213" t="s">
        <v>493</v>
      </c>
      <c r="D242" s="213" t="s">
        <v>153</v>
      </c>
      <c r="E242" s="214" t="s">
        <v>2312</v>
      </c>
      <c r="F242" s="215" t="s">
        <v>2313</v>
      </c>
      <c r="G242" s="216" t="s">
        <v>290</v>
      </c>
      <c r="H242" s="217">
        <v>223</v>
      </c>
      <c r="I242" s="218"/>
      <c r="J242" s="219">
        <f>ROUND(I242*H242,2)</f>
        <v>0</v>
      </c>
      <c r="K242" s="215" t="s">
        <v>19</v>
      </c>
      <c r="L242" s="45"/>
      <c r="M242" s="220" t="s">
        <v>19</v>
      </c>
      <c r="N242" s="221" t="s">
        <v>40</v>
      </c>
      <c r="O242" s="85"/>
      <c r="P242" s="222">
        <f>O242*H242</f>
        <v>0</v>
      </c>
      <c r="Q242" s="222">
        <v>6.0000000000000002E-05</v>
      </c>
      <c r="R242" s="222">
        <f>Q242*H242</f>
        <v>0.01338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287</v>
      </c>
      <c r="AT242" s="224" t="s">
        <v>153</v>
      </c>
      <c r="AU242" s="224" t="s">
        <v>79</v>
      </c>
      <c r="AY242" s="18" t="s">
        <v>151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77</v>
      </c>
      <c r="BK242" s="225">
        <f>ROUND(I242*H242,2)</f>
        <v>0</v>
      </c>
      <c r="BL242" s="18" t="s">
        <v>287</v>
      </c>
      <c r="BM242" s="224" t="s">
        <v>2314</v>
      </c>
    </row>
    <row r="243" s="13" customFormat="1">
      <c r="A243" s="13"/>
      <c r="B243" s="231"/>
      <c r="C243" s="232"/>
      <c r="D243" s="233" t="s">
        <v>162</v>
      </c>
      <c r="E243" s="234" t="s">
        <v>19</v>
      </c>
      <c r="F243" s="235" t="s">
        <v>2315</v>
      </c>
      <c r="G243" s="232"/>
      <c r="H243" s="236">
        <v>48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162</v>
      </c>
      <c r="AU243" s="242" t="s">
        <v>79</v>
      </c>
      <c r="AV243" s="13" t="s">
        <v>79</v>
      </c>
      <c r="AW243" s="13" t="s">
        <v>31</v>
      </c>
      <c r="AX243" s="13" t="s">
        <v>69</v>
      </c>
      <c r="AY243" s="242" t="s">
        <v>151</v>
      </c>
    </row>
    <row r="244" s="14" customFormat="1">
      <c r="A244" s="14"/>
      <c r="B244" s="243"/>
      <c r="C244" s="244"/>
      <c r="D244" s="233" t="s">
        <v>162</v>
      </c>
      <c r="E244" s="245" t="s">
        <v>19</v>
      </c>
      <c r="F244" s="246" t="s">
        <v>2316</v>
      </c>
      <c r="G244" s="244"/>
      <c r="H244" s="247">
        <v>48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162</v>
      </c>
      <c r="AU244" s="253" t="s">
        <v>79</v>
      </c>
      <c r="AV244" s="14" t="s">
        <v>165</v>
      </c>
      <c r="AW244" s="14" t="s">
        <v>31</v>
      </c>
      <c r="AX244" s="14" t="s">
        <v>69</v>
      </c>
      <c r="AY244" s="253" t="s">
        <v>151</v>
      </c>
    </row>
    <row r="245" s="13" customFormat="1">
      <c r="A245" s="13"/>
      <c r="B245" s="231"/>
      <c r="C245" s="232"/>
      <c r="D245" s="233" t="s">
        <v>162</v>
      </c>
      <c r="E245" s="234" t="s">
        <v>19</v>
      </c>
      <c r="F245" s="235" t="s">
        <v>2317</v>
      </c>
      <c r="G245" s="232"/>
      <c r="H245" s="236">
        <v>175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162</v>
      </c>
      <c r="AU245" s="242" t="s">
        <v>79</v>
      </c>
      <c r="AV245" s="13" t="s">
        <v>79</v>
      </c>
      <c r="AW245" s="13" t="s">
        <v>31</v>
      </c>
      <c r="AX245" s="13" t="s">
        <v>69</v>
      </c>
      <c r="AY245" s="242" t="s">
        <v>151</v>
      </c>
    </row>
    <row r="246" s="14" customFormat="1">
      <c r="A246" s="14"/>
      <c r="B246" s="243"/>
      <c r="C246" s="244"/>
      <c r="D246" s="233" t="s">
        <v>162</v>
      </c>
      <c r="E246" s="245" t="s">
        <v>19</v>
      </c>
      <c r="F246" s="246" t="s">
        <v>2318</v>
      </c>
      <c r="G246" s="244"/>
      <c r="H246" s="247">
        <v>175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162</v>
      </c>
      <c r="AU246" s="253" t="s">
        <v>79</v>
      </c>
      <c r="AV246" s="14" t="s">
        <v>165</v>
      </c>
      <c r="AW246" s="14" t="s">
        <v>31</v>
      </c>
      <c r="AX246" s="14" t="s">
        <v>69</v>
      </c>
      <c r="AY246" s="253" t="s">
        <v>151</v>
      </c>
    </row>
    <row r="247" s="15" customFormat="1">
      <c r="A247" s="15"/>
      <c r="B247" s="254"/>
      <c r="C247" s="255"/>
      <c r="D247" s="233" t="s">
        <v>162</v>
      </c>
      <c r="E247" s="256" t="s">
        <v>19</v>
      </c>
      <c r="F247" s="257" t="s">
        <v>174</v>
      </c>
      <c r="G247" s="255"/>
      <c r="H247" s="258">
        <v>223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162</v>
      </c>
      <c r="AU247" s="264" t="s">
        <v>79</v>
      </c>
      <c r="AV247" s="15" t="s">
        <v>158</v>
      </c>
      <c r="AW247" s="15" t="s">
        <v>31</v>
      </c>
      <c r="AX247" s="15" t="s">
        <v>77</v>
      </c>
      <c r="AY247" s="264" t="s">
        <v>151</v>
      </c>
    </row>
    <row r="248" s="2" customFormat="1" ht="16.5" customHeight="1">
      <c r="A248" s="39"/>
      <c r="B248" s="40"/>
      <c r="C248" s="265" t="s">
        <v>500</v>
      </c>
      <c r="D248" s="265" t="s">
        <v>262</v>
      </c>
      <c r="E248" s="266" t="s">
        <v>2319</v>
      </c>
      <c r="F248" s="267" t="s">
        <v>2320</v>
      </c>
      <c r="G248" s="268" t="s">
        <v>290</v>
      </c>
      <c r="H248" s="269">
        <v>223</v>
      </c>
      <c r="I248" s="270"/>
      <c r="J248" s="271">
        <f>ROUND(I248*H248,2)</f>
        <v>0</v>
      </c>
      <c r="K248" s="267" t="s">
        <v>19</v>
      </c>
      <c r="L248" s="272"/>
      <c r="M248" s="273" t="s">
        <v>19</v>
      </c>
      <c r="N248" s="274" t="s">
        <v>40</v>
      </c>
      <c r="O248" s="85"/>
      <c r="P248" s="222">
        <f>O248*H248</f>
        <v>0</v>
      </c>
      <c r="Q248" s="222">
        <v>0.025000000000000001</v>
      </c>
      <c r="R248" s="222">
        <f>Q248*H248</f>
        <v>5.5750000000000002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424</v>
      </c>
      <c r="AT248" s="224" t="s">
        <v>262</v>
      </c>
      <c r="AU248" s="224" t="s">
        <v>79</v>
      </c>
      <c r="AY248" s="18" t="s">
        <v>151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77</v>
      </c>
      <c r="BK248" s="225">
        <f>ROUND(I248*H248,2)</f>
        <v>0</v>
      </c>
      <c r="BL248" s="18" t="s">
        <v>287</v>
      </c>
      <c r="BM248" s="224" t="s">
        <v>2321</v>
      </c>
    </row>
    <row r="249" s="2" customFormat="1">
      <c r="A249" s="39"/>
      <c r="B249" s="40"/>
      <c r="C249" s="41"/>
      <c r="D249" s="233" t="s">
        <v>681</v>
      </c>
      <c r="E249" s="41"/>
      <c r="F249" s="275" t="s">
        <v>2322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681</v>
      </c>
      <c r="AU249" s="18" t="s">
        <v>79</v>
      </c>
    </row>
    <row r="250" s="2" customFormat="1" ht="16.5" customHeight="1">
      <c r="A250" s="39"/>
      <c r="B250" s="40"/>
      <c r="C250" s="213" t="s">
        <v>505</v>
      </c>
      <c r="D250" s="213" t="s">
        <v>153</v>
      </c>
      <c r="E250" s="214" t="s">
        <v>2323</v>
      </c>
      <c r="F250" s="215" t="s">
        <v>2324</v>
      </c>
      <c r="G250" s="216" t="s">
        <v>245</v>
      </c>
      <c r="H250" s="217">
        <v>5.5880000000000001</v>
      </c>
      <c r="I250" s="218"/>
      <c r="J250" s="219">
        <f>ROUND(I250*H250,2)</f>
        <v>0</v>
      </c>
      <c r="K250" s="215" t="s">
        <v>157</v>
      </c>
      <c r="L250" s="45"/>
      <c r="M250" s="220" t="s">
        <v>19</v>
      </c>
      <c r="N250" s="221" t="s">
        <v>40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287</v>
      </c>
      <c r="AT250" s="224" t="s">
        <v>153</v>
      </c>
      <c r="AU250" s="224" t="s">
        <v>79</v>
      </c>
      <c r="AY250" s="18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77</v>
      </c>
      <c r="BK250" s="225">
        <f>ROUND(I250*H250,2)</f>
        <v>0</v>
      </c>
      <c r="BL250" s="18" t="s">
        <v>287</v>
      </c>
      <c r="BM250" s="224" t="s">
        <v>2325</v>
      </c>
    </row>
    <row r="251" s="2" customFormat="1">
      <c r="A251" s="39"/>
      <c r="B251" s="40"/>
      <c r="C251" s="41"/>
      <c r="D251" s="226" t="s">
        <v>160</v>
      </c>
      <c r="E251" s="41"/>
      <c r="F251" s="227" t="s">
        <v>2326</v>
      </c>
      <c r="G251" s="41"/>
      <c r="H251" s="41"/>
      <c r="I251" s="228"/>
      <c r="J251" s="41"/>
      <c r="K251" s="41"/>
      <c r="L251" s="45"/>
      <c r="M251" s="276"/>
      <c r="N251" s="277"/>
      <c r="O251" s="278"/>
      <c r="P251" s="278"/>
      <c r="Q251" s="278"/>
      <c r="R251" s="278"/>
      <c r="S251" s="278"/>
      <c r="T251" s="27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79</v>
      </c>
    </row>
    <row r="252" s="2" customFormat="1" ht="6.96" customHeight="1">
      <c r="A252" s="39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xV795Jogq8PcuOPBu05LTi2vcxJsttNh8xRplIUt1Ben4Bd7An/egA3dz7UI4PuE/6mOGbDR3X4J+IYWSHns6A==" hashValue="F3/b7FrhKby1oZjAkICLTRd3E9OrF/dPmK+mTqEiwl4Z0Fed4gQDdBOOo85xbv8ZzP5Cx6D5PLmZ+HAdz2gp3g==" algorithmName="SHA-512" password="CC35"/>
  <autoFilter ref="C88:K2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22251105"/>
    <hyperlink ref="F98" r:id="rId2" display="https://podminky.urs.cz/item/CS_URS_2021_02/132251101"/>
    <hyperlink ref="F103" r:id="rId3" display="https://podminky.urs.cz/item/CS_URS_2021_02/133212011"/>
    <hyperlink ref="F108" r:id="rId4" display="https://podminky.urs.cz/item/CS_URS_2021_02/162751116"/>
    <hyperlink ref="F111" r:id="rId5" display="https://podminky.urs.cz/item/CS_URS_2021_02/171201231"/>
    <hyperlink ref="F114" r:id="rId6" display="https://podminky.urs.cz/item/CS_URS_2021_02/171251201"/>
    <hyperlink ref="F116" r:id="rId7" display="https://podminky.urs.cz/item/CS_URS_2021_02/181951112"/>
    <hyperlink ref="F122" r:id="rId8" display="https://podminky.urs.cz/item/CS_URS_2021_02/211561111"/>
    <hyperlink ref="F127" r:id="rId9" display="https://podminky.urs.cz/item/CS_URS_2021_02/211971110"/>
    <hyperlink ref="F132" r:id="rId10" display="https://podminky.urs.cz/item/CS_URS_2021_02/69311081"/>
    <hyperlink ref="F135" r:id="rId11" display="https://podminky.urs.cz/item/CS_URS_2021_02/212752101"/>
    <hyperlink ref="F140" r:id="rId12" display="https://podminky.urs.cz/item/CS_URS_2021_02/275313811"/>
    <hyperlink ref="F144" r:id="rId13" display="https://podminky.urs.cz/item/CS_URS_2021_02/564801111"/>
    <hyperlink ref="F149" r:id="rId14" display="https://podminky.urs.cz/item/CS_URS_2021_02/564861111"/>
    <hyperlink ref="F151" r:id="rId15" display="https://podminky.urs.cz/item/CS_URS_2021_02/576136311"/>
    <hyperlink ref="F156" r:id="rId16" display="https://podminky.urs.cz/item/CS_URS_2021_02/577134111"/>
    <hyperlink ref="F158" r:id="rId17" display="https://podminky.urs.cz/item/CS_URS_2021_02/579211120"/>
    <hyperlink ref="F160" r:id="rId18" display="https://podminky.urs.cz/item/CS_URS_2021_02/579291111"/>
    <hyperlink ref="F171" r:id="rId19" display="https://podminky.urs.cz/item/CS_URS_2021_02/596811120"/>
    <hyperlink ref="F174" r:id="rId20" display="https://podminky.urs.cz/item/CS_URS_2021_02/59248005"/>
    <hyperlink ref="F179" r:id="rId21" display="https://podminky.urs.cz/item/CS_URS_2021_02/635111421"/>
    <hyperlink ref="F182" r:id="rId22" display="https://podminky.urs.cz/item/CS_URS_2021_02/637121111"/>
    <hyperlink ref="F186" r:id="rId23" display="https://podminky.urs.cz/item/CS_URS_2021_02/916231213"/>
    <hyperlink ref="F191" r:id="rId24" display="https://podminky.urs.cz/item/CS_URS_2021_02/59217031"/>
    <hyperlink ref="F194" r:id="rId25" display="https://podminky.urs.cz/item/CS_URS_2021_02/916991121"/>
    <hyperlink ref="F199" r:id="rId26" display="https://podminky.urs.cz/item/CS_URS_2021_02/941111121"/>
    <hyperlink ref="F202" r:id="rId27" display="https://podminky.urs.cz/item/CS_URS_2021_02/941111221"/>
    <hyperlink ref="F205" r:id="rId28" display="https://podminky.urs.cz/item/CS_URS_2021_02/941111821"/>
    <hyperlink ref="F207" r:id="rId29" display="https://podminky.urs.cz/item/CS_URS_2021_02/965081333"/>
    <hyperlink ref="F210" r:id="rId30" display="https://podminky.urs.cz/item/CS_URS_2021_02/965082923"/>
    <hyperlink ref="F229" r:id="rId31" display="https://podminky.urs.cz/item/CS_URS_2021_02/997013111"/>
    <hyperlink ref="F231" r:id="rId32" display="https://podminky.urs.cz/item/CS_URS_2021_02/997013501"/>
    <hyperlink ref="F233" r:id="rId33" display="https://podminky.urs.cz/item/CS_URS_2021_02/997013509"/>
    <hyperlink ref="F236" r:id="rId34" display="https://podminky.urs.cz/item/CS_URS_2021_02/997013631"/>
    <hyperlink ref="F239" r:id="rId35" display="https://podminky.urs.cz/item/CS_URS_2021_02/998222012"/>
    <hyperlink ref="F251" r:id="rId36" display="https://podminky.urs.cz/item/CS_URS_2021_02/998767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2327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19. 12. 2021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ROUND(J90,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ROUND((SUM(BE90:BE279)),  2)</f>
        <v>0</v>
      </c>
      <c r="G33" s="39"/>
      <c r="H33" s="39"/>
      <c r="I33" s="158">
        <v>0.20999999999999999</v>
      </c>
      <c r="J33" s="157">
        <f>ROUND(((SUM(BE90:BE279))*I33),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ROUND((SUM(BF90:BF279)),  2)</f>
        <v>0</v>
      </c>
      <c r="G34" s="39"/>
      <c r="H34" s="39"/>
      <c r="I34" s="158">
        <v>0.14999999999999999</v>
      </c>
      <c r="J34" s="157">
        <f>ROUND(((SUM(BF90:BF279))*I34),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ROUND((SUM(BG90:BG279)),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ROUND((SUM(BH90:BH279)),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ROUND((SUM(BI90:BI279)),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Jihlava - gymnazium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GJ-07 - SO 07 - Retenční nádrže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19. 12. 2021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119</v>
      </c>
      <c r="D57" s="172"/>
      <c r="E57" s="172"/>
      <c r="F57" s="172"/>
      <c r="G57" s="172"/>
      <c r="H57" s="172"/>
      <c r="I57" s="172"/>
      <c r="J57" s="173" t="s">
        <v>120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121</v>
      </c>
    </row>
    <row r="60" s="9" customFormat="1" ht="24.96" customHeight="1">
      <c r="A60" s="9"/>
      <c r="B60" s="175"/>
      <c r="C60" s="176"/>
      <c r="D60" s="177" t="s">
        <v>122</v>
      </c>
      <c r="E60" s="178"/>
      <c r="F60" s="178"/>
      <c r="G60" s="178"/>
      <c r="H60" s="178"/>
      <c r="I60" s="178"/>
      <c r="J60" s="179">
        <f>J91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123</v>
      </c>
      <c r="E61" s="183"/>
      <c r="F61" s="183"/>
      <c r="G61" s="183"/>
      <c r="H61" s="183"/>
      <c r="I61" s="183"/>
      <c r="J61" s="184">
        <f>J92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124</v>
      </c>
      <c r="E62" s="183"/>
      <c r="F62" s="183"/>
      <c r="G62" s="183"/>
      <c r="H62" s="183"/>
      <c r="I62" s="183"/>
      <c r="J62" s="184">
        <f>J179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126</v>
      </c>
      <c r="E63" s="183"/>
      <c r="F63" s="183"/>
      <c r="G63" s="183"/>
      <c r="H63" s="183"/>
      <c r="I63" s="183"/>
      <c r="J63" s="184">
        <f>J191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128</v>
      </c>
      <c r="E64" s="183"/>
      <c r="F64" s="183"/>
      <c r="G64" s="183"/>
      <c r="H64" s="183"/>
      <c r="I64" s="183"/>
      <c r="J64" s="184">
        <f>J198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2328</v>
      </c>
      <c r="E65" s="183"/>
      <c r="F65" s="183"/>
      <c r="G65" s="183"/>
      <c r="H65" s="183"/>
      <c r="I65" s="183"/>
      <c r="J65" s="184">
        <f>J202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1432</v>
      </c>
      <c r="E66" s="183"/>
      <c r="F66" s="183"/>
      <c r="G66" s="183"/>
      <c r="H66" s="183"/>
      <c r="I66" s="183"/>
      <c r="J66" s="184">
        <f>J255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J265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131</v>
      </c>
      <c r="E68" s="178"/>
      <c r="F68" s="178"/>
      <c r="G68" s="178"/>
      <c r="H68" s="178"/>
      <c r="I68" s="178"/>
      <c r="J68" s="179">
        <f>J268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1767</v>
      </c>
      <c r="E69" s="183"/>
      <c r="F69" s="183"/>
      <c r="G69" s="183"/>
      <c r="H69" s="183"/>
      <c r="I69" s="183"/>
      <c r="J69" s="184">
        <f>J269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2329</v>
      </c>
      <c r="E70" s="183"/>
      <c r="F70" s="183"/>
      <c r="G70" s="183"/>
      <c r="H70" s="183"/>
      <c r="I70" s="183"/>
      <c r="J70" s="184">
        <f>J273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Jihlava - gymnazium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GJ-07 - SO 07 - Retenční nádrže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19. 12. 2021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30</v>
      </c>
      <c r="J86" s="37" t="str">
        <f>E21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32</v>
      </c>
      <c r="J87" s="37" t="str">
        <f>E24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137</v>
      </c>
      <c r="D89" s="189" t="s">
        <v>54</v>
      </c>
      <c r="E89" s="189" t="s">
        <v>50</v>
      </c>
      <c r="F89" s="189" t="s">
        <v>51</v>
      </c>
      <c r="G89" s="189" t="s">
        <v>138</v>
      </c>
      <c r="H89" s="189" t="s">
        <v>139</v>
      </c>
      <c r="I89" s="189" t="s">
        <v>140</v>
      </c>
      <c r="J89" s="189" t="s">
        <v>120</v>
      </c>
      <c r="K89" s="190" t="s">
        <v>141</v>
      </c>
      <c r="L89" s="191"/>
      <c r="M89" s="93" t="s">
        <v>19</v>
      </c>
      <c r="N89" s="94" t="s">
        <v>39</v>
      </c>
      <c r="O89" s="94" t="s">
        <v>142</v>
      </c>
      <c r="P89" s="94" t="s">
        <v>143</v>
      </c>
      <c r="Q89" s="94" t="s">
        <v>144</v>
      </c>
      <c r="R89" s="94" t="s">
        <v>145</v>
      </c>
      <c r="S89" s="94" t="s">
        <v>146</v>
      </c>
      <c r="T89" s="95" t="s">
        <v>147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148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P91+P268</f>
        <v>0</v>
      </c>
      <c r="Q90" s="97"/>
      <c r="R90" s="194">
        <f>R91+R268</f>
        <v>206.01002071000002</v>
      </c>
      <c r="S90" s="97"/>
      <c r="T90" s="195">
        <f>T91+T268</f>
        <v>2.2887999999999997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121</v>
      </c>
      <c r="BK90" s="196">
        <f>BK91+BK268</f>
        <v>0</v>
      </c>
    </row>
    <row r="91" s="12" customFormat="1" ht="25.92" customHeight="1">
      <c r="A91" s="12"/>
      <c r="B91" s="197"/>
      <c r="C91" s="198"/>
      <c r="D91" s="199" t="s">
        <v>68</v>
      </c>
      <c r="E91" s="200" t="s">
        <v>149</v>
      </c>
      <c r="F91" s="200" t="s">
        <v>150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P92+P179+P191+P198+P202+P255+P265</f>
        <v>0</v>
      </c>
      <c r="Q91" s="205"/>
      <c r="R91" s="206">
        <f>R92+R179+R191+R198+R202+R255+R265</f>
        <v>205.89343071000002</v>
      </c>
      <c r="S91" s="205"/>
      <c r="T91" s="207">
        <f>T92+T179+T191+T198+T202+T255+T265</f>
        <v>2.2887999999999997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77</v>
      </c>
      <c r="AT91" s="209" t="s">
        <v>68</v>
      </c>
      <c r="AU91" s="209" t="s">
        <v>69</v>
      </c>
      <c r="AY91" s="208" t="s">
        <v>151</v>
      </c>
      <c r="BK91" s="210">
        <f>BK92+BK179+BK191+BK198+BK202+BK255+BK265</f>
        <v>0</v>
      </c>
    </row>
    <row r="92" s="12" customFormat="1" ht="22.8" customHeight="1">
      <c r="A92" s="12"/>
      <c r="B92" s="197"/>
      <c r="C92" s="198"/>
      <c r="D92" s="199" t="s">
        <v>68</v>
      </c>
      <c r="E92" s="211" t="s">
        <v>77</v>
      </c>
      <c r="F92" s="211" t="s">
        <v>152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SUM(P93:P178)</f>
        <v>0</v>
      </c>
      <c r="Q92" s="205"/>
      <c r="R92" s="206">
        <f>SUM(R93:R178)</f>
        <v>68.273279439999996</v>
      </c>
      <c r="S92" s="205"/>
      <c r="T92" s="207">
        <f>SUM(T93:T178)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77</v>
      </c>
      <c r="AY92" s="208" t="s">
        <v>151</v>
      </c>
      <c r="BK92" s="210">
        <f>SUM(BK93:BK178)</f>
        <v>0</v>
      </c>
    </row>
    <row r="93" s="2" customFormat="1" ht="21.75" customHeight="1">
      <c r="A93" s="39"/>
      <c r="B93" s="40"/>
      <c r="C93" s="213" t="s">
        <v>77</v>
      </c>
      <c r="D93" s="213" t="s">
        <v>153</v>
      </c>
      <c r="E93" s="214" t="s">
        <v>2330</v>
      </c>
      <c r="F93" s="215" t="s">
        <v>2331</v>
      </c>
      <c r="G93" s="216" t="s">
        <v>156</v>
      </c>
      <c r="H93" s="217">
        <v>143.46799999999999</v>
      </c>
      <c r="I93" s="218"/>
      <c r="J93" s="219">
        <f>ROUND(I93*H93,2)</f>
        <v>0</v>
      </c>
      <c r="K93" s="215" t="s">
        <v>157</v>
      </c>
      <c r="L93" s="45"/>
      <c r="M93" s="220" t="s">
        <v>19</v>
      </c>
      <c r="N93" s="221" t="s">
        <v>40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158</v>
      </c>
      <c r="AT93" s="224" t="s">
        <v>153</v>
      </c>
      <c r="AU93" s="224" t="s">
        <v>79</v>
      </c>
      <c r="AY93" s="18" t="s">
        <v>151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77</v>
      </c>
      <c r="BK93" s="225">
        <f>ROUND(I93*H93,2)</f>
        <v>0</v>
      </c>
      <c r="BL93" s="18" t="s">
        <v>158</v>
      </c>
      <c r="BM93" s="224" t="s">
        <v>2332</v>
      </c>
    </row>
    <row r="94" s="2" customFormat="1">
      <c r="A94" s="39"/>
      <c r="B94" s="40"/>
      <c r="C94" s="41"/>
      <c r="D94" s="226" t="s">
        <v>160</v>
      </c>
      <c r="E94" s="41"/>
      <c r="F94" s="227" t="s">
        <v>2333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79</v>
      </c>
    </row>
    <row r="95" s="13" customFormat="1">
      <c r="A95" s="13"/>
      <c r="B95" s="231"/>
      <c r="C95" s="232"/>
      <c r="D95" s="233" t="s">
        <v>162</v>
      </c>
      <c r="E95" s="234" t="s">
        <v>19</v>
      </c>
      <c r="F95" s="235" t="s">
        <v>2334</v>
      </c>
      <c r="G95" s="232"/>
      <c r="H95" s="236">
        <v>14.846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162</v>
      </c>
      <c r="AU95" s="242" t="s">
        <v>79</v>
      </c>
      <c r="AV95" s="13" t="s">
        <v>79</v>
      </c>
      <c r="AW95" s="13" t="s">
        <v>31</v>
      </c>
      <c r="AX95" s="13" t="s">
        <v>69</v>
      </c>
      <c r="AY95" s="242" t="s">
        <v>151</v>
      </c>
    </row>
    <row r="96" s="13" customFormat="1">
      <c r="A96" s="13"/>
      <c r="B96" s="231"/>
      <c r="C96" s="232"/>
      <c r="D96" s="233" t="s">
        <v>162</v>
      </c>
      <c r="E96" s="234" t="s">
        <v>19</v>
      </c>
      <c r="F96" s="235" t="s">
        <v>2335</v>
      </c>
      <c r="G96" s="232"/>
      <c r="H96" s="236">
        <v>58.003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162</v>
      </c>
      <c r="AU96" s="242" t="s">
        <v>79</v>
      </c>
      <c r="AV96" s="13" t="s">
        <v>79</v>
      </c>
      <c r="AW96" s="13" t="s">
        <v>31</v>
      </c>
      <c r="AX96" s="13" t="s">
        <v>69</v>
      </c>
      <c r="AY96" s="242" t="s">
        <v>151</v>
      </c>
    </row>
    <row r="97" s="13" customFormat="1">
      <c r="A97" s="13"/>
      <c r="B97" s="231"/>
      <c r="C97" s="232"/>
      <c r="D97" s="233" t="s">
        <v>162</v>
      </c>
      <c r="E97" s="234" t="s">
        <v>19</v>
      </c>
      <c r="F97" s="235" t="s">
        <v>2336</v>
      </c>
      <c r="G97" s="232"/>
      <c r="H97" s="236">
        <v>7.6369999999999996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162</v>
      </c>
      <c r="AU97" s="242" t="s">
        <v>79</v>
      </c>
      <c r="AV97" s="13" t="s">
        <v>79</v>
      </c>
      <c r="AW97" s="13" t="s">
        <v>31</v>
      </c>
      <c r="AX97" s="13" t="s">
        <v>69</v>
      </c>
      <c r="AY97" s="242" t="s">
        <v>151</v>
      </c>
    </row>
    <row r="98" s="13" customFormat="1">
      <c r="A98" s="13"/>
      <c r="B98" s="231"/>
      <c r="C98" s="232"/>
      <c r="D98" s="233" t="s">
        <v>162</v>
      </c>
      <c r="E98" s="234" t="s">
        <v>19</v>
      </c>
      <c r="F98" s="235" t="s">
        <v>2337</v>
      </c>
      <c r="G98" s="232"/>
      <c r="H98" s="236">
        <v>6.7779999999999996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162</v>
      </c>
      <c r="AU98" s="242" t="s">
        <v>79</v>
      </c>
      <c r="AV98" s="13" t="s">
        <v>79</v>
      </c>
      <c r="AW98" s="13" t="s">
        <v>31</v>
      </c>
      <c r="AX98" s="13" t="s">
        <v>69</v>
      </c>
      <c r="AY98" s="242" t="s">
        <v>151</v>
      </c>
    </row>
    <row r="99" s="13" customFormat="1">
      <c r="A99" s="13"/>
      <c r="B99" s="231"/>
      <c r="C99" s="232"/>
      <c r="D99" s="233" t="s">
        <v>162</v>
      </c>
      <c r="E99" s="234" t="s">
        <v>19</v>
      </c>
      <c r="F99" s="235" t="s">
        <v>2338</v>
      </c>
      <c r="G99" s="232"/>
      <c r="H99" s="236">
        <v>4.7919999999999998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162</v>
      </c>
      <c r="AU99" s="242" t="s">
        <v>79</v>
      </c>
      <c r="AV99" s="13" t="s">
        <v>79</v>
      </c>
      <c r="AW99" s="13" t="s">
        <v>31</v>
      </c>
      <c r="AX99" s="13" t="s">
        <v>69</v>
      </c>
      <c r="AY99" s="242" t="s">
        <v>151</v>
      </c>
    </row>
    <row r="100" s="13" customFormat="1">
      <c r="A100" s="13"/>
      <c r="B100" s="231"/>
      <c r="C100" s="232"/>
      <c r="D100" s="233" t="s">
        <v>162</v>
      </c>
      <c r="E100" s="234" t="s">
        <v>19</v>
      </c>
      <c r="F100" s="235" t="s">
        <v>2339</v>
      </c>
      <c r="G100" s="232"/>
      <c r="H100" s="236">
        <v>1.371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162</v>
      </c>
      <c r="AU100" s="242" t="s">
        <v>79</v>
      </c>
      <c r="AV100" s="13" t="s">
        <v>79</v>
      </c>
      <c r="AW100" s="13" t="s">
        <v>31</v>
      </c>
      <c r="AX100" s="13" t="s">
        <v>69</v>
      </c>
      <c r="AY100" s="242" t="s">
        <v>151</v>
      </c>
    </row>
    <row r="101" s="13" customFormat="1">
      <c r="A101" s="13"/>
      <c r="B101" s="231"/>
      <c r="C101" s="232"/>
      <c r="D101" s="233" t="s">
        <v>162</v>
      </c>
      <c r="E101" s="234" t="s">
        <v>19</v>
      </c>
      <c r="F101" s="235" t="s">
        <v>2340</v>
      </c>
      <c r="G101" s="232"/>
      <c r="H101" s="236">
        <v>21.579000000000001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162</v>
      </c>
      <c r="AU101" s="242" t="s">
        <v>79</v>
      </c>
      <c r="AV101" s="13" t="s">
        <v>79</v>
      </c>
      <c r="AW101" s="13" t="s">
        <v>31</v>
      </c>
      <c r="AX101" s="13" t="s">
        <v>69</v>
      </c>
      <c r="AY101" s="242" t="s">
        <v>151</v>
      </c>
    </row>
    <row r="102" s="13" customFormat="1">
      <c r="A102" s="13"/>
      <c r="B102" s="231"/>
      <c r="C102" s="232"/>
      <c r="D102" s="233" t="s">
        <v>162</v>
      </c>
      <c r="E102" s="234" t="s">
        <v>19</v>
      </c>
      <c r="F102" s="235" t="s">
        <v>2341</v>
      </c>
      <c r="G102" s="232"/>
      <c r="H102" s="236">
        <v>13.198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162</v>
      </c>
      <c r="AU102" s="242" t="s">
        <v>79</v>
      </c>
      <c r="AV102" s="13" t="s">
        <v>79</v>
      </c>
      <c r="AW102" s="13" t="s">
        <v>31</v>
      </c>
      <c r="AX102" s="13" t="s">
        <v>69</v>
      </c>
      <c r="AY102" s="242" t="s">
        <v>151</v>
      </c>
    </row>
    <row r="103" s="13" customFormat="1">
      <c r="A103" s="13"/>
      <c r="B103" s="231"/>
      <c r="C103" s="232"/>
      <c r="D103" s="233" t="s">
        <v>162</v>
      </c>
      <c r="E103" s="234" t="s">
        <v>19</v>
      </c>
      <c r="F103" s="235" t="s">
        <v>2342</v>
      </c>
      <c r="G103" s="232"/>
      <c r="H103" s="236">
        <v>10.069000000000001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162</v>
      </c>
      <c r="AU103" s="242" t="s">
        <v>79</v>
      </c>
      <c r="AV103" s="13" t="s">
        <v>79</v>
      </c>
      <c r="AW103" s="13" t="s">
        <v>31</v>
      </c>
      <c r="AX103" s="13" t="s">
        <v>69</v>
      </c>
      <c r="AY103" s="242" t="s">
        <v>151</v>
      </c>
    </row>
    <row r="104" s="13" customFormat="1">
      <c r="A104" s="13"/>
      <c r="B104" s="231"/>
      <c r="C104" s="232"/>
      <c r="D104" s="233" t="s">
        <v>162</v>
      </c>
      <c r="E104" s="234" t="s">
        <v>19</v>
      </c>
      <c r="F104" s="235" t="s">
        <v>2343</v>
      </c>
      <c r="G104" s="232"/>
      <c r="H104" s="236">
        <v>0.95299999999999996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162</v>
      </c>
      <c r="AU104" s="242" t="s">
        <v>79</v>
      </c>
      <c r="AV104" s="13" t="s">
        <v>79</v>
      </c>
      <c r="AW104" s="13" t="s">
        <v>31</v>
      </c>
      <c r="AX104" s="13" t="s">
        <v>69</v>
      </c>
      <c r="AY104" s="242" t="s">
        <v>151</v>
      </c>
    </row>
    <row r="105" s="13" customFormat="1">
      <c r="A105" s="13"/>
      <c r="B105" s="231"/>
      <c r="C105" s="232"/>
      <c r="D105" s="233" t="s">
        <v>162</v>
      </c>
      <c r="E105" s="234" t="s">
        <v>19</v>
      </c>
      <c r="F105" s="235" t="s">
        <v>2344</v>
      </c>
      <c r="G105" s="232"/>
      <c r="H105" s="236">
        <v>4.242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162</v>
      </c>
      <c r="AU105" s="242" t="s">
        <v>79</v>
      </c>
      <c r="AV105" s="13" t="s">
        <v>79</v>
      </c>
      <c r="AW105" s="13" t="s">
        <v>31</v>
      </c>
      <c r="AX105" s="13" t="s">
        <v>69</v>
      </c>
      <c r="AY105" s="242" t="s">
        <v>151</v>
      </c>
    </row>
    <row r="106" s="15" customFormat="1">
      <c r="A106" s="15"/>
      <c r="B106" s="254"/>
      <c r="C106" s="255"/>
      <c r="D106" s="233" t="s">
        <v>162</v>
      </c>
      <c r="E106" s="256" t="s">
        <v>19</v>
      </c>
      <c r="F106" s="257" t="s">
        <v>174</v>
      </c>
      <c r="G106" s="255"/>
      <c r="H106" s="258">
        <v>143.46799999999999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162</v>
      </c>
      <c r="AU106" s="264" t="s">
        <v>79</v>
      </c>
      <c r="AV106" s="15" t="s">
        <v>158</v>
      </c>
      <c r="AW106" s="15" t="s">
        <v>31</v>
      </c>
      <c r="AX106" s="15" t="s">
        <v>77</v>
      </c>
      <c r="AY106" s="264" t="s">
        <v>151</v>
      </c>
    </row>
    <row r="107" s="2" customFormat="1" ht="16.5" customHeight="1">
      <c r="A107" s="39"/>
      <c r="B107" s="40"/>
      <c r="C107" s="213" t="s">
        <v>79</v>
      </c>
      <c r="D107" s="213" t="s">
        <v>153</v>
      </c>
      <c r="E107" s="214" t="s">
        <v>2345</v>
      </c>
      <c r="F107" s="215" t="s">
        <v>2346</v>
      </c>
      <c r="G107" s="216" t="s">
        <v>156</v>
      </c>
      <c r="H107" s="217">
        <v>348.14699999999999</v>
      </c>
      <c r="I107" s="218"/>
      <c r="J107" s="219">
        <f>ROUND(I107*H107,2)</f>
        <v>0</v>
      </c>
      <c r="K107" s="215" t="s">
        <v>157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158</v>
      </c>
      <c r="AT107" s="224" t="s">
        <v>153</v>
      </c>
      <c r="AU107" s="224" t="s">
        <v>79</v>
      </c>
      <c r="AY107" s="18" t="s">
        <v>151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77</v>
      </c>
      <c r="BK107" s="225">
        <f>ROUND(I107*H107,2)</f>
        <v>0</v>
      </c>
      <c r="BL107" s="18" t="s">
        <v>158</v>
      </c>
      <c r="BM107" s="224" t="s">
        <v>2347</v>
      </c>
    </row>
    <row r="108" s="2" customFormat="1">
      <c r="A108" s="39"/>
      <c r="B108" s="40"/>
      <c r="C108" s="41"/>
      <c r="D108" s="226" t="s">
        <v>160</v>
      </c>
      <c r="E108" s="41"/>
      <c r="F108" s="227" t="s">
        <v>2348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79</v>
      </c>
    </row>
    <row r="109" s="13" customFormat="1">
      <c r="A109" s="13"/>
      <c r="B109" s="231"/>
      <c r="C109" s="232"/>
      <c r="D109" s="233" t="s">
        <v>162</v>
      </c>
      <c r="E109" s="234" t="s">
        <v>19</v>
      </c>
      <c r="F109" s="235" t="s">
        <v>2349</v>
      </c>
      <c r="G109" s="232"/>
      <c r="H109" s="236">
        <v>251.78100000000001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162</v>
      </c>
      <c r="AU109" s="242" t="s">
        <v>79</v>
      </c>
      <c r="AV109" s="13" t="s">
        <v>79</v>
      </c>
      <c r="AW109" s="13" t="s">
        <v>31</v>
      </c>
      <c r="AX109" s="13" t="s">
        <v>69</v>
      </c>
      <c r="AY109" s="242" t="s">
        <v>151</v>
      </c>
    </row>
    <row r="110" s="14" customFormat="1">
      <c r="A110" s="14"/>
      <c r="B110" s="243"/>
      <c r="C110" s="244"/>
      <c r="D110" s="233" t="s">
        <v>162</v>
      </c>
      <c r="E110" s="245" t="s">
        <v>19</v>
      </c>
      <c r="F110" s="246" t="s">
        <v>2350</v>
      </c>
      <c r="G110" s="244"/>
      <c r="H110" s="247">
        <v>251.78100000000001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162</v>
      </c>
      <c r="AU110" s="253" t="s">
        <v>79</v>
      </c>
      <c r="AV110" s="14" t="s">
        <v>165</v>
      </c>
      <c r="AW110" s="14" t="s">
        <v>31</v>
      </c>
      <c r="AX110" s="14" t="s">
        <v>69</v>
      </c>
      <c r="AY110" s="253" t="s">
        <v>151</v>
      </c>
    </row>
    <row r="111" s="13" customFormat="1">
      <c r="A111" s="13"/>
      <c r="B111" s="231"/>
      <c r="C111" s="232"/>
      <c r="D111" s="233" t="s">
        <v>162</v>
      </c>
      <c r="E111" s="234" t="s">
        <v>19</v>
      </c>
      <c r="F111" s="235" t="s">
        <v>2351</v>
      </c>
      <c r="G111" s="232"/>
      <c r="H111" s="236">
        <v>79.662000000000006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162</v>
      </c>
      <c r="AU111" s="242" t="s">
        <v>79</v>
      </c>
      <c r="AV111" s="13" t="s">
        <v>79</v>
      </c>
      <c r="AW111" s="13" t="s">
        <v>31</v>
      </c>
      <c r="AX111" s="13" t="s">
        <v>69</v>
      </c>
      <c r="AY111" s="242" t="s">
        <v>151</v>
      </c>
    </row>
    <row r="112" s="14" customFormat="1">
      <c r="A112" s="14"/>
      <c r="B112" s="243"/>
      <c r="C112" s="244"/>
      <c r="D112" s="233" t="s">
        <v>162</v>
      </c>
      <c r="E112" s="245" t="s">
        <v>19</v>
      </c>
      <c r="F112" s="246" t="s">
        <v>2352</v>
      </c>
      <c r="G112" s="244"/>
      <c r="H112" s="247">
        <v>79.662000000000006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162</v>
      </c>
      <c r="AU112" s="253" t="s">
        <v>79</v>
      </c>
      <c r="AV112" s="14" t="s">
        <v>165</v>
      </c>
      <c r="AW112" s="14" t="s">
        <v>31</v>
      </c>
      <c r="AX112" s="14" t="s">
        <v>69</v>
      </c>
      <c r="AY112" s="253" t="s">
        <v>151</v>
      </c>
    </row>
    <row r="113" s="13" customFormat="1">
      <c r="A113" s="13"/>
      <c r="B113" s="231"/>
      <c r="C113" s="232"/>
      <c r="D113" s="233" t="s">
        <v>162</v>
      </c>
      <c r="E113" s="234" t="s">
        <v>19</v>
      </c>
      <c r="F113" s="235" t="s">
        <v>2353</v>
      </c>
      <c r="G113" s="232"/>
      <c r="H113" s="236">
        <v>16.704000000000001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162</v>
      </c>
      <c r="AU113" s="242" t="s">
        <v>79</v>
      </c>
      <c r="AV113" s="13" t="s">
        <v>79</v>
      </c>
      <c r="AW113" s="13" t="s">
        <v>31</v>
      </c>
      <c r="AX113" s="13" t="s">
        <v>69</v>
      </c>
      <c r="AY113" s="242" t="s">
        <v>151</v>
      </c>
    </row>
    <row r="114" s="14" customFormat="1">
      <c r="A114" s="14"/>
      <c r="B114" s="243"/>
      <c r="C114" s="244"/>
      <c r="D114" s="233" t="s">
        <v>162</v>
      </c>
      <c r="E114" s="245" t="s">
        <v>19</v>
      </c>
      <c r="F114" s="246" t="s">
        <v>2354</v>
      </c>
      <c r="G114" s="244"/>
      <c r="H114" s="247">
        <v>16.704000000000001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162</v>
      </c>
      <c r="AU114" s="253" t="s">
        <v>79</v>
      </c>
      <c r="AV114" s="14" t="s">
        <v>165</v>
      </c>
      <c r="AW114" s="14" t="s">
        <v>31</v>
      </c>
      <c r="AX114" s="14" t="s">
        <v>69</v>
      </c>
      <c r="AY114" s="253" t="s">
        <v>151</v>
      </c>
    </row>
    <row r="115" s="15" customFormat="1">
      <c r="A115" s="15"/>
      <c r="B115" s="254"/>
      <c r="C115" s="255"/>
      <c r="D115" s="233" t="s">
        <v>162</v>
      </c>
      <c r="E115" s="256" t="s">
        <v>19</v>
      </c>
      <c r="F115" s="257" t="s">
        <v>174</v>
      </c>
      <c r="G115" s="255"/>
      <c r="H115" s="258">
        <v>348.14699999999999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162</v>
      </c>
      <c r="AU115" s="264" t="s">
        <v>79</v>
      </c>
      <c r="AV115" s="15" t="s">
        <v>158</v>
      </c>
      <c r="AW115" s="15" t="s">
        <v>31</v>
      </c>
      <c r="AX115" s="15" t="s">
        <v>77</v>
      </c>
      <c r="AY115" s="264" t="s">
        <v>151</v>
      </c>
    </row>
    <row r="116" s="2" customFormat="1" ht="16.5" customHeight="1">
      <c r="A116" s="39"/>
      <c r="B116" s="40"/>
      <c r="C116" s="213" t="s">
        <v>165</v>
      </c>
      <c r="D116" s="213" t="s">
        <v>153</v>
      </c>
      <c r="E116" s="214" t="s">
        <v>2355</v>
      </c>
      <c r="F116" s="215" t="s">
        <v>2356</v>
      </c>
      <c r="G116" s="216" t="s">
        <v>290</v>
      </c>
      <c r="H116" s="217">
        <v>358.666</v>
      </c>
      <c r="I116" s="218"/>
      <c r="J116" s="219">
        <f>ROUND(I116*H116,2)</f>
        <v>0</v>
      </c>
      <c r="K116" s="215" t="s">
        <v>157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0.00084000000000000003</v>
      </c>
      <c r="R116" s="222">
        <f>Q116*H116</f>
        <v>0.30127944000000001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158</v>
      </c>
      <c r="AT116" s="224" t="s">
        <v>153</v>
      </c>
      <c r="AU116" s="224" t="s">
        <v>79</v>
      </c>
      <c r="AY116" s="18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77</v>
      </c>
      <c r="BK116" s="225">
        <f>ROUND(I116*H116,2)</f>
        <v>0</v>
      </c>
      <c r="BL116" s="18" t="s">
        <v>158</v>
      </c>
      <c r="BM116" s="224" t="s">
        <v>2357</v>
      </c>
    </row>
    <row r="117" s="2" customFormat="1">
      <c r="A117" s="39"/>
      <c r="B117" s="40"/>
      <c r="C117" s="41"/>
      <c r="D117" s="226" t="s">
        <v>160</v>
      </c>
      <c r="E117" s="41"/>
      <c r="F117" s="227" t="s">
        <v>2358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79</v>
      </c>
    </row>
    <row r="118" s="13" customFormat="1">
      <c r="A118" s="13"/>
      <c r="B118" s="231"/>
      <c r="C118" s="232"/>
      <c r="D118" s="233" t="s">
        <v>162</v>
      </c>
      <c r="E118" s="234" t="s">
        <v>19</v>
      </c>
      <c r="F118" s="235" t="s">
        <v>2359</v>
      </c>
      <c r="G118" s="232"/>
      <c r="H118" s="236">
        <v>37.113999999999997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162</v>
      </c>
      <c r="AU118" s="242" t="s">
        <v>79</v>
      </c>
      <c r="AV118" s="13" t="s">
        <v>79</v>
      </c>
      <c r="AW118" s="13" t="s">
        <v>31</v>
      </c>
      <c r="AX118" s="13" t="s">
        <v>69</v>
      </c>
      <c r="AY118" s="242" t="s">
        <v>151</v>
      </c>
    </row>
    <row r="119" s="13" customFormat="1">
      <c r="A119" s="13"/>
      <c r="B119" s="231"/>
      <c r="C119" s="232"/>
      <c r="D119" s="233" t="s">
        <v>162</v>
      </c>
      <c r="E119" s="234" t="s">
        <v>19</v>
      </c>
      <c r="F119" s="235" t="s">
        <v>2360</v>
      </c>
      <c r="G119" s="232"/>
      <c r="H119" s="236">
        <v>145.00800000000001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162</v>
      </c>
      <c r="AU119" s="242" t="s">
        <v>79</v>
      </c>
      <c r="AV119" s="13" t="s">
        <v>79</v>
      </c>
      <c r="AW119" s="13" t="s">
        <v>31</v>
      </c>
      <c r="AX119" s="13" t="s">
        <v>69</v>
      </c>
      <c r="AY119" s="242" t="s">
        <v>151</v>
      </c>
    </row>
    <row r="120" s="13" customFormat="1">
      <c r="A120" s="13"/>
      <c r="B120" s="231"/>
      <c r="C120" s="232"/>
      <c r="D120" s="233" t="s">
        <v>162</v>
      </c>
      <c r="E120" s="234" t="s">
        <v>19</v>
      </c>
      <c r="F120" s="235" t="s">
        <v>2361</v>
      </c>
      <c r="G120" s="232"/>
      <c r="H120" s="236">
        <v>19.091999999999999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162</v>
      </c>
      <c r="AU120" s="242" t="s">
        <v>79</v>
      </c>
      <c r="AV120" s="13" t="s">
        <v>79</v>
      </c>
      <c r="AW120" s="13" t="s">
        <v>31</v>
      </c>
      <c r="AX120" s="13" t="s">
        <v>69</v>
      </c>
      <c r="AY120" s="242" t="s">
        <v>151</v>
      </c>
    </row>
    <row r="121" s="13" customFormat="1">
      <c r="A121" s="13"/>
      <c r="B121" s="231"/>
      <c r="C121" s="232"/>
      <c r="D121" s="233" t="s">
        <v>162</v>
      </c>
      <c r="E121" s="234" t="s">
        <v>19</v>
      </c>
      <c r="F121" s="235" t="s">
        <v>2362</v>
      </c>
      <c r="G121" s="232"/>
      <c r="H121" s="236">
        <v>16.943999999999999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162</v>
      </c>
      <c r="AU121" s="242" t="s">
        <v>79</v>
      </c>
      <c r="AV121" s="13" t="s">
        <v>79</v>
      </c>
      <c r="AW121" s="13" t="s">
        <v>31</v>
      </c>
      <c r="AX121" s="13" t="s">
        <v>69</v>
      </c>
      <c r="AY121" s="242" t="s">
        <v>151</v>
      </c>
    </row>
    <row r="122" s="13" customFormat="1">
      <c r="A122" s="13"/>
      <c r="B122" s="231"/>
      <c r="C122" s="232"/>
      <c r="D122" s="233" t="s">
        <v>162</v>
      </c>
      <c r="E122" s="234" t="s">
        <v>19</v>
      </c>
      <c r="F122" s="235" t="s">
        <v>2363</v>
      </c>
      <c r="G122" s="232"/>
      <c r="H122" s="236">
        <v>11.978999999999999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162</v>
      </c>
      <c r="AU122" s="242" t="s">
        <v>79</v>
      </c>
      <c r="AV122" s="13" t="s">
        <v>79</v>
      </c>
      <c r="AW122" s="13" t="s">
        <v>31</v>
      </c>
      <c r="AX122" s="13" t="s">
        <v>69</v>
      </c>
      <c r="AY122" s="242" t="s">
        <v>151</v>
      </c>
    </row>
    <row r="123" s="13" customFormat="1">
      <c r="A123" s="13"/>
      <c r="B123" s="231"/>
      <c r="C123" s="232"/>
      <c r="D123" s="233" t="s">
        <v>162</v>
      </c>
      <c r="E123" s="234" t="s">
        <v>19</v>
      </c>
      <c r="F123" s="235" t="s">
        <v>2364</v>
      </c>
      <c r="G123" s="232"/>
      <c r="H123" s="236">
        <v>3.427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162</v>
      </c>
      <c r="AU123" s="242" t="s">
        <v>79</v>
      </c>
      <c r="AV123" s="13" t="s">
        <v>79</v>
      </c>
      <c r="AW123" s="13" t="s">
        <v>31</v>
      </c>
      <c r="AX123" s="13" t="s">
        <v>69</v>
      </c>
      <c r="AY123" s="242" t="s">
        <v>151</v>
      </c>
    </row>
    <row r="124" s="13" customFormat="1">
      <c r="A124" s="13"/>
      <c r="B124" s="231"/>
      <c r="C124" s="232"/>
      <c r="D124" s="233" t="s">
        <v>162</v>
      </c>
      <c r="E124" s="234" t="s">
        <v>19</v>
      </c>
      <c r="F124" s="235" t="s">
        <v>2365</v>
      </c>
      <c r="G124" s="232"/>
      <c r="H124" s="236">
        <v>53.948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162</v>
      </c>
      <c r="AU124" s="242" t="s">
        <v>79</v>
      </c>
      <c r="AV124" s="13" t="s">
        <v>79</v>
      </c>
      <c r="AW124" s="13" t="s">
        <v>31</v>
      </c>
      <c r="AX124" s="13" t="s">
        <v>69</v>
      </c>
      <c r="AY124" s="242" t="s">
        <v>151</v>
      </c>
    </row>
    <row r="125" s="13" customFormat="1">
      <c r="A125" s="13"/>
      <c r="B125" s="231"/>
      <c r="C125" s="232"/>
      <c r="D125" s="233" t="s">
        <v>162</v>
      </c>
      <c r="E125" s="234" t="s">
        <v>19</v>
      </c>
      <c r="F125" s="235" t="s">
        <v>2366</v>
      </c>
      <c r="G125" s="232"/>
      <c r="H125" s="236">
        <v>32.994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162</v>
      </c>
      <c r="AU125" s="242" t="s">
        <v>79</v>
      </c>
      <c r="AV125" s="13" t="s">
        <v>79</v>
      </c>
      <c r="AW125" s="13" t="s">
        <v>31</v>
      </c>
      <c r="AX125" s="13" t="s">
        <v>69</v>
      </c>
      <c r="AY125" s="242" t="s">
        <v>151</v>
      </c>
    </row>
    <row r="126" s="13" customFormat="1">
      <c r="A126" s="13"/>
      <c r="B126" s="231"/>
      <c r="C126" s="232"/>
      <c r="D126" s="233" t="s">
        <v>162</v>
      </c>
      <c r="E126" s="234" t="s">
        <v>19</v>
      </c>
      <c r="F126" s="235" t="s">
        <v>2367</v>
      </c>
      <c r="G126" s="232"/>
      <c r="H126" s="236">
        <v>25.172000000000001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162</v>
      </c>
      <c r="AU126" s="242" t="s">
        <v>79</v>
      </c>
      <c r="AV126" s="13" t="s">
        <v>79</v>
      </c>
      <c r="AW126" s="13" t="s">
        <v>31</v>
      </c>
      <c r="AX126" s="13" t="s">
        <v>69</v>
      </c>
      <c r="AY126" s="242" t="s">
        <v>151</v>
      </c>
    </row>
    <row r="127" s="13" customFormat="1">
      <c r="A127" s="13"/>
      <c r="B127" s="231"/>
      <c r="C127" s="232"/>
      <c r="D127" s="233" t="s">
        <v>162</v>
      </c>
      <c r="E127" s="234" t="s">
        <v>19</v>
      </c>
      <c r="F127" s="235" t="s">
        <v>2368</v>
      </c>
      <c r="G127" s="232"/>
      <c r="H127" s="236">
        <v>2.383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162</v>
      </c>
      <c r="AU127" s="242" t="s">
        <v>79</v>
      </c>
      <c r="AV127" s="13" t="s">
        <v>79</v>
      </c>
      <c r="AW127" s="13" t="s">
        <v>31</v>
      </c>
      <c r="AX127" s="13" t="s">
        <v>69</v>
      </c>
      <c r="AY127" s="242" t="s">
        <v>151</v>
      </c>
    </row>
    <row r="128" s="13" customFormat="1">
      <c r="A128" s="13"/>
      <c r="B128" s="231"/>
      <c r="C128" s="232"/>
      <c r="D128" s="233" t="s">
        <v>162</v>
      </c>
      <c r="E128" s="234" t="s">
        <v>19</v>
      </c>
      <c r="F128" s="235" t="s">
        <v>2369</v>
      </c>
      <c r="G128" s="232"/>
      <c r="H128" s="236">
        <v>10.605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162</v>
      </c>
      <c r="AU128" s="242" t="s">
        <v>79</v>
      </c>
      <c r="AV128" s="13" t="s">
        <v>79</v>
      </c>
      <c r="AW128" s="13" t="s">
        <v>31</v>
      </c>
      <c r="AX128" s="13" t="s">
        <v>69</v>
      </c>
      <c r="AY128" s="242" t="s">
        <v>151</v>
      </c>
    </row>
    <row r="129" s="15" customFormat="1">
      <c r="A129" s="15"/>
      <c r="B129" s="254"/>
      <c r="C129" s="255"/>
      <c r="D129" s="233" t="s">
        <v>162</v>
      </c>
      <c r="E129" s="256" t="s">
        <v>19</v>
      </c>
      <c r="F129" s="257" t="s">
        <v>174</v>
      </c>
      <c r="G129" s="255"/>
      <c r="H129" s="258">
        <v>358.666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162</v>
      </c>
      <c r="AU129" s="264" t="s">
        <v>79</v>
      </c>
      <c r="AV129" s="15" t="s">
        <v>158</v>
      </c>
      <c r="AW129" s="15" t="s">
        <v>31</v>
      </c>
      <c r="AX129" s="15" t="s">
        <v>77</v>
      </c>
      <c r="AY129" s="264" t="s">
        <v>151</v>
      </c>
    </row>
    <row r="130" s="2" customFormat="1" ht="16.5" customHeight="1">
      <c r="A130" s="39"/>
      <c r="B130" s="40"/>
      <c r="C130" s="213" t="s">
        <v>158</v>
      </c>
      <c r="D130" s="213" t="s">
        <v>153</v>
      </c>
      <c r="E130" s="214" t="s">
        <v>2370</v>
      </c>
      <c r="F130" s="215" t="s">
        <v>2371</v>
      </c>
      <c r="G130" s="216" t="s">
        <v>290</v>
      </c>
      <c r="H130" s="217">
        <v>358.666</v>
      </c>
      <c r="I130" s="218"/>
      <c r="J130" s="219">
        <f>ROUND(I130*H130,2)</f>
        <v>0</v>
      </c>
      <c r="K130" s="215" t="s">
        <v>157</v>
      </c>
      <c r="L130" s="45"/>
      <c r="M130" s="220" t="s">
        <v>19</v>
      </c>
      <c r="N130" s="221" t="s">
        <v>40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158</v>
      </c>
      <c r="AT130" s="224" t="s">
        <v>153</v>
      </c>
      <c r="AU130" s="224" t="s">
        <v>79</v>
      </c>
      <c r="AY130" s="18" t="s">
        <v>151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77</v>
      </c>
      <c r="BK130" s="225">
        <f>ROUND(I130*H130,2)</f>
        <v>0</v>
      </c>
      <c r="BL130" s="18" t="s">
        <v>158</v>
      </c>
      <c r="BM130" s="224" t="s">
        <v>2372</v>
      </c>
    </row>
    <row r="131" s="2" customFormat="1">
      <c r="A131" s="39"/>
      <c r="B131" s="40"/>
      <c r="C131" s="41"/>
      <c r="D131" s="226" t="s">
        <v>160</v>
      </c>
      <c r="E131" s="41"/>
      <c r="F131" s="227" t="s">
        <v>2373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160</v>
      </c>
      <c r="AU131" s="18" t="s">
        <v>79</v>
      </c>
    </row>
    <row r="132" s="2" customFormat="1" ht="21.75" customHeight="1">
      <c r="A132" s="39"/>
      <c r="B132" s="40"/>
      <c r="C132" s="213" t="s">
        <v>207</v>
      </c>
      <c r="D132" s="213" t="s">
        <v>153</v>
      </c>
      <c r="E132" s="214" t="s">
        <v>225</v>
      </c>
      <c r="F132" s="215" t="s">
        <v>226</v>
      </c>
      <c r="G132" s="216" t="s">
        <v>156</v>
      </c>
      <c r="H132" s="217">
        <v>362.66800000000001</v>
      </c>
      <c r="I132" s="218"/>
      <c r="J132" s="219">
        <f>ROUND(I132*H132,2)</f>
        <v>0</v>
      </c>
      <c r="K132" s="215" t="s">
        <v>157</v>
      </c>
      <c r="L132" s="45"/>
      <c r="M132" s="220" t="s">
        <v>19</v>
      </c>
      <c r="N132" s="221" t="s">
        <v>40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158</v>
      </c>
      <c r="AT132" s="224" t="s">
        <v>153</v>
      </c>
      <c r="AU132" s="224" t="s">
        <v>79</v>
      </c>
      <c r="AY132" s="18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77</v>
      </c>
      <c r="BK132" s="225">
        <f>ROUND(I132*H132,2)</f>
        <v>0</v>
      </c>
      <c r="BL132" s="18" t="s">
        <v>158</v>
      </c>
      <c r="BM132" s="224" t="s">
        <v>2374</v>
      </c>
    </row>
    <row r="133" s="2" customFormat="1">
      <c r="A133" s="39"/>
      <c r="B133" s="40"/>
      <c r="C133" s="41"/>
      <c r="D133" s="226" t="s">
        <v>160</v>
      </c>
      <c r="E133" s="41"/>
      <c r="F133" s="227" t="s">
        <v>228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79</v>
      </c>
    </row>
    <row r="134" s="13" customFormat="1">
      <c r="A134" s="13"/>
      <c r="B134" s="231"/>
      <c r="C134" s="232"/>
      <c r="D134" s="233" t="s">
        <v>162</v>
      </c>
      <c r="E134" s="234" t="s">
        <v>19</v>
      </c>
      <c r="F134" s="235" t="s">
        <v>2375</v>
      </c>
      <c r="G134" s="232"/>
      <c r="H134" s="236">
        <v>362.66800000000001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162</v>
      </c>
      <c r="AU134" s="242" t="s">
        <v>79</v>
      </c>
      <c r="AV134" s="13" t="s">
        <v>79</v>
      </c>
      <c r="AW134" s="13" t="s">
        <v>31</v>
      </c>
      <c r="AX134" s="13" t="s">
        <v>77</v>
      </c>
      <c r="AY134" s="242" t="s">
        <v>151</v>
      </c>
    </row>
    <row r="135" s="2" customFormat="1" ht="21.75" customHeight="1">
      <c r="A135" s="39"/>
      <c r="B135" s="40"/>
      <c r="C135" s="213" t="s">
        <v>218</v>
      </c>
      <c r="D135" s="213" t="s">
        <v>153</v>
      </c>
      <c r="E135" s="214" t="s">
        <v>231</v>
      </c>
      <c r="F135" s="215" t="s">
        <v>232</v>
      </c>
      <c r="G135" s="216" t="s">
        <v>156</v>
      </c>
      <c r="H135" s="217">
        <v>212.934</v>
      </c>
      <c r="I135" s="218"/>
      <c r="J135" s="219">
        <f>ROUND(I135*H135,2)</f>
        <v>0</v>
      </c>
      <c r="K135" s="215" t="s">
        <v>157</v>
      </c>
      <c r="L135" s="45"/>
      <c r="M135" s="220" t="s">
        <v>19</v>
      </c>
      <c r="N135" s="221" t="s">
        <v>40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158</v>
      </c>
      <c r="AT135" s="224" t="s">
        <v>153</v>
      </c>
      <c r="AU135" s="224" t="s">
        <v>79</v>
      </c>
      <c r="AY135" s="18" t="s">
        <v>151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77</v>
      </c>
      <c r="BK135" s="225">
        <f>ROUND(I135*H135,2)</f>
        <v>0</v>
      </c>
      <c r="BL135" s="18" t="s">
        <v>158</v>
      </c>
      <c r="BM135" s="224" t="s">
        <v>2376</v>
      </c>
    </row>
    <row r="136" s="2" customFormat="1">
      <c r="A136" s="39"/>
      <c r="B136" s="40"/>
      <c r="C136" s="41"/>
      <c r="D136" s="226" t="s">
        <v>160</v>
      </c>
      <c r="E136" s="41"/>
      <c r="F136" s="227" t="s">
        <v>234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79</v>
      </c>
    </row>
    <row r="137" s="13" customFormat="1">
      <c r="A137" s="13"/>
      <c r="B137" s="231"/>
      <c r="C137" s="232"/>
      <c r="D137" s="233" t="s">
        <v>162</v>
      </c>
      <c r="E137" s="234" t="s">
        <v>19</v>
      </c>
      <c r="F137" s="235" t="s">
        <v>2377</v>
      </c>
      <c r="G137" s="232"/>
      <c r="H137" s="236">
        <v>212.934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162</v>
      </c>
      <c r="AU137" s="242" t="s">
        <v>79</v>
      </c>
      <c r="AV137" s="13" t="s">
        <v>79</v>
      </c>
      <c r="AW137" s="13" t="s">
        <v>31</v>
      </c>
      <c r="AX137" s="13" t="s">
        <v>77</v>
      </c>
      <c r="AY137" s="242" t="s">
        <v>151</v>
      </c>
    </row>
    <row r="138" s="2" customFormat="1" ht="16.5" customHeight="1">
      <c r="A138" s="39"/>
      <c r="B138" s="40"/>
      <c r="C138" s="213" t="s">
        <v>224</v>
      </c>
      <c r="D138" s="213" t="s">
        <v>153</v>
      </c>
      <c r="E138" s="214" t="s">
        <v>237</v>
      </c>
      <c r="F138" s="215" t="s">
        <v>238</v>
      </c>
      <c r="G138" s="216" t="s">
        <v>156</v>
      </c>
      <c r="H138" s="217">
        <v>181.334</v>
      </c>
      <c r="I138" s="218"/>
      <c r="J138" s="219">
        <f>ROUND(I138*H138,2)</f>
        <v>0</v>
      </c>
      <c r="K138" s="215" t="s">
        <v>157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158</v>
      </c>
      <c r="AT138" s="224" t="s">
        <v>153</v>
      </c>
      <c r="AU138" s="224" t="s">
        <v>79</v>
      </c>
      <c r="AY138" s="18" t="s">
        <v>151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77</v>
      </c>
      <c r="BK138" s="225">
        <f>ROUND(I138*H138,2)</f>
        <v>0</v>
      </c>
      <c r="BL138" s="18" t="s">
        <v>158</v>
      </c>
      <c r="BM138" s="224" t="s">
        <v>2378</v>
      </c>
    </row>
    <row r="139" s="2" customFormat="1">
      <c r="A139" s="39"/>
      <c r="B139" s="40"/>
      <c r="C139" s="41"/>
      <c r="D139" s="226" t="s">
        <v>160</v>
      </c>
      <c r="E139" s="41"/>
      <c r="F139" s="227" t="s">
        <v>240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160</v>
      </c>
      <c r="AU139" s="18" t="s">
        <v>79</v>
      </c>
    </row>
    <row r="140" s="13" customFormat="1">
      <c r="A140" s="13"/>
      <c r="B140" s="231"/>
      <c r="C140" s="232"/>
      <c r="D140" s="233" t="s">
        <v>162</v>
      </c>
      <c r="E140" s="234" t="s">
        <v>19</v>
      </c>
      <c r="F140" s="235" t="s">
        <v>2379</v>
      </c>
      <c r="G140" s="232"/>
      <c r="H140" s="236">
        <v>181.334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162</v>
      </c>
      <c r="AU140" s="242" t="s">
        <v>79</v>
      </c>
      <c r="AV140" s="13" t="s">
        <v>79</v>
      </c>
      <c r="AW140" s="13" t="s">
        <v>31</v>
      </c>
      <c r="AX140" s="13" t="s">
        <v>77</v>
      </c>
      <c r="AY140" s="242" t="s">
        <v>151</v>
      </c>
    </row>
    <row r="141" s="2" customFormat="1" ht="16.5" customHeight="1">
      <c r="A141" s="39"/>
      <c r="B141" s="40"/>
      <c r="C141" s="213" t="s">
        <v>230</v>
      </c>
      <c r="D141" s="213" t="s">
        <v>153</v>
      </c>
      <c r="E141" s="214" t="s">
        <v>243</v>
      </c>
      <c r="F141" s="215" t="s">
        <v>244</v>
      </c>
      <c r="G141" s="216" t="s">
        <v>245</v>
      </c>
      <c r="H141" s="217">
        <v>393.928</v>
      </c>
      <c r="I141" s="218"/>
      <c r="J141" s="219">
        <f>ROUND(I141*H141,2)</f>
        <v>0</v>
      </c>
      <c r="K141" s="215" t="s">
        <v>157</v>
      </c>
      <c r="L141" s="45"/>
      <c r="M141" s="220" t="s">
        <v>19</v>
      </c>
      <c r="N141" s="221" t="s">
        <v>40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158</v>
      </c>
      <c r="AT141" s="224" t="s">
        <v>153</v>
      </c>
      <c r="AU141" s="224" t="s">
        <v>79</v>
      </c>
      <c r="AY141" s="18" t="s">
        <v>151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77</v>
      </c>
      <c r="BK141" s="225">
        <f>ROUND(I141*H141,2)</f>
        <v>0</v>
      </c>
      <c r="BL141" s="18" t="s">
        <v>158</v>
      </c>
      <c r="BM141" s="224" t="s">
        <v>2380</v>
      </c>
    </row>
    <row r="142" s="2" customFormat="1">
      <c r="A142" s="39"/>
      <c r="B142" s="40"/>
      <c r="C142" s="41"/>
      <c r="D142" s="226" t="s">
        <v>160</v>
      </c>
      <c r="E142" s="41"/>
      <c r="F142" s="227" t="s">
        <v>247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160</v>
      </c>
      <c r="AU142" s="18" t="s">
        <v>79</v>
      </c>
    </row>
    <row r="143" s="13" customFormat="1">
      <c r="A143" s="13"/>
      <c r="B143" s="231"/>
      <c r="C143" s="232"/>
      <c r="D143" s="233" t="s">
        <v>162</v>
      </c>
      <c r="E143" s="232"/>
      <c r="F143" s="235" t="s">
        <v>2381</v>
      </c>
      <c r="G143" s="232"/>
      <c r="H143" s="236">
        <v>393.928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162</v>
      </c>
      <c r="AU143" s="242" t="s">
        <v>79</v>
      </c>
      <c r="AV143" s="13" t="s">
        <v>79</v>
      </c>
      <c r="AW143" s="13" t="s">
        <v>4</v>
      </c>
      <c r="AX143" s="13" t="s">
        <v>77</v>
      </c>
      <c r="AY143" s="242" t="s">
        <v>151</v>
      </c>
    </row>
    <row r="144" s="2" customFormat="1" ht="16.5" customHeight="1">
      <c r="A144" s="39"/>
      <c r="B144" s="40"/>
      <c r="C144" s="213" t="s">
        <v>236</v>
      </c>
      <c r="D144" s="213" t="s">
        <v>153</v>
      </c>
      <c r="E144" s="214" t="s">
        <v>250</v>
      </c>
      <c r="F144" s="215" t="s">
        <v>251</v>
      </c>
      <c r="G144" s="216" t="s">
        <v>156</v>
      </c>
      <c r="H144" s="217">
        <v>212.934</v>
      </c>
      <c r="I144" s="218"/>
      <c r="J144" s="219">
        <f>ROUND(I144*H144,2)</f>
        <v>0</v>
      </c>
      <c r="K144" s="215" t="s">
        <v>157</v>
      </c>
      <c r="L144" s="45"/>
      <c r="M144" s="220" t="s">
        <v>19</v>
      </c>
      <c r="N144" s="221" t="s">
        <v>40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158</v>
      </c>
      <c r="AT144" s="224" t="s">
        <v>153</v>
      </c>
      <c r="AU144" s="224" t="s">
        <v>79</v>
      </c>
      <c r="AY144" s="18" t="s">
        <v>151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77</v>
      </c>
      <c r="BK144" s="225">
        <f>ROUND(I144*H144,2)</f>
        <v>0</v>
      </c>
      <c r="BL144" s="18" t="s">
        <v>158</v>
      </c>
      <c r="BM144" s="224" t="s">
        <v>2382</v>
      </c>
    </row>
    <row r="145" s="2" customFormat="1">
      <c r="A145" s="39"/>
      <c r="B145" s="40"/>
      <c r="C145" s="41"/>
      <c r="D145" s="226" t="s">
        <v>160</v>
      </c>
      <c r="E145" s="41"/>
      <c r="F145" s="227" t="s">
        <v>253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160</v>
      </c>
      <c r="AU145" s="18" t="s">
        <v>79</v>
      </c>
    </row>
    <row r="146" s="2" customFormat="1" ht="16.5" customHeight="1">
      <c r="A146" s="39"/>
      <c r="B146" s="40"/>
      <c r="C146" s="213" t="s">
        <v>242</v>
      </c>
      <c r="D146" s="213" t="s">
        <v>153</v>
      </c>
      <c r="E146" s="214" t="s">
        <v>268</v>
      </c>
      <c r="F146" s="215" t="s">
        <v>269</v>
      </c>
      <c r="G146" s="216" t="s">
        <v>156</v>
      </c>
      <c r="H146" s="217">
        <v>132.13900000000001</v>
      </c>
      <c r="I146" s="218"/>
      <c r="J146" s="219">
        <f>ROUND(I146*H146,2)</f>
        <v>0</v>
      </c>
      <c r="K146" s="215" t="s">
        <v>157</v>
      </c>
      <c r="L146" s="45"/>
      <c r="M146" s="220" t="s">
        <v>19</v>
      </c>
      <c r="N146" s="221" t="s">
        <v>40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158</v>
      </c>
      <c r="AT146" s="224" t="s">
        <v>153</v>
      </c>
      <c r="AU146" s="224" t="s">
        <v>79</v>
      </c>
      <c r="AY146" s="18" t="s">
        <v>151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77</v>
      </c>
      <c r="BK146" s="225">
        <f>ROUND(I146*H146,2)</f>
        <v>0</v>
      </c>
      <c r="BL146" s="18" t="s">
        <v>158</v>
      </c>
      <c r="BM146" s="224" t="s">
        <v>2383</v>
      </c>
    </row>
    <row r="147" s="2" customFormat="1">
      <c r="A147" s="39"/>
      <c r="B147" s="40"/>
      <c r="C147" s="41"/>
      <c r="D147" s="226" t="s">
        <v>160</v>
      </c>
      <c r="E147" s="41"/>
      <c r="F147" s="227" t="s">
        <v>271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160</v>
      </c>
      <c r="AU147" s="18" t="s">
        <v>79</v>
      </c>
    </row>
    <row r="148" s="13" customFormat="1">
      <c r="A148" s="13"/>
      <c r="B148" s="231"/>
      <c r="C148" s="232"/>
      <c r="D148" s="233" t="s">
        <v>162</v>
      </c>
      <c r="E148" s="234" t="s">
        <v>19</v>
      </c>
      <c r="F148" s="235" t="s">
        <v>2334</v>
      </c>
      <c r="G148" s="232"/>
      <c r="H148" s="236">
        <v>14.846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162</v>
      </c>
      <c r="AU148" s="242" t="s">
        <v>79</v>
      </c>
      <c r="AV148" s="13" t="s">
        <v>79</v>
      </c>
      <c r="AW148" s="13" t="s">
        <v>31</v>
      </c>
      <c r="AX148" s="13" t="s">
        <v>69</v>
      </c>
      <c r="AY148" s="242" t="s">
        <v>151</v>
      </c>
    </row>
    <row r="149" s="13" customFormat="1">
      <c r="A149" s="13"/>
      <c r="B149" s="231"/>
      <c r="C149" s="232"/>
      <c r="D149" s="233" t="s">
        <v>162</v>
      </c>
      <c r="E149" s="234" t="s">
        <v>19</v>
      </c>
      <c r="F149" s="235" t="s">
        <v>2335</v>
      </c>
      <c r="G149" s="232"/>
      <c r="H149" s="236">
        <v>58.003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162</v>
      </c>
      <c r="AU149" s="242" t="s">
        <v>79</v>
      </c>
      <c r="AV149" s="13" t="s">
        <v>79</v>
      </c>
      <c r="AW149" s="13" t="s">
        <v>31</v>
      </c>
      <c r="AX149" s="13" t="s">
        <v>69</v>
      </c>
      <c r="AY149" s="242" t="s">
        <v>151</v>
      </c>
    </row>
    <row r="150" s="13" customFormat="1">
      <c r="A150" s="13"/>
      <c r="B150" s="231"/>
      <c r="C150" s="232"/>
      <c r="D150" s="233" t="s">
        <v>162</v>
      </c>
      <c r="E150" s="234" t="s">
        <v>19</v>
      </c>
      <c r="F150" s="235" t="s">
        <v>2336</v>
      </c>
      <c r="G150" s="232"/>
      <c r="H150" s="236">
        <v>7.6369999999999996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162</v>
      </c>
      <c r="AU150" s="242" t="s">
        <v>79</v>
      </c>
      <c r="AV150" s="13" t="s">
        <v>79</v>
      </c>
      <c r="AW150" s="13" t="s">
        <v>31</v>
      </c>
      <c r="AX150" s="13" t="s">
        <v>69</v>
      </c>
      <c r="AY150" s="242" t="s">
        <v>151</v>
      </c>
    </row>
    <row r="151" s="13" customFormat="1">
      <c r="A151" s="13"/>
      <c r="B151" s="231"/>
      <c r="C151" s="232"/>
      <c r="D151" s="233" t="s">
        <v>162</v>
      </c>
      <c r="E151" s="234" t="s">
        <v>19</v>
      </c>
      <c r="F151" s="235" t="s">
        <v>2337</v>
      </c>
      <c r="G151" s="232"/>
      <c r="H151" s="236">
        <v>6.7779999999999996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162</v>
      </c>
      <c r="AU151" s="242" t="s">
        <v>79</v>
      </c>
      <c r="AV151" s="13" t="s">
        <v>79</v>
      </c>
      <c r="AW151" s="13" t="s">
        <v>31</v>
      </c>
      <c r="AX151" s="13" t="s">
        <v>69</v>
      </c>
      <c r="AY151" s="242" t="s">
        <v>151</v>
      </c>
    </row>
    <row r="152" s="13" customFormat="1">
      <c r="A152" s="13"/>
      <c r="B152" s="231"/>
      <c r="C152" s="232"/>
      <c r="D152" s="233" t="s">
        <v>162</v>
      </c>
      <c r="E152" s="234" t="s">
        <v>19</v>
      </c>
      <c r="F152" s="235" t="s">
        <v>2338</v>
      </c>
      <c r="G152" s="232"/>
      <c r="H152" s="236">
        <v>4.7919999999999998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162</v>
      </c>
      <c r="AU152" s="242" t="s">
        <v>79</v>
      </c>
      <c r="AV152" s="13" t="s">
        <v>79</v>
      </c>
      <c r="AW152" s="13" t="s">
        <v>31</v>
      </c>
      <c r="AX152" s="13" t="s">
        <v>69</v>
      </c>
      <c r="AY152" s="242" t="s">
        <v>151</v>
      </c>
    </row>
    <row r="153" s="13" customFormat="1">
      <c r="A153" s="13"/>
      <c r="B153" s="231"/>
      <c r="C153" s="232"/>
      <c r="D153" s="233" t="s">
        <v>162</v>
      </c>
      <c r="E153" s="234" t="s">
        <v>19</v>
      </c>
      <c r="F153" s="235" t="s">
        <v>2339</v>
      </c>
      <c r="G153" s="232"/>
      <c r="H153" s="236">
        <v>1.371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162</v>
      </c>
      <c r="AU153" s="242" t="s">
        <v>79</v>
      </c>
      <c r="AV153" s="13" t="s">
        <v>79</v>
      </c>
      <c r="AW153" s="13" t="s">
        <v>31</v>
      </c>
      <c r="AX153" s="13" t="s">
        <v>69</v>
      </c>
      <c r="AY153" s="242" t="s">
        <v>151</v>
      </c>
    </row>
    <row r="154" s="13" customFormat="1">
      <c r="A154" s="13"/>
      <c r="B154" s="231"/>
      <c r="C154" s="232"/>
      <c r="D154" s="233" t="s">
        <v>162</v>
      </c>
      <c r="E154" s="234" t="s">
        <v>19</v>
      </c>
      <c r="F154" s="235" t="s">
        <v>2340</v>
      </c>
      <c r="G154" s="232"/>
      <c r="H154" s="236">
        <v>21.579000000000001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162</v>
      </c>
      <c r="AU154" s="242" t="s">
        <v>79</v>
      </c>
      <c r="AV154" s="13" t="s">
        <v>79</v>
      </c>
      <c r="AW154" s="13" t="s">
        <v>31</v>
      </c>
      <c r="AX154" s="13" t="s">
        <v>69</v>
      </c>
      <c r="AY154" s="242" t="s">
        <v>151</v>
      </c>
    </row>
    <row r="155" s="13" customFormat="1">
      <c r="A155" s="13"/>
      <c r="B155" s="231"/>
      <c r="C155" s="232"/>
      <c r="D155" s="233" t="s">
        <v>162</v>
      </c>
      <c r="E155" s="234" t="s">
        <v>19</v>
      </c>
      <c r="F155" s="235" t="s">
        <v>2341</v>
      </c>
      <c r="G155" s="232"/>
      <c r="H155" s="236">
        <v>13.198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162</v>
      </c>
      <c r="AU155" s="242" t="s">
        <v>79</v>
      </c>
      <c r="AV155" s="13" t="s">
        <v>79</v>
      </c>
      <c r="AW155" s="13" t="s">
        <v>31</v>
      </c>
      <c r="AX155" s="13" t="s">
        <v>69</v>
      </c>
      <c r="AY155" s="242" t="s">
        <v>151</v>
      </c>
    </row>
    <row r="156" s="13" customFormat="1">
      <c r="A156" s="13"/>
      <c r="B156" s="231"/>
      <c r="C156" s="232"/>
      <c r="D156" s="233" t="s">
        <v>162</v>
      </c>
      <c r="E156" s="234" t="s">
        <v>19</v>
      </c>
      <c r="F156" s="235" t="s">
        <v>2342</v>
      </c>
      <c r="G156" s="232"/>
      <c r="H156" s="236">
        <v>10.069000000000001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162</v>
      </c>
      <c r="AU156" s="242" t="s">
        <v>79</v>
      </c>
      <c r="AV156" s="13" t="s">
        <v>79</v>
      </c>
      <c r="AW156" s="13" t="s">
        <v>31</v>
      </c>
      <c r="AX156" s="13" t="s">
        <v>69</v>
      </c>
      <c r="AY156" s="242" t="s">
        <v>151</v>
      </c>
    </row>
    <row r="157" s="13" customFormat="1">
      <c r="A157" s="13"/>
      <c r="B157" s="231"/>
      <c r="C157" s="232"/>
      <c r="D157" s="233" t="s">
        <v>162</v>
      </c>
      <c r="E157" s="234" t="s">
        <v>19</v>
      </c>
      <c r="F157" s="235" t="s">
        <v>2343</v>
      </c>
      <c r="G157" s="232"/>
      <c r="H157" s="236">
        <v>0.95299999999999996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162</v>
      </c>
      <c r="AU157" s="242" t="s">
        <v>79</v>
      </c>
      <c r="AV157" s="13" t="s">
        <v>79</v>
      </c>
      <c r="AW157" s="13" t="s">
        <v>31</v>
      </c>
      <c r="AX157" s="13" t="s">
        <v>69</v>
      </c>
      <c r="AY157" s="242" t="s">
        <v>151</v>
      </c>
    </row>
    <row r="158" s="13" customFormat="1">
      <c r="A158" s="13"/>
      <c r="B158" s="231"/>
      <c r="C158" s="232"/>
      <c r="D158" s="233" t="s">
        <v>162</v>
      </c>
      <c r="E158" s="234" t="s">
        <v>19</v>
      </c>
      <c r="F158" s="235" t="s">
        <v>2344</v>
      </c>
      <c r="G158" s="232"/>
      <c r="H158" s="236">
        <v>4.242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162</v>
      </c>
      <c r="AU158" s="242" t="s">
        <v>79</v>
      </c>
      <c r="AV158" s="13" t="s">
        <v>79</v>
      </c>
      <c r="AW158" s="13" t="s">
        <v>31</v>
      </c>
      <c r="AX158" s="13" t="s">
        <v>69</v>
      </c>
      <c r="AY158" s="242" t="s">
        <v>151</v>
      </c>
    </row>
    <row r="159" s="13" customFormat="1">
      <c r="A159" s="13"/>
      <c r="B159" s="231"/>
      <c r="C159" s="232"/>
      <c r="D159" s="233" t="s">
        <v>162</v>
      </c>
      <c r="E159" s="234" t="s">
        <v>19</v>
      </c>
      <c r="F159" s="235" t="s">
        <v>2384</v>
      </c>
      <c r="G159" s="232"/>
      <c r="H159" s="236">
        <v>-11.329000000000001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162</v>
      </c>
      <c r="AU159" s="242" t="s">
        <v>79</v>
      </c>
      <c r="AV159" s="13" t="s">
        <v>79</v>
      </c>
      <c r="AW159" s="13" t="s">
        <v>31</v>
      </c>
      <c r="AX159" s="13" t="s">
        <v>69</v>
      </c>
      <c r="AY159" s="242" t="s">
        <v>151</v>
      </c>
    </row>
    <row r="160" s="15" customFormat="1">
      <c r="A160" s="15"/>
      <c r="B160" s="254"/>
      <c r="C160" s="255"/>
      <c r="D160" s="233" t="s">
        <v>162</v>
      </c>
      <c r="E160" s="256" t="s">
        <v>19</v>
      </c>
      <c r="F160" s="257" t="s">
        <v>174</v>
      </c>
      <c r="G160" s="255"/>
      <c r="H160" s="258">
        <v>132.13900000000001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162</v>
      </c>
      <c r="AU160" s="264" t="s">
        <v>79</v>
      </c>
      <c r="AV160" s="15" t="s">
        <v>158</v>
      </c>
      <c r="AW160" s="15" t="s">
        <v>31</v>
      </c>
      <c r="AX160" s="15" t="s">
        <v>77</v>
      </c>
      <c r="AY160" s="264" t="s">
        <v>151</v>
      </c>
    </row>
    <row r="161" s="2" customFormat="1" ht="16.5" customHeight="1">
      <c r="A161" s="39"/>
      <c r="B161" s="40"/>
      <c r="C161" s="265" t="s">
        <v>249</v>
      </c>
      <c r="D161" s="265" t="s">
        <v>262</v>
      </c>
      <c r="E161" s="266" t="s">
        <v>2385</v>
      </c>
      <c r="F161" s="267" t="s">
        <v>2386</v>
      </c>
      <c r="G161" s="268" t="s">
        <v>245</v>
      </c>
      <c r="H161" s="269">
        <v>67.971999999999994</v>
      </c>
      <c r="I161" s="270"/>
      <c r="J161" s="271">
        <f>ROUND(I161*H161,2)</f>
        <v>0</v>
      </c>
      <c r="K161" s="267" t="s">
        <v>157</v>
      </c>
      <c r="L161" s="272"/>
      <c r="M161" s="273" t="s">
        <v>19</v>
      </c>
      <c r="N161" s="274" t="s">
        <v>40</v>
      </c>
      <c r="O161" s="85"/>
      <c r="P161" s="222">
        <f>O161*H161</f>
        <v>0</v>
      </c>
      <c r="Q161" s="222">
        <v>1</v>
      </c>
      <c r="R161" s="222">
        <f>Q161*H161</f>
        <v>67.971999999999994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230</v>
      </c>
      <c r="AT161" s="224" t="s">
        <v>262</v>
      </c>
      <c r="AU161" s="224" t="s">
        <v>79</v>
      </c>
      <c r="AY161" s="18" t="s">
        <v>151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77</v>
      </c>
      <c r="BK161" s="225">
        <f>ROUND(I161*H161,2)</f>
        <v>0</v>
      </c>
      <c r="BL161" s="18" t="s">
        <v>158</v>
      </c>
      <c r="BM161" s="224" t="s">
        <v>2387</v>
      </c>
    </row>
    <row r="162" s="2" customFormat="1">
      <c r="A162" s="39"/>
      <c r="B162" s="40"/>
      <c r="C162" s="41"/>
      <c r="D162" s="226" t="s">
        <v>160</v>
      </c>
      <c r="E162" s="41"/>
      <c r="F162" s="227" t="s">
        <v>2388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160</v>
      </c>
      <c r="AU162" s="18" t="s">
        <v>79</v>
      </c>
    </row>
    <row r="163" s="13" customFormat="1">
      <c r="A163" s="13"/>
      <c r="B163" s="231"/>
      <c r="C163" s="232"/>
      <c r="D163" s="233" t="s">
        <v>162</v>
      </c>
      <c r="E163" s="234" t="s">
        <v>19</v>
      </c>
      <c r="F163" s="235" t="s">
        <v>2389</v>
      </c>
      <c r="G163" s="232"/>
      <c r="H163" s="236">
        <v>33.985999999999997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162</v>
      </c>
      <c r="AU163" s="242" t="s">
        <v>79</v>
      </c>
      <c r="AV163" s="13" t="s">
        <v>79</v>
      </c>
      <c r="AW163" s="13" t="s">
        <v>31</v>
      </c>
      <c r="AX163" s="13" t="s">
        <v>69</v>
      </c>
      <c r="AY163" s="242" t="s">
        <v>151</v>
      </c>
    </row>
    <row r="164" s="15" customFormat="1">
      <c r="A164" s="15"/>
      <c r="B164" s="254"/>
      <c r="C164" s="255"/>
      <c r="D164" s="233" t="s">
        <v>162</v>
      </c>
      <c r="E164" s="256" t="s">
        <v>19</v>
      </c>
      <c r="F164" s="257" t="s">
        <v>174</v>
      </c>
      <c r="G164" s="255"/>
      <c r="H164" s="258">
        <v>33.985999999999997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162</v>
      </c>
      <c r="AU164" s="264" t="s">
        <v>79</v>
      </c>
      <c r="AV164" s="15" t="s">
        <v>158</v>
      </c>
      <c r="AW164" s="15" t="s">
        <v>31</v>
      </c>
      <c r="AX164" s="15" t="s">
        <v>77</v>
      </c>
      <c r="AY164" s="264" t="s">
        <v>151</v>
      </c>
    </row>
    <row r="165" s="13" customFormat="1">
      <c r="A165" s="13"/>
      <c r="B165" s="231"/>
      <c r="C165" s="232"/>
      <c r="D165" s="233" t="s">
        <v>162</v>
      </c>
      <c r="E165" s="232"/>
      <c r="F165" s="235" t="s">
        <v>2390</v>
      </c>
      <c r="G165" s="232"/>
      <c r="H165" s="236">
        <v>67.971999999999994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162</v>
      </c>
      <c r="AU165" s="242" t="s">
        <v>79</v>
      </c>
      <c r="AV165" s="13" t="s">
        <v>79</v>
      </c>
      <c r="AW165" s="13" t="s">
        <v>4</v>
      </c>
      <c r="AX165" s="13" t="s">
        <v>77</v>
      </c>
      <c r="AY165" s="242" t="s">
        <v>151</v>
      </c>
    </row>
    <row r="166" s="2" customFormat="1" ht="21.75" customHeight="1">
      <c r="A166" s="39"/>
      <c r="B166" s="40"/>
      <c r="C166" s="213" t="s">
        <v>254</v>
      </c>
      <c r="D166" s="213" t="s">
        <v>153</v>
      </c>
      <c r="E166" s="214" t="s">
        <v>273</v>
      </c>
      <c r="F166" s="215" t="s">
        <v>274</v>
      </c>
      <c r="G166" s="216" t="s">
        <v>156</v>
      </c>
      <c r="H166" s="217">
        <v>181.334</v>
      </c>
      <c r="I166" s="218"/>
      <c r="J166" s="219">
        <f>ROUND(I166*H166,2)</f>
        <v>0</v>
      </c>
      <c r="K166" s="215" t="s">
        <v>157</v>
      </c>
      <c r="L166" s="45"/>
      <c r="M166" s="220" t="s">
        <v>19</v>
      </c>
      <c r="N166" s="221" t="s">
        <v>40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158</v>
      </c>
      <c r="AT166" s="224" t="s">
        <v>153</v>
      </c>
      <c r="AU166" s="224" t="s">
        <v>79</v>
      </c>
      <c r="AY166" s="18" t="s">
        <v>151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77</v>
      </c>
      <c r="BK166" s="225">
        <f>ROUND(I166*H166,2)</f>
        <v>0</v>
      </c>
      <c r="BL166" s="18" t="s">
        <v>158</v>
      </c>
      <c r="BM166" s="224" t="s">
        <v>2391</v>
      </c>
    </row>
    <row r="167" s="2" customFormat="1">
      <c r="A167" s="39"/>
      <c r="B167" s="40"/>
      <c r="C167" s="41"/>
      <c r="D167" s="226" t="s">
        <v>160</v>
      </c>
      <c r="E167" s="41"/>
      <c r="F167" s="227" t="s">
        <v>276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160</v>
      </c>
      <c r="AU167" s="18" t="s">
        <v>79</v>
      </c>
    </row>
    <row r="168" s="13" customFormat="1">
      <c r="A168" s="13"/>
      <c r="B168" s="231"/>
      <c r="C168" s="232"/>
      <c r="D168" s="233" t="s">
        <v>162</v>
      </c>
      <c r="E168" s="234" t="s">
        <v>19</v>
      </c>
      <c r="F168" s="235" t="s">
        <v>2392</v>
      </c>
      <c r="G168" s="232"/>
      <c r="H168" s="236">
        <v>168.71799999999999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162</v>
      </c>
      <c r="AU168" s="242" t="s">
        <v>79</v>
      </c>
      <c r="AV168" s="13" t="s">
        <v>79</v>
      </c>
      <c r="AW168" s="13" t="s">
        <v>31</v>
      </c>
      <c r="AX168" s="13" t="s">
        <v>69</v>
      </c>
      <c r="AY168" s="242" t="s">
        <v>151</v>
      </c>
    </row>
    <row r="169" s="14" customFormat="1">
      <c r="A169" s="14"/>
      <c r="B169" s="243"/>
      <c r="C169" s="244"/>
      <c r="D169" s="233" t="s">
        <v>162</v>
      </c>
      <c r="E169" s="245" t="s">
        <v>19</v>
      </c>
      <c r="F169" s="246" t="s">
        <v>2393</v>
      </c>
      <c r="G169" s="244"/>
      <c r="H169" s="247">
        <v>168.71799999999999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162</v>
      </c>
      <c r="AU169" s="253" t="s">
        <v>79</v>
      </c>
      <c r="AV169" s="14" t="s">
        <v>165</v>
      </c>
      <c r="AW169" s="14" t="s">
        <v>31</v>
      </c>
      <c r="AX169" s="14" t="s">
        <v>69</v>
      </c>
      <c r="AY169" s="253" t="s">
        <v>151</v>
      </c>
    </row>
    <row r="170" s="13" customFormat="1">
      <c r="A170" s="13"/>
      <c r="B170" s="231"/>
      <c r="C170" s="232"/>
      <c r="D170" s="233" t="s">
        <v>162</v>
      </c>
      <c r="E170" s="234" t="s">
        <v>19</v>
      </c>
      <c r="F170" s="235" t="s">
        <v>2394</v>
      </c>
      <c r="G170" s="232"/>
      <c r="H170" s="236">
        <v>12.616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162</v>
      </c>
      <c r="AU170" s="242" t="s">
        <v>79</v>
      </c>
      <c r="AV170" s="13" t="s">
        <v>79</v>
      </c>
      <c r="AW170" s="13" t="s">
        <v>31</v>
      </c>
      <c r="AX170" s="13" t="s">
        <v>69</v>
      </c>
      <c r="AY170" s="242" t="s">
        <v>151</v>
      </c>
    </row>
    <row r="171" s="14" customFormat="1">
      <c r="A171" s="14"/>
      <c r="B171" s="243"/>
      <c r="C171" s="244"/>
      <c r="D171" s="233" t="s">
        <v>162</v>
      </c>
      <c r="E171" s="245" t="s">
        <v>19</v>
      </c>
      <c r="F171" s="246" t="s">
        <v>2354</v>
      </c>
      <c r="G171" s="244"/>
      <c r="H171" s="247">
        <v>12.616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162</v>
      </c>
      <c r="AU171" s="253" t="s">
        <v>79</v>
      </c>
      <c r="AV171" s="14" t="s">
        <v>165</v>
      </c>
      <c r="AW171" s="14" t="s">
        <v>31</v>
      </c>
      <c r="AX171" s="14" t="s">
        <v>69</v>
      </c>
      <c r="AY171" s="253" t="s">
        <v>151</v>
      </c>
    </row>
    <row r="172" s="15" customFormat="1">
      <c r="A172" s="15"/>
      <c r="B172" s="254"/>
      <c r="C172" s="255"/>
      <c r="D172" s="233" t="s">
        <v>162</v>
      </c>
      <c r="E172" s="256" t="s">
        <v>19</v>
      </c>
      <c r="F172" s="257" t="s">
        <v>174</v>
      </c>
      <c r="G172" s="255"/>
      <c r="H172" s="258">
        <v>181.334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162</v>
      </c>
      <c r="AU172" s="264" t="s">
        <v>79</v>
      </c>
      <c r="AV172" s="15" t="s">
        <v>158</v>
      </c>
      <c r="AW172" s="15" t="s">
        <v>31</v>
      </c>
      <c r="AX172" s="15" t="s">
        <v>77</v>
      </c>
      <c r="AY172" s="264" t="s">
        <v>151</v>
      </c>
    </row>
    <row r="173" s="2" customFormat="1" ht="16.5" customHeight="1">
      <c r="A173" s="39"/>
      <c r="B173" s="40"/>
      <c r="C173" s="213" t="s">
        <v>261</v>
      </c>
      <c r="D173" s="213" t="s">
        <v>153</v>
      </c>
      <c r="E173" s="214" t="s">
        <v>2395</v>
      </c>
      <c r="F173" s="215" t="s">
        <v>2396</v>
      </c>
      <c r="G173" s="216" t="s">
        <v>290</v>
      </c>
      <c r="H173" s="217">
        <v>181.16800000000001</v>
      </c>
      <c r="I173" s="218"/>
      <c r="J173" s="219">
        <f>ROUND(I173*H173,2)</f>
        <v>0</v>
      </c>
      <c r="K173" s="215" t="s">
        <v>157</v>
      </c>
      <c r="L173" s="45"/>
      <c r="M173" s="220" t="s">
        <v>19</v>
      </c>
      <c r="N173" s="221" t="s">
        <v>40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158</v>
      </c>
      <c r="AT173" s="224" t="s">
        <v>153</v>
      </c>
      <c r="AU173" s="224" t="s">
        <v>79</v>
      </c>
      <c r="AY173" s="18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77</v>
      </c>
      <c r="BK173" s="225">
        <f>ROUND(I173*H173,2)</f>
        <v>0</v>
      </c>
      <c r="BL173" s="18" t="s">
        <v>158</v>
      </c>
      <c r="BM173" s="224" t="s">
        <v>2397</v>
      </c>
    </row>
    <row r="174" s="2" customFormat="1">
      <c r="A174" s="39"/>
      <c r="B174" s="40"/>
      <c r="C174" s="41"/>
      <c r="D174" s="226" t="s">
        <v>160</v>
      </c>
      <c r="E174" s="41"/>
      <c r="F174" s="227" t="s">
        <v>2398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79</v>
      </c>
    </row>
    <row r="175" s="13" customFormat="1">
      <c r="A175" s="13"/>
      <c r="B175" s="231"/>
      <c r="C175" s="232"/>
      <c r="D175" s="233" t="s">
        <v>162</v>
      </c>
      <c r="E175" s="234" t="s">
        <v>19</v>
      </c>
      <c r="F175" s="235" t="s">
        <v>2399</v>
      </c>
      <c r="G175" s="232"/>
      <c r="H175" s="236">
        <v>57.799999999999997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162</v>
      </c>
      <c r="AU175" s="242" t="s">
        <v>79</v>
      </c>
      <c r="AV175" s="13" t="s">
        <v>79</v>
      </c>
      <c r="AW175" s="13" t="s">
        <v>31</v>
      </c>
      <c r="AX175" s="13" t="s">
        <v>69</v>
      </c>
      <c r="AY175" s="242" t="s">
        <v>151</v>
      </c>
    </row>
    <row r="176" s="13" customFormat="1">
      <c r="A176" s="13"/>
      <c r="B176" s="231"/>
      <c r="C176" s="232"/>
      <c r="D176" s="233" t="s">
        <v>162</v>
      </c>
      <c r="E176" s="234" t="s">
        <v>19</v>
      </c>
      <c r="F176" s="235" t="s">
        <v>2400</v>
      </c>
      <c r="G176" s="232"/>
      <c r="H176" s="236">
        <v>10.08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162</v>
      </c>
      <c r="AU176" s="242" t="s">
        <v>79</v>
      </c>
      <c r="AV176" s="13" t="s">
        <v>79</v>
      </c>
      <c r="AW176" s="13" t="s">
        <v>31</v>
      </c>
      <c r="AX176" s="13" t="s">
        <v>69</v>
      </c>
      <c r="AY176" s="242" t="s">
        <v>151</v>
      </c>
    </row>
    <row r="177" s="13" customFormat="1">
      <c r="A177" s="13"/>
      <c r="B177" s="231"/>
      <c r="C177" s="232"/>
      <c r="D177" s="233" t="s">
        <v>162</v>
      </c>
      <c r="E177" s="234" t="s">
        <v>19</v>
      </c>
      <c r="F177" s="235" t="s">
        <v>2401</v>
      </c>
      <c r="G177" s="232"/>
      <c r="H177" s="236">
        <v>113.288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162</v>
      </c>
      <c r="AU177" s="242" t="s">
        <v>79</v>
      </c>
      <c r="AV177" s="13" t="s">
        <v>79</v>
      </c>
      <c r="AW177" s="13" t="s">
        <v>31</v>
      </c>
      <c r="AX177" s="13" t="s">
        <v>69</v>
      </c>
      <c r="AY177" s="242" t="s">
        <v>151</v>
      </c>
    </row>
    <row r="178" s="15" customFormat="1">
      <c r="A178" s="15"/>
      <c r="B178" s="254"/>
      <c r="C178" s="255"/>
      <c r="D178" s="233" t="s">
        <v>162</v>
      </c>
      <c r="E178" s="256" t="s">
        <v>19</v>
      </c>
      <c r="F178" s="257" t="s">
        <v>174</v>
      </c>
      <c r="G178" s="255"/>
      <c r="H178" s="258">
        <v>181.16800000000001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162</v>
      </c>
      <c r="AU178" s="264" t="s">
        <v>79</v>
      </c>
      <c r="AV178" s="15" t="s">
        <v>158</v>
      </c>
      <c r="AW178" s="15" t="s">
        <v>31</v>
      </c>
      <c r="AX178" s="15" t="s">
        <v>77</v>
      </c>
      <c r="AY178" s="264" t="s">
        <v>151</v>
      </c>
    </row>
    <row r="179" s="12" customFormat="1" ht="22.8" customHeight="1">
      <c r="A179" s="12"/>
      <c r="B179" s="197"/>
      <c r="C179" s="198"/>
      <c r="D179" s="199" t="s">
        <v>68</v>
      </c>
      <c r="E179" s="211" t="s">
        <v>79</v>
      </c>
      <c r="F179" s="211" t="s">
        <v>304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SUM(P180:P190)</f>
        <v>0</v>
      </c>
      <c r="Q179" s="205"/>
      <c r="R179" s="206">
        <f>SUM(R180:R190)</f>
        <v>38.023125900000004</v>
      </c>
      <c r="S179" s="205"/>
      <c r="T179" s="207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77</v>
      </c>
      <c r="AT179" s="209" t="s">
        <v>68</v>
      </c>
      <c r="AU179" s="209" t="s">
        <v>77</v>
      </c>
      <c r="AY179" s="208" t="s">
        <v>151</v>
      </c>
      <c r="BK179" s="210">
        <f>SUM(BK180:BK190)</f>
        <v>0</v>
      </c>
    </row>
    <row r="180" s="2" customFormat="1" ht="16.5" customHeight="1">
      <c r="A180" s="39"/>
      <c r="B180" s="40"/>
      <c r="C180" s="213" t="s">
        <v>267</v>
      </c>
      <c r="D180" s="213" t="s">
        <v>153</v>
      </c>
      <c r="E180" s="214" t="s">
        <v>2402</v>
      </c>
      <c r="F180" s="215" t="s">
        <v>2403</v>
      </c>
      <c r="G180" s="216" t="s">
        <v>156</v>
      </c>
      <c r="H180" s="217">
        <v>11.560000000000001</v>
      </c>
      <c r="I180" s="218"/>
      <c r="J180" s="219">
        <f>ROUND(I180*H180,2)</f>
        <v>0</v>
      </c>
      <c r="K180" s="215" t="s">
        <v>157</v>
      </c>
      <c r="L180" s="45"/>
      <c r="M180" s="220" t="s">
        <v>19</v>
      </c>
      <c r="N180" s="221" t="s">
        <v>40</v>
      </c>
      <c r="O180" s="85"/>
      <c r="P180" s="222">
        <f>O180*H180</f>
        <v>0</v>
      </c>
      <c r="Q180" s="222">
        <v>2.1600000000000001</v>
      </c>
      <c r="R180" s="222">
        <f>Q180*H180</f>
        <v>24.969600000000003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158</v>
      </c>
      <c r="AT180" s="224" t="s">
        <v>153</v>
      </c>
      <c r="AU180" s="224" t="s">
        <v>79</v>
      </c>
      <c r="AY180" s="18" t="s">
        <v>151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77</v>
      </c>
      <c r="BK180" s="225">
        <f>ROUND(I180*H180,2)</f>
        <v>0</v>
      </c>
      <c r="BL180" s="18" t="s">
        <v>158</v>
      </c>
      <c r="BM180" s="224" t="s">
        <v>2404</v>
      </c>
    </row>
    <row r="181" s="2" customFormat="1">
      <c r="A181" s="39"/>
      <c r="B181" s="40"/>
      <c r="C181" s="41"/>
      <c r="D181" s="226" t="s">
        <v>160</v>
      </c>
      <c r="E181" s="41"/>
      <c r="F181" s="227" t="s">
        <v>2405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160</v>
      </c>
      <c r="AU181" s="18" t="s">
        <v>79</v>
      </c>
    </row>
    <row r="182" s="13" customFormat="1">
      <c r="A182" s="13"/>
      <c r="B182" s="231"/>
      <c r="C182" s="232"/>
      <c r="D182" s="233" t="s">
        <v>162</v>
      </c>
      <c r="E182" s="234" t="s">
        <v>19</v>
      </c>
      <c r="F182" s="235" t="s">
        <v>2406</v>
      </c>
      <c r="G182" s="232"/>
      <c r="H182" s="236">
        <v>11.560000000000001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162</v>
      </c>
      <c r="AU182" s="242" t="s">
        <v>79</v>
      </c>
      <c r="AV182" s="13" t="s">
        <v>79</v>
      </c>
      <c r="AW182" s="13" t="s">
        <v>31</v>
      </c>
      <c r="AX182" s="13" t="s">
        <v>77</v>
      </c>
      <c r="AY182" s="242" t="s">
        <v>151</v>
      </c>
    </row>
    <row r="183" s="2" customFormat="1" ht="16.5" customHeight="1">
      <c r="A183" s="39"/>
      <c r="B183" s="40"/>
      <c r="C183" s="213" t="s">
        <v>8</v>
      </c>
      <c r="D183" s="213" t="s">
        <v>153</v>
      </c>
      <c r="E183" s="214" t="s">
        <v>2407</v>
      </c>
      <c r="F183" s="215" t="s">
        <v>2408</v>
      </c>
      <c r="G183" s="216" t="s">
        <v>156</v>
      </c>
      <c r="H183" s="217">
        <v>5.7800000000000002</v>
      </c>
      <c r="I183" s="218"/>
      <c r="J183" s="219">
        <f>ROUND(I183*H183,2)</f>
        <v>0</v>
      </c>
      <c r="K183" s="215" t="s">
        <v>157</v>
      </c>
      <c r="L183" s="45"/>
      <c r="M183" s="220" t="s">
        <v>19</v>
      </c>
      <c r="N183" s="221" t="s">
        <v>40</v>
      </c>
      <c r="O183" s="85"/>
      <c r="P183" s="222">
        <f>O183*H183</f>
        <v>0</v>
      </c>
      <c r="Q183" s="222">
        <v>2.2563399999999998</v>
      </c>
      <c r="R183" s="222">
        <f>Q183*H183</f>
        <v>13.0416452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158</v>
      </c>
      <c r="AT183" s="224" t="s">
        <v>153</v>
      </c>
      <c r="AU183" s="224" t="s">
        <v>79</v>
      </c>
      <c r="AY183" s="18" t="s">
        <v>151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77</v>
      </c>
      <c r="BK183" s="225">
        <f>ROUND(I183*H183,2)</f>
        <v>0</v>
      </c>
      <c r="BL183" s="18" t="s">
        <v>158</v>
      </c>
      <c r="BM183" s="224" t="s">
        <v>2409</v>
      </c>
    </row>
    <row r="184" s="2" customFormat="1">
      <c r="A184" s="39"/>
      <c r="B184" s="40"/>
      <c r="C184" s="41"/>
      <c r="D184" s="226" t="s">
        <v>160</v>
      </c>
      <c r="E184" s="41"/>
      <c r="F184" s="227" t="s">
        <v>2410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160</v>
      </c>
      <c r="AU184" s="18" t="s">
        <v>79</v>
      </c>
    </row>
    <row r="185" s="13" customFormat="1">
      <c r="A185" s="13"/>
      <c r="B185" s="231"/>
      <c r="C185" s="232"/>
      <c r="D185" s="233" t="s">
        <v>162</v>
      </c>
      <c r="E185" s="234" t="s">
        <v>19</v>
      </c>
      <c r="F185" s="235" t="s">
        <v>2411</v>
      </c>
      <c r="G185" s="232"/>
      <c r="H185" s="236">
        <v>5.7800000000000002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162</v>
      </c>
      <c r="AU185" s="242" t="s">
        <v>79</v>
      </c>
      <c r="AV185" s="13" t="s">
        <v>79</v>
      </c>
      <c r="AW185" s="13" t="s">
        <v>31</v>
      </c>
      <c r="AX185" s="13" t="s">
        <v>77</v>
      </c>
      <c r="AY185" s="242" t="s">
        <v>151</v>
      </c>
    </row>
    <row r="186" s="2" customFormat="1" ht="16.5" customHeight="1">
      <c r="A186" s="39"/>
      <c r="B186" s="40"/>
      <c r="C186" s="213" t="s">
        <v>287</v>
      </c>
      <c r="D186" s="213" t="s">
        <v>153</v>
      </c>
      <c r="E186" s="214" t="s">
        <v>1847</v>
      </c>
      <c r="F186" s="215" t="s">
        <v>1848</v>
      </c>
      <c r="G186" s="216" t="s">
        <v>290</v>
      </c>
      <c r="H186" s="217">
        <v>4.8099999999999996</v>
      </c>
      <c r="I186" s="218"/>
      <c r="J186" s="219">
        <f>ROUND(I186*H186,2)</f>
        <v>0</v>
      </c>
      <c r="K186" s="215" t="s">
        <v>157</v>
      </c>
      <c r="L186" s="45"/>
      <c r="M186" s="220" t="s">
        <v>19</v>
      </c>
      <c r="N186" s="221" t="s">
        <v>40</v>
      </c>
      <c r="O186" s="85"/>
      <c r="P186" s="222">
        <f>O186*H186</f>
        <v>0</v>
      </c>
      <c r="Q186" s="222">
        <v>0.00247</v>
      </c>
      <c r="R186" s="222">
        <f>Q186*H186</f>
        <v>0.011880699999999999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158</v>
      </c>
      <c r="AT186" s="224" t="s">
        <v>153</v>
      </c>
      <c r="AU186" s="224" t="s">
        <v>79</v>
      </c>
      <c r="AY186" s="18" t="s">
        <v>151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77</v>
      </c>
      <c r="BK186" s="225">
        <f>ROUND(I186*H186,2)</f>
        <v>0</v>
      </c>
      <c r="BL186" s="18" t="s">
        <v>158</v>
      </c>
      <c r="BM186" s="224" t="s">
        <v>2412</v>
      </c>
    </row>
    <row r="187" s="2" customFormat="1">
      <c r="A187" s="39"/>
      <c r="B187" s="40"/>
      <c r="C187" s="41"/>
      <c r="D187" s="226" t="s">
        <v>160</v>
      </c>
      <c r="E187" s="41"/>
      <c r="F187" s="227" t="s">
        <v>1850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160</v>
      </c>
      <c r="AU187" s="18" t="s">
        <v>79</v>
      </c>
    </row>
    <row r="188" s="13" customFormat="1">
      <c r="A188" s="13"/>
      <c r="B188" s="231"/>
      <c r="C188" s="232"/>
      <c r="D188" s="233" t="s">
        <v>162</v>
      </c>
      <c r="E188" s="234" t="s">
        <v>19</v>
      </c>
      <c r="F188" s="235" t="s">
        <v>2413</v>
      </c>
      <c r="G188" s="232"/>
      <c r="H188" s="236">
        <v>4.8099999999999996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162</v>
      </c>
      <c r="AU188" s="242" t="s">
        <v>79</v>
      </c>
      <c r="AV188" s="13" t="s">
        <v>79</v>
      </c>
      <c r="AW188" s="13" t="s">
        <v>31</v>
      </c>
      <c r="AX188" s="13" t="s">
        <v>77</v>
      </c>
      <c r="AY188" s="242" t="s">
        <v>151</v>
      </c>
    </row>
    <row r="189" s="2" customFormat="1" ht="16.5" customHeight="1">
      <c r="A189" s="39"/>
      <c r="B189" s="40"/>
      <c r="C189" s="213" t="s">
        <v>305</v>
      </c>
      <c r="D189" s="213" t="s">
        <v>153</v>
      </c>
      <c r="E189" s="214" t="s">
        <v>1852</v>
      </c>
      <c r="F189" s="215" t="s">
        <v>1853</v>
      </c>
      <c r="G189" s="216" t="s">
        <v>290</v>
      </c>
      <c r="H189" s="217">
        <v>4.8099999999999996</v>
      </c>
      <c r="I189" s="218"/>
      <c r="J189" s="219">
        <f>ROUND(I189*H189,2)</f>
        <v>0</v>
      </c>
      <c r="K189" s="215" t="s">
        <v>157</v>
      </c>
      <c r="L189" s="45"/>
      <c r="M189" s="220" t="s">
        <v>19</v>
      </c>
      <c r="N189" s="221" t="s">
        <v>40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158</v>
      </c>
      <c r="AT189" s="224" t="s">
        <v>153</v>
      </c>
      <c r="AU189" s="224" t="s">
        <v>79</v>
      </c>
      <c r="AY189" s="18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77</v>
      </c>
      <c r="BK189" s="225">
        <f>ROUND(I189*H189,2)</f>
        <v>0</v>
      </c>
      <c r="BL189" s="18" t="s">
        <v>158</v>
      </c>
      <c r="BM189" s="224" t="s">
        <v>2414</v>
      </c>
    </row>
    <row r="190" s="2" customFormat="1">
      <c r="A190" s="39"/>
      <c r="B190" s="40"/>
      <c r="C190" s="41"/>
      <c r="D190" s="226" t="s">
        <v>160</v>
      </c>
      <c r="E190" s="41"/>
      <c r="F190" s="227" t="s">
        <v>1855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160</v>
      </c>
      <c r="AU190" s="18" t="s">
        <v>79</v>
      </c>
    </row>
    <row r="191" s="12" customFormat="1" ht="22.8" customHeight="1">
      <c r="A191" s="12"/>
      <c r="B191" s="197"/>
      <c r="C191" s="198"/>
      <c r="D191" s="199" t="s">
        <v>68</v>
      </c>
      <c r="E191" s="211" t="s">
        <v>158</v>
      </c>
      <c r="F191" s="211" t="s">
        <v>449</v>
      </c>
      <c r="G191" s="198"/>
      <c r="H191" s="198"/>
      <c r="I191" s="201"/>
      <c r="J191" s="212">
        <f>BK191</f>
        <v>0</v>
      </c>
      <c r="K191" s="198"/>
      <c r="L191" s="203"/>
      <c r="M191" s="204"/>
      <c r="N191" s="205"/>
      <c r="O191" s="205"/>
      <c r="P191" s="206">
        <f>SUM(P192:P197)</f>
        <v>0</v>
      </c>
      <c r="Q191" s="205"/>
      <c r="R191" s="206">
        <f>SUM(R192:R197)</f>
        <v>21.508853330000001</v>
      </c>
      <c r="S191" s="205"/>
      <c r="T191" s="207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77</v>
      </c>
      <c r="AT191" s="209" t="s">
        <v>68</v>
      </c>
      <c r="AU191" s="209" t="s">
        <v>77</v>
      </c>
      <c r="AY191" s="208" t="s">
        <v>151</v>
      </c>
      <c r="BK191" s="210">
        <f>SUM(BK192:BK197)</f>
        <v>0</v>
      </c>
    </row>
    <row r="192" s="2" customFormat="1" ht="16.5" customHeight="1">
      <c r="A192" s="39"/>
      <c r="B192" s="40"/>
      <c r="C192" s="213" t="s">
        <v>312</v>
      </c>
      <c r="D192" s="213" t="s">
        <v>153</v>
      </c>
      <c r="E192" s="214" t="s">
        <v>1922</v>
      </c>
      <c r="F192" s="215" t="s">
        <v>1923</v>
      </c>
      <c r="G192" s="216" t="s">
        <v>156</v>
      </c>
      <c r="H192" s="217">
        <v>11.329000000000001</v>
      </c>
      <c r="I192" s="218"/>
      <c r="J192" s="219">
        <f>ROUND(I192*H192,2)</f>
        <v>0</v>
      </c>
      <c r="K192" s="215" t="s">
        <v>157</v>
      </c>
      <c r="L192" s="45"/>
      <c r="M192" s="220" t="s">
        <v>19</v>
      </c>
      <c r="N192" s="221" t="s">
        <v>40</v>
      </c>
      <c r="O192" s="85"/>
      <c r="P192" s="222">
        <f>O192*H192</f>
        <v>0</v>
      </c>
      <c r="Q192" s="222">
        <v>1.8907700000000001</v>
      </c>
      <c r="R192" s="222">
        <f>Q192*H192</f>
        <v>21.420533330000001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158</v>
      </c>
      <c r="AT192" s="224" t="s">
        <v>153</v>
      </c>
      <c r="AU192" s="224" t="s">
        <v>79</v>
      </c>
      <c r="AY192" s="18" t="s">
        <v>151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77</v>
      </c>
      <c r="BK192" s="225">
        <f>ROUND(I192*H192,2)</f>
        <v>0</v>
      </c>
      <c r="BL192" s="18" t="s">
        <v>158</v>
      </c>
      <c r="BM192" s="224" t="s">
        <v>2415</v>
      </c>
    </row>
    <row r="193" s="2" customFormat="1">
      <c r="A193" s="39"/>
      <c r="B193" s="40"/>
      <c r="C193" s="41"/>
      <c r="D193" s="226" t="s">
        <v>160</v>
      </c>
      <c r="E193" s="41"/>
      <c r="F193" s="227" t="s">
        <v>1925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160</v>
      </c>
      <c r="AU193" s="18" t="s">
        <v>79</v>
      </c>
    </row>
    <row r="194" s="13" customFormat="1">
      <c r="A194" s="13"/>
      <c r="B194" s="231"/>
      <c r="C194" s="232"/>
      <c r="D194" s="233" t="s">
        <v>162</v>
      </c>
      <c r="E194" s="234" t="s">
        <v>19</v>
      </c>
      <c r="F194" s="235" t="s">
        <v>2416</v>
      </c>
      <c r="G194" s="232"/>
      <c r="H194" s="236">
        <v>11.329000000000001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162</v>
      </c>
      <c r="AU194" s="242" t="s">
        <v>79</v>
      </c>
      <c r="AV194" s="13" t="s">
        <v>79</v>
      </c>
      <c r="AW194" s="13" t="s">
        <v>31</v>
      </c>
      <c r="AX194" s="13" t="s">
        <v>69</v>
      </c>
      <c r="AY194" s="242" t="s">
        <v>151</v>
      </c>
    </row>
    <row r="195" s="15" customFormat="1">
      <c r="A195" s="15"/>
      <c r="B195" s="254"/>
      <c r="C195" s="255"/>
      <c r="D195" s="233" t="s">
        <v>162</v>
      </c>
      <c r="E195" s="256" t="s">
        <v>19</v>
      </c>
      <c r="F195" s="257" t="s">
        <v>174</v>
      </c>
      <c r="G195" s="255"/>
      <c r="H195" s="258">
        <v>11.329000000000001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162</v>
      </c>
      <c r="AU195" s="264" t="s">
        <v>79</v>
      </c>
      <c r="AV195" s="15" t="s">
        <v>158</v>
      </c>
      <c r="AW195" s="15" t="s">
        <v>31</v>
      </c>
      <c r="AX195" s="15" t="s">
        <v>77</v>
      </c>
      <c r="AY195" s="264" t="s">
        <v>151</v>
      </c>
    </row>
    <row r="196" s="2" customFormat="1" ht="24.15" customHeight="1">
      <c r="A196" s="39"/>
      <c r="B196" s="40"/>
      <c r="C196" s="213" t="s">
        <v>320</v>
      </c>
      <c r="D196" s="213" t="s">
        <v>153</v>
      </c>
      <c r="E196" s="214" t="s">
        <v>2417</v>
      </c>
      <c r="F196" s="215" t="s">
        <v>2418</v>
      </c>
      <c r="G196" s="216" t="s">
        <v>433</v>
      </c>
      <c r="H196" s="217">
        <v>1</v>
      </c>
      <c r="I196" s="218"/>
      <c r="J196" s="219">
        <f>ROUND(I196*H196,2)</f>
        <v>0</v>
      </c>
      <c r="K196" s="215" t="s">
        <v>157</v>
      </c>
      <c r="L196" s="45"/>
      <c r="M196" s="220" t="s">
        <v>19</v>
      </c>
      <c r="N196" s="221" t="s">
        <v>40</v>
      </c>
      <c r="O196" s="85"/>
      <c r="P196" s="222">
        <f>O196*H196</f>
        <v>0</v>
      </c>
      <c r="Q196" s="222">
        <v>0.088319999999999996</v>
      </c>
      <c r="R196" s="222">
        <f>Q196*H196</f>
        <v>0.088319999999999996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158</v>
      </c>
      <c r="AT196" s="224" t="s">
        <v>153</v>
      </c>
      <c r="AU196" s="224" t="s">
        <v>79</v>
      </c>
      <c r="AY196" s="18" t="s">
        <v>151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77</v>
      </c>
      <c r="BK196" s="225">
        <f>ROUND(I196*H196,2)</f>
        <v>0</v>
      </c>
      <c r="BL196" s="18" t="s">
        <v>158</v>
      </c>
      <c r="BM196" s="224" t="s">
        <v>2419</v>
      </c>
    </row>
    <row r="197" s="2" customFormat="1">
      <c r="A197" s="39"/>
      <c r="B197" s="40"/>
      <c r="C197" s="41"/>
      <c r="D197" s="226" t="s">
        <v>160</v>
      </c>
      <c r="E197" s="41"/>
      <c r="F197" s="227" t="s">
        <v>2420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160</v>
      </c>
      <c r="AU197" s="18" t="s">
        <v>79</v>
      </c>
    </row>
    <row r="198" s="12" customFormat="1" ht="22.8" customHeight="1">
      <c r="A198" s="12"/>
      <c r="B198" s="197"/>
      <c r="C198" s="198"/>
      <c r="D198" s="199" t="s">
        <v>68</v>
      </c>
      <c r="E198" s="211" t="s">
        <v>218</v>
      </c>
      <c r="F198" s="211" t="s">
        <v>548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SUM(P199:P201)</f>
        <v>0</v>
      </c>
      <c r="Q198" s="205"/>
      <c r="R198" s="206">
        <f>SUM(R199:R201)</f>
        <v>1.81861004</v>
      </c>
      <c r="S198" s="205"/>
      <c r="T198" s="207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77</v>
      </c>
      <c r="AT198" s="209" t="s">
        <v>68</v>
      </c>
      <c r="AU198" s="209" t="s">
        <v>77</v>
      </c>
      <c r="AY198" s="208" t="s">
        <v>151</v>
      </c>
      <c r="BK198" s="210">
        <f>SUM(BK199:BK201)</f>
        <v>0</v>
      </c>
    </row>
    <row r="199" s="2" customFormat="1" ht="21.75" customHeight="1">
      <c r="A199" s="39"/>
      <c r="B199" s="40"/>
      <c r="C199" s="213" t="s">
        <v>326</v>
      </c>
      <c r="D199" s="213" t="s">
        <v>153</v>
      </c>
      <c r="E199" s="214" t="s">
        <v>558</v>
      </c>
      <c r="F199" s="215" t="s">
        <v>559</v>
      </c>
      <c r="G199" s="216" t="s">
        <v>156</v>
      </c>
      <c r="H199" s="217">
        <v>0.80600000000000005</v>
      </c>
      <c r="I199" s="218"/>
      <c r="J199" s="219">
        <f>ROUND(I199*H199,2)</f>
        <v>0</v>
      </c>
      <c r="K199" s="215" t="s">
        <v>157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2.2563399999999998</v>
      </c>
      <c r="R199" s="222">
        <f>Q199*H199</f>
        <v>1.81861004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158</v>
      </c>
      <c r="AT199" s="224" t="s">
        <v>153</v>
      </c>
      <c r="AU199" s="224" t="s">
        <v>79</v>
      </c>
      <c r="AY199" s="18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77</v>
      </c>
      <c r="BK199" s="225">
        <f>ROUND(I199*H199,2)</f>
        <v>0</v>
      </c>
      <c r="BL199" s="18" t="s">
        <v>158</v>
      </c>
      <c r="BM199" s="224" t="s">
        <v>2421</v>
      </c>
    </row>
    <row r="200" s="2" customFormat="1">
      <c r="A200" s="39"/>
      <c r="B200" s="40"/>
      <c r="C200" s="41"/>
      <c r="D200" s="226" t="s">
        <v>160</v>
      </c>
      <c r="E200" s="41"/>
      <c r="F200" s="227" t="s">
        <v>561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79</v>
      </c>
    </row>
    <row r="201" s="13" customFormat="1">
      <c r="A201" s="13"/>
      <c r="B201" s="231"/>
      <c r="C201" s="232"/>
      <c r="D201" s="233" t="s">
        <v>162</v>
      </c>
      <c r="E201" s="234" t="s">
        <v>19</v>
      </c>
      <c r="F201" s="235" t="s">
        <v>2422</v>
      </c>
      <c r="G201" s="232"/>
      <c r="H201" s="236">
        <v>0.80600000000000005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79</v>
      </c>
      <c r="AV201" s="13" t="s">
        <v>79</v>
      </c>
      <c r="AW201" s="13" t="s">
        <v>31</v>
      </c>
      <c r="AX201" s="13" t="s">
        <v>77</v>
      </c>
      <c r="AY201" s="242" t="s">
        <v>151</v>
      </c>
    </row>
    <row r="202" s="12" customFormat="1" ht="22.8" customHeight="1">
      <c r="A202" s="12"/>
      <c r="B202" s="197"/>
      <c r="C202" s="198"/>
      <c r="D202" s="199" t="s">
        <v>68</v>
      </c>
      <c r="E202" s="211" t="s">
        <v>230</v>
      </c>
      <c r="F202" s="211" t="s">
        <v>2423</v>
      </c>
      <c r="G202" s="198"/>
      <c r="H202" s="198"/>
      <c r="I202" s="201"/>
      <c r="J202" s="212">
        <f>BK202</f>
        <v>0</v>
      </c>
      <c r="K202" s="198"/>
      <c r="L202" s="203"/>
      <c r="M202" s="204"/>
      <c r="N202" s="205"/>
      <c r="O202" s="205"/>
      <c r="P202" s="206">
        <f>SUM(P203:P254)</f>
        <v>0</v>
      </c>
      <c r="Q202" s="205"/>
      <c r="R202" s="206">
        <f>SUM(R203:R254)</f>
        <v>76.269561999999993</v>
      </c>
      <c r="S202" s="205"/>
      <c r="T202" s="207">
        <f>SUM(T203:T254)</f>
        <v>2.2887999999999997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8" t="s">
        <v>77</v>
      </c>
      <c r="AT202" s="209" t="s">
        <v>68</v>
      </c>
      <c r="AU202" s="209" t="s">
        <v>77</v>
      </c>
      <c r="AY202" s="208" t="s">
        <v>151</v>
      </c>
      <c r="BK202" s="210">
        <f>SUM(BK203:BK254)</f>
        <v>0</v>
      </c>
    </row>
    <row r="203" s="2" customFormat="1" ht="16.5" customHeight="1">
      <c r="A203" s="39"/>
      <c r="B203" s="40"/>
      <c r="C203" s="213" t="s">
        <v>7</v>
      </c>
      <c r="D203" s="213" t="s">
        <v>153</v>
      </c>
      <c r="E203" s="214" t="s">
        <v>2424</v>
      </c>
      <c r="F203" s="215" t="s">
        <v>2425</v>
      </c>
      <c r="G203" s="216" t="s">
        <v>329</v>
      </c>
      <c r="H203" s="217">
        <v>122.83</v>
      </c>
      <c r="I203" s="218"/>
      <c r="J203" s="219">
        <f>ROUND(I203*H203,2)</f>
        <v>0</v>
      </c>
      <c r="K203" s="215" t="s">
        <v>157</v>
      </c>
      <c r="L203" s="45"/>
      <c r="M203" s="220" t="s">
        <v>19</v>
      </c>
      <c r="N203" s="221" t="s">
        <v>40</v>
      </c>
      <c r="O203" s="85"/>
      <c r="P203" s="222">
        <f>O203*H203</f>
        <v>0</v>
      </c>
      <c r="Q203" s="222">
        <v>1.0000000000000001E-05</v>
      </c>
      <c r="R203" s="222">
        <f>Q203*H203</f>
        <v>0.0012283000000000001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158</v>
      </c>
      <c r="AT203" s="224" t="s">
        <v>153</v>
      </c>
      <c r="AU203" s="224" t="s">
        <v>79</v>
      </c>
      <c r="AY203" s="18" t="s">
        <v>151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77</v>
      </c>
      <c r="BK203" s="225">
        <f>ROUND(I203*H203,2)</f>
        <v>0</v>
      </c>
      <c r="BL203" s="18" t="s">
        <v>158</v>
      </c>
      <c r="BM203" s="224" t="s">
        <v>2426</v>
      </c>
    </row>
    <row r="204" s="2" customFormat="1">
      <c r="A204" s="39"/>
      <c r="B204" s="40"/>
      <c r="C204" s="41"/>
      <c r="D204" s="226" t="s">
        <v>160</v>
      </c>
      <c r="E204" s="41"/>
      <c r="F204" s="227" t="s">
        <v>2427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160</v>
      </c>
      <c r="AU204" s="18" t="s">
        <v>79</v>
      </c>
    </row>
    <row r="205" s="13" customFormat="1">
      <c r="A205" s="13"/>
      <c r="B205" s="231"/>
      <c r="C205" s="232"/>
      <c r="D205" s="233" t="s">
        <v>162</v>
      </c>
      <c r="E205" s="234" t="s">
        <v>19</v>
      </c>
      <c r="F205" s="235" t="s">
        <v>2428</v>
      </c>
      <c r="G205" s="232"/>
      <c r="H205" s="236">
        <v>122.83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162</v>
      </c>
      <c r="AU205" s="242" t="s">
        <v>79</v>
      </c>
      <c r="AV205" s="13" t="s">
        <v>79</v>
      </c>
      <c r="AW205" s="13" t="s">
        <v>31</v>
      </c>
      <c r="AX205" s="13" t="s">
        <v>77</v>
      </c>
      <c r="AY205" s="242" t="s">
        <v>151</v>
      </c>
    </row>
    <row r="206" s="2" customFormat="1" ht="16.5" customHeight="1">
      <c r="A206" s="39"/>
      <c r="B206" s="40"/>
      <c r="C206" s="265" t="s">
        <v>340</v>
      </c>
      <c r="D206" s="265" t="s">
        <v>262</v>
      </c>
      <c r="E206" s="266" t="s">
        <v>2429</v>
      </c>
      <c r="F206" s="267" t="s">
        <v>2430</v>
      </c>
      <c r="G206" s="268" t="s">
        <v>329</v>
      </c>
      <c r="H206" s="269">
        <v>124.672</v>
      </c>
      <c r="I206" s="270"/>
      <c r="J206" s="271">
        <f>ROUND(I206*H206,2)</f>
        <v>0</v>
      </c>
      <c r="K206" s="267" t="s">
        <v>157</v>
      </c>
      <c r="L206" s="272"/>
      <c r="M206" s="273" t="s">
        <v>19</v>
      </c>
      <c r="N206" s="274" t="s">
        <v>40</v>
      </c>
      <c r="O206" s="85"/>
      <c r="P206" s="222">
        <f>O206*H206</f>
        <v>0</v>
      </c>
      <c r="Q206" s="222">
        <v>0.0014</v>
      </c>
      <c r="R206" s="222">
        <f>Q206*H206</f>
        <v>0.1745408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230</v>
      </c>
      <c r="AT206" s="224" t="s">
        <v>262</v>
      </c>
      <c r="AU206" s="224" t="s">
        <v>79</v>
      </c>
      <c r="AY206" s="18" t="s">
        <v>151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77</v>
      </c>
      <c r="BK206" s="225">
        <f>ROUND(I206*H206,2)</f>
        <v>0</v>
      </c>
      <c r="BL206" s="18" t="s">
        <v>158</v>
      </c>
      <c r="BM206" s="224" t="s">
        <v>2431</v>
      </c>
    </row>
    <row r="207" s="2" customFormat="1">
      <c r="A207" s="39"/>
      <c r="B207" s="40"/>
      <c r="C207" s="41"/>
      <c r="D207" s="226" t="s">
        <v>160</v>
      </c>
      <c r="E207" s="41"/>
      <c r="F207" s="227" t="s">
        <v>2432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160</v>
      </c>
      <c r="AU207" s="18" t="s">
        <v>79</v>
      </c>
    </row>
    <row r="208" s="13" customFormat="1">
      <c r="A208" s="13"/>
      <c r="B208" s="231"/>
      <c r="C208" s="232"/>
      <c r="D208" s="233" t="s">
        <v>162</v>
      </c>
      <c r="E208" s="232"/>
      <c r="F208" s="235" t="s">
        <v>2433</v>
      </c>
      <c r="G208" s="232"/>
      <c r="H208" s="236">
        <v>124.672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162</v>
      </c>
      <c r="AU208" s="242" t="s">
        <v>79</v>
      </c>
      <c r="AV208" s="13" t="s">
        <v>79</v>
      </c>
      <c r="AW208" s="13" t="s">
        <v>4</v>
      </c>
      <c r="AX208" s="13" t="s">
        <v>77</v>
      </c>
      <c r="AY208" s="242" t="s">
        <v>151</v>
      </c>
    </row>
    <row r="209" s="2" customFormat="1" ht="16.5" customHeight="1">
      <c r="A209" s="39"/>
      <c r="B209" s="40"/>
      <c r="C209" s="213" t="s">
        <v>347</v>
      </c>
      <c r="D209" s="213" t="s">
        <v>153</v>
      </c>
      <c r="E209" s="214" t="s">
        <v>2434</v>
      </c>
      <c r="F209" s="215" t="s">
        <v>2435</v>
      </c>
      <c r="G209" s="216" t="s">
        <v>329</v>
      </c>
      <c r="H209" s="217">
        <v>36.93</v>
      </c>
      <c r="I209" s="218"/>
      <c r="J209" s="219">
        <f>ROUND(I209*H209,2)</f>
        <v>0</v>
      </c>
      <c r="K209" s="215" t="s">
        <v>157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1.0000000000000001E-05</v>
      </c>
      <c r="R209" s="222">
        <f>Q209*H209</f>
        <v>0.00036930000000000003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158</v>
      </c>
      <c r="AT209" s="224" t="s">
        <v>153</v>
      </c>
      <c r="AU209" s="224" t="s">
        <v>79</v>
      </c>
      <c r="AY209" s="18" t="s">
        <v>151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77</v>
      </c>
      <c r="BK209" s="225">
        <f>ROUND(I209*H209,2)</f>
        <v>0</v>
      </c>
      <c r="BL209" s="18" t="s">
        <v>158</v>
      </c>
      <c r="BM209" s="224" t="s">
        <v>2436</v>
      </c>
    </row>
    <row r="210" s="2" customFormat="1">
      <c r="A210" s="39"/>
      <c r="B210" s="40"/>
      <c r="C210" s="41"/>
      <c r="D210" s="226" t="s">
        <v>160</v>
      </c>
      <c r="E210" s="41"/>
      <c r="F210" s="227" t="s">
        <v>2437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79</v>
      </c>
    </row>
    <row r="211" s="13" customFormat="1">
      <c r="A211" s="13"/>
      <c r="B211" s="231"/>
      <c r="C211" s="232"/>
      <c r="D211" s="233" t="s">
        <v>162</v>
      </c>
      <c r="E211" s="234" t="s">
        <v>19</v>
      </c>
      <c r="F211" s="235" t="s">
        <v>2438</v>
      </c>
      <c r="G211" s="232"/>
      <c r="H211" s="236">
        <v>36.93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79</v>
      </c>
      <c r="AV211" s="13" t="s">
        <v>79</v>
      </c>
      <c r="AW211" s="13" t="s">
        <v>31</v>
      </c>
      <c r="AX211" s="13" t="s">
        <v>77</v>
      </c>
      <c r="AY211" s="242" t="s">
        <v>151</v>
      </c>
    </row>
    <row r="212" s="2" customFormat="1" ht="16.5" customHeight="1">
      <c r="A212" s="39"/>
      <c r="B212" s="40"/>
      <c r="C212" s="265" t="s">
        <v>353</v>
      </c>
      <c r="D212" s="265" t="s">
        <v>262</v>
      </c>
      <c r="E212" s="266" t="s">
        <v>2439</v>
      </c>
      <c r="F212" s="267" t="s">
        <v>2440</v>
      </c>
      <c r="G212" s="268" t="s">
        <v>329</v>
      </c>
      <c r="H212" s="269">
        <v>37.484000000000002</v>
      </c>
      <c r="I212" s="270"/>
      <c r="J212" s="271">
        <f>ROUND(I212*H212,2)</f>
        <v>0</v>
      </c>
      <c r="K212" s="267" t="s">
        <v>157</v>
      </c>
      <c r="L212" s="272"/>
      <c r="M212" s="273" t="s">
        <v>19</v>
      </c>
      <c r="N212" s="274" t="s">
        <v>40</v>
      </c>
      <c r="O212" s="85"/>
      <c r="P212" s="222">
        <f>O212*H212</f>
        <v>0</v>
      </c>
      <c r="Q212" s="222">
        <v>0.0028999999999999998</v>
      </c>
      <c r="R212" s="222">
        <f>Q212*H212</f>
        <v>0.1087036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230</v>
      </c>
      <c r="AT212" s="224" t="s">
        <v>262</v>
      </c>
      <c r="AU212" s="224" t="s">
        <v>79</v>
      </c>
      <c r="AY212" s="18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77</v>
      </c>
      <c r="BK212" s="225">
        <f>ROUND(I212*H212,2)</f>
        <v>0</v>
      </c>
      <c r="BL212" s="18" t="s">
        <v>158</v>
      </c>
      <c r="BM212" s="224" t="s">
        <v>2441</v>
      </c>
    </row>
    <row r="213" s="2" customFormat="1">
      <c r="A213" s="39"/>
      <c r="B213" s="40"/>
      <c r="C213" s="41"/>
      <c r="D213" s="226" t="s">
        <v>160</v>
      </c>
      <c r="E213" s="41"/>
      <c r="F213" s="227" t="s">
        <v>2442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160</v>
      </c>
      <c r="AU213" s="18" t="s">
        <v>79</v>
      </c>
    </row>
    <row r="214" s="13" customFormat="1">
      <c r="A214" s="13"/>
      <c r="B214" s="231"/>
      <c r="C214" s="232"/>
      <c r="D214" s="233" t="s">
        <v>162</v>
      </c>
      <c r="E214" s="232"/>
      <c r="F214" s="235" t="s">
        <v>2443</v>
      </c>
      <c r="G214" s="232"/>
      <c r="H214" s="236">
        <v>37.484000000000002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162</v>
      </c>
      <c r="AU214" s="242" t="s">
        <v>79</v>
      </c>
      <c r="AV214" s="13" t="s">
        <v>79</v>
      </c>
      <c r="AW214" s="13" t="s">
        <v>4</v>
      </c>
      <c r="AX214" s="13" t="s">
        <v>77</v>
      </c>
      <c r="AY214" s="242" t="s">
        <v>151</v>
      </c>
    </row>
    <row r="215" s="2" customFormat="1" ht="16.5" customHeight="1">
      <c r="A215" s="39"/>
      <c r="B215" s="40"/>
      <c r="C215" s="213" t="s">
        <v>359</v>
      </c>
      <c r="D215" s="213" t="s">
        <v>153</v>
      </c>
      <c r="E215" s="214" t="s">
        <v>2444</v>
      </c>
      <c r="F215" s="215" t="s">
        <v>2445</v>
      </c>
      <c r="G215" s="216" t="s">
        <v>433</v>
      </c>
      <c r="H215" s="217">
        <v>1</v>
      </c>
      <c r="I215" s="218"/>
      <c r="J215" s="219">
        <f>ROUND(I215*H215,2)</f>
        <v>0</v>
      </c>
      <c r="K215" s="215" t="s">
        <v>157</v>
      </c>
      <c r="L215" s="45"/>
      <c r="M215" s="220" t="s">
        <v>19</v>
      </c>
      <c r="N215" s="221" t="s">
        <v>40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158</v>
      </c>
      <c r="AT215" s="224" t="s">
        <v>153</v>
      </c>
      <c r="AU215" s="224" t="s">
        <v>79</v>
      </c>
      <c r="AY215" s="18" t="s">
        <v>151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77</v>
      </c>
      <c r="BK215" s="225">
        <f>ROUND(I215*H215,2)</f>
        <v>0</v>
      </c>
      <c r="BL215" s="18" t="s">
        <v>158</v>
      </c>
      <c r="BM215" s="224" t="s">
        <v>2446</v>
      </c>
    </row>
    <row r="216" s="2" customFormat="1">
      <c r="A216" s="39"/>
      <c r="B216" s="40"/>
      <c r="C216" s="41"/>
      <c r="D216" s="226" t="s">
        <v>160</v>
      </c>
      <c r="E216" s="41"/>
      <c r="F216" s="227" t="s">
        <v>2447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160</v>
      </c>
      <c r="AU216" s="18" t="s">
        <v>79</v>
      </c>
    </row>
    <row r="217" s="2" customFormat="1" ht="16.5" customHeight="1">
      <c r="A217" s="39"/>
      <c r="B217" s="40"/>
      <c r="C217" s="265" t="s">
        <v>365</v>
      </c>
      <c r="D217" s="265" t="s">
        <v>262</v>
      </c>
      <c r="E217" s="266" t="s">
        <v>2448</v>
      </c>
      <c r="F217" s="267" t="s">
        <v>2449</v>
      </c>
      <c r="G217" s="268" t="s">
        <v>433</v>
      </c>
      <c r="H217" s="269">
        <v>1</v>
      </c>
      <c r="I217" s="270"/>
      <c r="J217" s="271">
        <f>ROUND(I217*H217,2)</f>
        <v>0</v>
      </c>
      <c r="K217" s="267" t="s">
        <v>157</v>
      </c>
      <c r="L217" s="272"/>
      <c r="M217" s="273" t="s">
        <v>19</v>
      </c>
      <c r="N217" s="274" t="s">
        <v>40</v>
      </c>
      <c r="O217" s="85"/>
      <c r="P217" s="222">
        <f>O217*H217</f>
        <v>0</v>
      </c>
      <c r="Q217" s="222">
        <v>0.0011000000000000001</v>
      </c>
      <c r="R217" s="222">
        <f>Q217*H217</f>
        <v>0.0011000000000000001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230</v>
      </c>
      <c r="AT217" s="224" t="s">
        <v>262</v>
      </c>
      <c r="AU217" s="224" t="s">
        <v>79</v>
      </c>
      <c r="AY217" s="18" t="s">
        <v>151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77</v>
      </c>
      <c r="BK217" s="225">
        <f>ROUND(I217*H217,2)</f>
        <v>0</v>
      </c>
      <c r="BL217" s="18" t="s">
        <v>158</v>
      </c>
      <c r="BM217" s="224" t="s">
        <v>2450</v>
      </c>
    </row>
    <row r="218" s="2" customFormat="1">
      <c r="A218" s="39"/>
      <c r="B218" s="40"/>
      <c r="C218" s="41"/>
      <c r="D218" s="226" t="s">
        <v>160</v>
      </c>
      <c r="E218" s="41"/>
      <c r="F218" s="227" t="s">
        <v>2451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160</v>
      </c>
      <c r="AU218" s="18" t="s">
        <v>79</v>
      </c>
    </row>
    <row r="219" s="2" customFormat="1" ht="21.75" customHeight="1">
      <c r="A219" s="39"/>
      <c r="B219" s="40"/>
      <c r="C219" s="213" t="s">
        <v>381</v>
      </c>
      <c r="D219" s="213" t="s">
        <v>153</v>
      </c>
      <c r="E219" s="214" t="s">
        <v>2452</v>
      </c>
      <c r="F219" s="215" t="s">
        <v>2453</v>
      </c>
      <c r="G219" s="216" t="s">
        <v>156</v>
      </c>
      <c r="H219" s="217">
        <v>1.1399999999999999</v>
      </c>
      <c r="I219" s="218"/>
      <c r="J219" s="219">
        <f>ROUND(I219*H219,2)</f>
        <v>0</v>
      </c>
      <c r="K219" s="215" t="s">
        <v>157</v>
      </c>
      <c r="L219" s="45"/>
      <c r="M219" s="220" t="s">
        <v>19</v>
      </c>
      <c r="N219" s="221" t="s">
        <v>40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1.9199999999999999</v>
      </c>
      <c r="T219" s="223">
        <f>S219*H219</f>
        <v>2.1887999999999996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158</v>
      </c>
      <c r="AT219" s="224" t="s">
        <v>153</v>
      </c>
      <c r="AU219" s="224" t="s">
        <v>79</v>
      </c>
      <c r="AY219" s="18" t="s">
        <v>151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77</v>
      </c>
      <c r="BK219" s="225">
        <f>ROUND(I219*H219,2)</f>
        <v>0</v>
      </c>
      <c r="BL219" s="18" t="s">
        <v>158</v>
      </c>
      <c r="BM219" s="224" t="s">
        <v>2454</v>
      </c>
    </row>
    <row r="220" s="2" customFormat="1">
      <c r="A220" s="39"/>
      <c r="B220" s="40"/>
      <c r="C220" s="41"/>
      <c r="D220" s="226" t="s">
        <v>160</v>
      </c>
      <c r="E220" s="41"/>
      <c r="F220" s="227" t="s">
        <v>2455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160</v>
      </c>
      <c r="AU220" s="18" t="s">
        <v>79</v>
      </c>
    </row>
    <row r="221" s="13" customFormat="1">
      <c r="A221" s="13"/>
      <c r="B221" s="231"/>
      <c r="C221" s="232"/>
      <c r="D221" s="233" t="s">
        <v>162</v>
      </c>
      <c r="E221" s="234" t="s">
        <v>19</v>
      </c>
      <c r="F221" s="235" t="s">
        <v>2456</v>
      </c>
      <c r="G221" s="232"/>
      <c r="H221" s="236">
        <v>1.1399999999999999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162</v>
      </c>
      <c r="AU221" s="242" t="s">
        <v>79</v>
      </c>
      <c r="AV221" s="13" t="s">
        <v>79</v>
      </c>
      <c r="AW221" s="13" t="s">
        <v>31</v>
      </c>
      <c r="AX221" s="13" t="s">
        <v>77</v>
      </c>
      <c r="AY221" s="242" t="s">
        <v>151</v>
      </c>
    </row>
    <row r="222" s="2" customFormat="1" ht="21.75" customHeight="1">
      <c r="A222" s="39"/>
      <c r="B222" s="40"/>
      <c r="C222" s="213" t="s">
        <v>392</v>
      </c>
      <c r="D222" s="213" t="s">
        <v>153</v>
      </c>
      <c r="E222" s="214" t="s">
        <v>2457</v>
      </c>
      <c r="F222" s="215" t="s">
        <v>2458</v>
      </c>
      <c r="G222" s="216" t="s">
        <v>433</v>
      </c>
      <c r="H222" s="217">
        <v>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40</v>
      </c>
      <c r="O222" s="85"/>
      <c r="P222" s="222">
        <f>O222*H222</f>
        <v>0</v>
      </c>
      <c r="Q222" s="222">
        <v>0.36191000000000001</v>
      </c>
      <c r="R222" s="222">
        <f>Q222*H222</f>
        <v>0.36191000000000001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158</v>
      </c>
      <c r="AT222" s="224" t="s">
        <v>153</v>
      </c>
      <c r="AU222" s="224" t="s">
        <v>79</v>
      </c>
      <c r="AY222" s="18" t="s">
        <v>151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77</v>
      </c>
      <c r="BK222" s="225">
        <f>ROUND(I222*H222,2)</f>
        <v>0</v>
      </c>
      <c r="BL222" s="18" t="s">
        <v>158</v>
      </c>
      <c r="BM222" s="224" t="s">
        <v>2459</v>
      </c>
    </row>
    <row r="223" s="2" customFormat="1" ht="16.5" customHeight="1">
      <c r="A223" s="39"/>
      <c r="B223" s="40"/>
      <c r="C223" s="265" t="s">
        <v>405</v>
      </c>
      <c r="D223" s="265" t="s">
        <v>262</v>
      </c>
      <c r="E223" s="266" t="s">
        <v>2460</v>
      </c>
      <c r="F223" s="267" t="s">
        <v>2461</v>
      </c>
      <c r="G223" s="268" t="s">
        <v>433</v>
      </c>
      <c r="H223" s="269">
        <v>1</v>
      </c>
      <c r="I223" s="270"/>
      <c r="J223" s="271">
        <f>ROUND(I223*H223,2)</f>
        <v>0</v>
      </c>
      <c r="K223" s="267" t="s">
        <v>19</v>
      </c>
      <c r="L223" s="272"/>
      <c r="M223" s="273" t="s">
        <v>19</v>
      </c>
      <c r="N223" s="274" t="s">
        <v>40</v>
      </c>
      <c r="O223" s="85"/>
      <c r="P223" s="222">
        <f>O223*H223</f>
        <v>0</v>
      </c>
      <c r="Q223" s="222">
        <v>0.10000000000000001</v>
      </c>
      <c r="R223" s="222">
        <f>Q223*H223</f>
        <v>0.10000000000000001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230</v>
      </c>
      <c r="AT223" s="224" t="s">
        <v>262</v>
      </c>
      <c r="AU223" s="224" t="s">
        <v>79</v>
      </c>
      <c r="AY223" s="18" t="s">
        <v>151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77</v>
      </c>
      <c r="BK223" s="225">
        <f>ROUND(I223*H223,2)</f>
        <v>0</v>
      </c>
      <c r="BL223" s="18" t="s">
        <v>158</v>
      </c>
      <c r="BM223" s="224" t="s">
        <v>2462</v>
      </c>
    </row>
    <row r="224" s="2" customFormat="1" ht="24.15" customHeight="1">
      <c r="A224" s="39"/>
      <c r="B224" s="40"/>
      <c r="C224" s="213" t="s">
        <v>413</v>
      </c>
      <c r="D224" s="213" t="s">
        <v>153</v>
      </c>
      <c r="E224" s="214" t="s">
        <v>2463</v>
      </c>
      <c r="F224" s="215" t="s">
        <v>2464</v>
      </c>
      <c r="G224" s="216" t="s">
        <v>433</v>
      </c>
      <c r="H224" s="217">
        <v>1</v>
      </c>
      <c r="I224" s="218"/>
      <c r="J224" s="219">
        <f>ROUND(I224*H224,2)</f>
        <v>0</v>
      </c>
      <c r="K224" s="215" t="s">
        <v>157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1.92726</v>
      </c>
      <c r="R224" s="222">
        <f>Q224*H224</f>
        <v>1.92726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158</v>
      </c>
      <c r="AT224" s="224" t="s">
        <v>153</v>
      </c>
      <c r="AU224" s="224" t="s">
        <v>79</v>
      </c>
      <c r="AY224" s="18" t="s">
        <v>151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77</v>
      </c>
      <c r="BK224" s="225">
        <f>ROUND(I224*H224,2)</f>
        <v>0</v>
      </c>
      <c r="BL224" s="18" t="s">
        <v>158</v>
      </c>
      <c r="BM224" s="224" t="s">
        <v>2465</v>
      </c>
    </row>
    <row r="225" s="2" customFormat="1">
      <c r="A225" s="39"/>
      <c r="B225" s="40"/>
      <c r="C225" s="41"/>
      <c r="D225" s="226" t="s">
        <v>160</v>
      </c>
      <c r="E225" s="41"/>
      <c r="F225" s="227" t="s">
        <v>2466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160</v>
      </c>
      <c r="AU225" s="18" t="s">
        <v>79</v>
      </c>
    </row>
    <row r="226" s="2" customFormat="1" ht="16.5" customHeight="1">
      <c r="A226" s="39"/>
      <c r="B226" s="40"/>
      <c r="C226" s="265" t="s">
        <v>418</v>
      </c>
      <c r="D226" s="265" t="s">
        <v>262</v>
      </c>
      <c r="E226" s="266" t="s">
        <v>2467</v>
      </c>
      <c r="F226" s="267" t="s">
        <v>2468</v>
      </c>
      <c r="G226" s="268" t="s">
        <v>433</v>
      </c>
      <c r="H226" s="269">
        <v>1</v>
      </c>
      <c r="I226" s="270"/>
      <c r="J226" s="271">
        <f>ROUND(I226*H226,2)</f>
        <v>0</v>
      </c>
      <c r="K226" s="267" t="s">
        <v>157</v>
      </c>
      <c r="L226" s="272"/>
      <c r="M226" s="273" t="s">
        <v>19</v>
      </c>
      <c r="N226" s="274" t="s">
        <v>40</v>
      </c>
      <c r="O226" s="85"/>
      <c r="P226" s="222">
        <f>O226*H226</f>
        <v>0</v>
      </c>
      <c r="Q226" s="222">
        <v>2.1000000000000001</v>
      </c>
      <c r="R226" s="222">
        <f>Q226*H226</f>
        <v>2.1000000000000001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230</v>
      </c>
      <c r="AT226" s="224" t="s">
        <v>262</v>
      </c>
      <c r="AU226" s="224" t="s">
        <v>79</v>
      </c>
      <c r="AY226" s="18" t="s">
        <v>151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77</v>
      </c>
      <c r="BK226" s="225">
        <f>ROUND(I226*H226,2)</f>
        <v>0</v>
      </c>
      <c r="BL226" s="18" t="s">
        <v>158</v>
      </c>
      <c r="BM226" s="224" t="s">
        <v>2469</v>
      </c>
    </row>
    <row r="227" s="2" customFormat="1">
      <c r="A227" s="39"/>
      <c r="B227" s="40"/>
      <c r="C227" s="41"/>
      <c r="D227" s="226" t="s">
        <v>160</v>
      </c>
      <c r="E227" s="41"/>
      <c r="F227" s="227" t="s">
        <v>2470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160</v>
      </c>
      <c r="AU227" s="18" t="s">
        <v>79</v>
      </c>
    </row>
    <row r="228" s="2" customFormat="1" ht="16.5" customHeight="1">
      <c r="A228" s="39"/>
      <c r="B228" s="40"/>
      <c r="C228" s="265" t="s">
        <v>424</v>
      </c>
      <c r="D228" s="265" t="s">
        <v>262</v>
      </c>
      <c r="E228" s="266" t="s">
        <v>2471</v>
      </c>
      <c r="F228" s="267" t="s">
        <v>2472</v>
      </c>
      <c r="G228" s="268" t="s">
        <v>433</v>
      </c>
      <c r="H228" s="269">
        <v>1</v>
      </c>
      <c r="I228" s="270"/>
      <c r="J228" s="271">
        <f>ROUND(I228*H228,2)</f>
        <v>0</v>
      </c>
      <c r="K228" s="267" t="s">
        <v>157</v>
      </c>
      <c r="L228" s="272"/>
      <c r="M228" s="273" t="s">
        <v>19</v>
      </c>
      <c r="N228" s="274" t="s">
        <v>40</v>
      </c>
      <c r="O228" s="85"/>
      <c r="P228" s="222">
        <f>O228*H228</f>
        <v>0</v>
      </c>
      <c r="Q228" s="222">
        <v>0.54800000000000004</v>
      </c>
      <c r="R228" s="222">
        <f>Q228*H228</f>
        <v>0.54800000000000004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230</v>
      </c>
      <c r="AT228" s="224" t="s">
        <v>262</v>
      </c>
      <c r="AU228" s="224" t="s">
        <v>79</v>
      </c>
      <c r="AY228" s="18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77</v>
      </c>
      <c r="BK228" s="225">
        <f>ROUND(I228*H228,2)</f>
        <v>0</v>
      </c>
      <c r="BL228" s="18" t="s">
        <v>158</v>
      </c>
      <c r="BM228" s="224" t="s">
        <v>2473</v>
      </c>
    </row>
    <row r="229" s="2" customFormat="1">
      <c r="A229" s="39"/>
      <c r="B229" s="40"/>
      <c r="C229" s="41"/>
      <c r="D229" s="226" t="s">
        <v>160</v>
      </c>
      <c r="E229" s="41"/>
      <c r="F229" s="227" t="s">
        <v>2474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160</v>
      </c>
      <c r="AU229" s="18" t="s">
        <v>79</v>
      </c>
    </row>
    <row r="230" s="2" customFormat="1" ht="16.5" customHeight="1">
      <c r="A230" s="39"/>
      <c r="B230" s="40"/>
      <c r="C230" s="213" t="s">
        <v>430</v>
      </c>
      <c r="D230" s="213" t="s">
        <v>153</v>
      </c>
      <c r="E230" s="214" t="s">
        <v>2475</v>
      </c>
      <c r="F230" s="215" t="s">
        <v>2476</v>
      </c>
      <c r="G230" s="216" t="s">
        <v>433</v>
      </c>
      <c r="H230" s="217">
        <v>2</v>
      </c>
      <c r="I230" s="218"/>
      <c r="J230" s="219">
        <f>ROUND(I230*H230,2)</f>
        <v>0</v>
      </c>
      <c r="K230" s="215" t="s">
        <v>19</v>
      </c>
      <c r="L230" s="45"/>
      <c r="M230" s="220" t="s">
        <v>19</v>
      </c>
      <c r="N230" s="221" t="s">
        <v>40</v>
      </c>
      <c r="O230" s="85"/>
      <c r="P230" s="222">
        <f>O230*H230</f>
        <v>0</v>
      </c>
      <c r="Q230" s="222">
        <v>0.028539999999999999</v>
      </c>
      <c r="R230" s="222">
        <f>Q230*H230</f>
        <v>0.057079999999999999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158</v>
      </c>
      <c r="AT230" s="224" t="s">
        <v>153</v>
      </c>
      <c r="AU230" s="224" t="s">
        <v>79</v>
      </c>
      <c r="AY230" s="18" t="s">
        <v>151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77</v>
      </c>
      <c r="BK230" s="225">
        <f>ROUND(I230*H230,2)</f>
        <v>0</v>
      </c>
      <c r="BL230" s="18" t="s">
        <v>158</v>
      </c>
      <c r="BM230" s="224" t="s">
        <v>2477</v>
      </c>
    </row>
    <row r="231" s="2" customFormat="1" ht="16.5" customHeight="1">
      <c r="A231" s="39"/>
      <c r="B231" s="40"/>
      <c r="C231" s="265" t="s">
        <v>436</v>
      </c>
      <c r="D231" s="265" t="s">
        <v>262</v>
      </c>
      <c r="E231" s="266" t="s">
        <v>2478</v>
      </c>
      <c r="F231" s="267" t="s">
        <v>2479</v>
      </c>
      <c r="G231" s="268" t="s">
        <v>433</v>
      </c>
      <c r="H231" s="269">
        <v>1</v>
      </c>
      <c r="I231" s="270"/>
      <c r="J231" s="271">
        <f>ROUND(I231*H231,2)</f>
        <v>0</v>
      </c>
      <c r="K231" s="267" t="s">
        <v>157</v>
      </c>
      <c r="L231" s="272"/>
      <c r="M231" s="273" t="s">
        <v>19</v>
      </c>
      <c r="N231" s="274" t="s">
        <v>40</v>
      </c>
      <c r="O231" s="85"/>
      <c r="P231" s="222">
        <f>O231*H231</f>
        <v>0</v>
      </c>
      <c r="Q231" s="222">
        <v>33.531999999999996</v>
      </c>
      <c r="R231" s="222">
        <f>Q231*H231</f>
        <v>33.531999999999996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230</v>
      </c>
      <c r="AT231" s="224" t="s">
        <v>262</v>
      </c>
      <c r="AU231" s="224" t="s">
        <v>79</v>
      </c>
      <c r="AY231" s="18" t="s">
        <v>151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77</v>
      </c>
      <c r="BK231" s="225">
        <f>ROUND(I231*H231,2)</f>
        <v>0</v>
      </c>
      <c r="BL231" s="18" t="s">
        <v>158</v>
      </c>
      <c r="BM231" s="224" t="s">
        <v>2480</v>
      </c>
    </row>
    <row r="232" s="2" customFormat="1">
      <c r="A232" s="39"/>
      <c r="B232" s="40"/>
      <c r="C232" s="41"/>
      <c r="D232" s="226" t="s">
        <v>160</v>
      </c>
      <c r="E232" s="41"/>
      <c r="F232" s="227" t="s">
        <v>2481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160</v>
      </c>
      <c r="AU232" s="18" t="s">
        <v>79</v>
      </c>
    </row>
    <row r="233" s="2" customFormat="1">
      <c r="A233" s="39"/>
      <c r="B233" s="40"/>
      <c r="C233" s="41"/>
      <c r="D233" s="233" t="s">
        <v>681</v>
      </c>
      <c r="E233" s="41"/>
      <c r="F233" s="275" t="s">
        <v>2482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681</v>
      </c>
      <c r="AU233" s="18" t="s">
        <v>79</v>
      </c>
    </row>
    <row r="234" s="2" customFormat="1" ht="16.5" customHeight="1">
      <c r="A234" s="39"/>
      <c r="B234" s="40"/>
      <c r="C234" s="265" t="s">
        <v>440</v>
      </c>
      <c r="D234" s="265" t="s">
        <v>262</v>
      </c>
      <c r="E234" s="266" t="s">
        <v>2483</v>
      </c>
      <c r="F234" s="267" t="s">
        <v>2484</v>
      </c>
      <c r="G234" s="268" t="s">
        <v>433</v>
      </c>
      <c r="H234" s="269">
        <v>1</v>
      </c>
      <c r="I234" s="270"/>
      <c r="J234" s="271">
        <f>ROUND(I234*H234,2)</f>
        <v>0</v>
      </c>
      <c r="K234" s="267" t="s">
        <v>19</v>
      </c>
      <c r="L234" s="272"/>
      <c r="M234" s="273" t="s">
        <v>19</v>
      </c>
      <c r="N234" s="274" t="s">
        <v>40</v>
      </c>
      <c r="O234" s="85"/>
      <c r="P234" s="222">
        <f>O234*H234</f>
        <v>0</v>
      </c>
      <c r="Q234" s="222">
        <v>33.531999999999996</v>
      </c>
      <c r="R234" s="222">
        <f>Q234*H234</f>
        <v>33.531999999999996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230</v>
      </c>
      <c r="AT234" s="224" t="s">
        <v>262</v>
      </c>
      <c r="AU234" s="224" t="s">
        <v>79</v>
      </c>
      <c r="AY234" s="18" t="s">
        <v>151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77</v>
      </c>
      <c r="BK234" s="225">
        <f>ROUND(I234*H234,2)</f>
        <v>0</v>
      </c>
      <c r="BL234" s="18" t="s">
        <v>158</v>
      </c>
      <c r="BM234" s="224" t="s">
        <v>2485</v>
      </c>
    </row>
    <row r="235" s="2" customFormat="1">
      <c r="A235" s="39"/>
      <c r="B235" s="40"/>
      <c r="C235" s="41"/>
      <c r="D235" s="233" t="s">
        <v>681</v>
      </c>
      <c r="E235" s="41"/>
      <c r="F235" s="275" t="s">
        <v>2486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681</v>
      </c>
      <c r="AU235" s="18" t="s">
        <v>79</v>
      </c>
    </row>
    <row r="236" s="2" customFormat="1" ht="21.75" customHeight="1">
      <c r="A236" s="39"/>
      <c r="B236" s="40"/>
      <c r="C236" s="213" t="s">
        <v>445</v>
      </c>
      <c r="D236" s="213" t="s">
        <v>153</v>
      </c>
      <c r="E236" s="214" t="s">
        <v>2487</v>
      </c>
      <c r="F236" s="215" t="s">
        <v>2488</v>
      </c>
      <c r="G236" s="216" t="s">
        <v>433</v>
      </c>
      <c r="H236" s="217">
        <v>7</v>
      </c>
      <c r="I236" s="218"/>
      <c r="J236" s="219">
        <f>ROUND(I236*H236,2)</f>
        <v>0</v>
      </c>
      <c r="K236" s="215" t="s">
        <v>157</v>
      </c>
      <c r="L236" s="45"/>
      <c r="M236" s="220" t="s">
        <v>19</v>
      </c>
      <c r="N236" s="221" t="s">
        <v>40</v>
      </c>
      <c r="O236" s="85"/>
      <c r="P236" s="222">
        <f>O236*H236</f>
        <v>0</v>
      </c>
      <c r="Q236" s="222">
        <v>0.17612</v>
      </c>
      <c r="R236" s="222">
        <f>Q236*H236</f>
        <v>1.2328399999999999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158</v>
      </c>
      <c r="AT236" s="224" t="s">
        <v>153</v>
      </c>
      <c r="AU236" s="224" t="s">
        <v>79</v>
      </c>
      <c r="AY236" s="18" t="s">
        <v>151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77</v>
      </c>
      <c r="BK236" s="225">
        <f>ROUND(I236*H236,2)</f>
        <v>0</v>
      </c>
      <c r="BL236" s="18" t="s">
        <v>158</v>
      </c>
      <c r="BM236" s="224" t="s">
        <v>2489</v>
      </c>
    </row>
    <row r="237" s="2" customFormat="1">
      <c r="A237" s="39"/>
      <c r="B237" s="40"/>
      <c r="C237" s="41"/>
      <c r="D237" s="226" t="s">
        <v>160</v>
      </c>
      <c r="E237" s="41"/>
      <c r="F237" s="227" t="s">
        <v>2490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79</v>
      </c>
    </row>
    <row r="238" s="2" customFormat="1" ht="24.15" customHeight="1">
      <c r="A238" s="39"/>
      <c r="B238" s="40"/>
      <c r="C238" s="213" t="s">
        <v>450</v>
      </c>
      <c r="D238" s="213" t="s">
        <v>153</v>
      </c>
      <c r="E238" s="214" t="s">
        <v>2491</v>
      </c>
      <c r="F238" s="215" t="s">
        <v>2492</v>
      </c>
      <c r="G238" s="216" t="s">
        <v>433</v>
      </c>
      <c r="H238" s="217">
        <v>4</v>
      </c>
      <c r="I238" s="218"/>
      <c r="J238" s="219">
        <f>ROUND(I238*H238,2)</f>
        <v>0</v>
      </c>
      <c r="K238" s="215" t="s">
        <v>157</v>
      </c>
      <c r="L238" s="45"/>
      <c r="M238" s="220" t="s">
        <v>19</v>
      </c>
      <c r="N238" s="221" t="s">
        <v>40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158</v>
      </c>
      <c r="AT238" s="224" t="s">
        <v>153</v>
      </c>
      <c r="AU238" s="224" t="s">
        <v>79</v>
      </c>
      <c r="AY238" s="18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77</v>
      </c>
      <c r="BK238" s="225">
        <f>ROUND(I238*H238,2)</f>
        <v>0</v>
      </c>
      <c r="BL238" s="18" t="s">
        <v>158</v>
      </c>
      <c r="BM238" s="224" t="s">
        <v>2493</v>
      </c>
    </row>
    <row r="239" s="2" customFormat="1">
      <c r="A239" s="39"/>
      <c r="B239" s="40"/>
      <c r="C239" s="41"/>
      <c r="D239" s="226" t="s">
        <v>160</v>
      </c>
      <c r="E239" s="41"/>
      <c r="F239" s="227" t="s">
        <v>2494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79</v>
      </c>
    </row>
    <row r="240" s="2" customFormat="1" ht="24.15" customHeight="1">
      <c r="A240" s="39"/>
      <c r="B240" s="40"/>
      <c r="C240" s="213" t="s">
        <v>457</v>
      </c>
      <c r="D240" s="213" t="s">
        <v>153</v>
      </c>
      <c r="E240" s="214" t="s">
        <v>2495</v>
      </c>
      <c r="F240" s="215" t="s">
        <v>2496</v>
      </c>
      <c r="G240" s="216" t="s">
        <v>433</v>
      </c>
      <c r="H240" s="217">
        <v>3</v>
      </c>
      <c r="I240" s="218"/>
      <c r="J240" s="219">
        <f>ROUND(I240*H240,2)</f>
        <v>0</v>
      </c>
      <c r="K240" s="215" t="s">
        <v>157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158</v>
      </c>
      <c r="AT240" s="224" t="s">
        <v>153</v>
      </c>
      <c r="AU240" s="224" t="s">
        <v>79</v>
      </c>
      <c r="AY240" s="18" t="s">
        <v>151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77</v>
      </c>
      <c r="BK240" s="225">
        <f>ROUND(I240*H240,2)</f>
        <v>0</v>
      </c>
      <c r="BL240" s="18" t="s">
        <v>158</v>
      </c>
      <c r="BM240" s="224" t="s">
        <v>2497</v>
      </c>
    </row>
    <row r="241" s="2" customFormat="1">
      <c r="A241" s="39"/>
      <c r="B241" s="40"/>
      <c r="C241" s="41"/>
      <c r="D241" s="226" t="s">
        <v>160</v>
      </c>
      <c r="E241" s="41"/>
      <c r="F241" s="227" t="s">
        <v>2498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160</v>
      </c>
      <c r="AU241" s="18" t="s">
        <v>79</v>
      </c>
    </row>
    <row r="242" s="2" customFormat="1" ht="24.15" customHeight="1">
      <c r="A242" s="39"/>
      <c r="B242" s="40"/>
      <c r="C242" s="213" t="s">
        <v>466</v>
      </c>
      <c r="D242" s="213" t="s">
        <v>153</v>
      </c>
      <c r="E242" s="214" t="s">
        <v>2499</v>
      </c>
      <c r="F242" s="215" t="s">
        <v>2500</v>
      </c>
      <c r="G242" s="216" t="s">
        <v>433</v>
      </c>
      <c r="H242" s="217">
        <v>7</v>
      </c>
      <c r="I242" s="218"/>
      <c r="J242" s="219">
        <f>ROUND(I242*H242,2)</f>
        <v>0</v>
      </c>
      <c r="K242" s="215" t="s">
        <v>157</v>
      </c>
      <c r="L242" s="45"/>
      <c r="M242" s="220" t="s">
        <v>19</v>
      </c>
      <c r="N242" s="221" t="s">
        <v>40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158</v>
      </c>
      <c r="AT242" s="224" t="s">
        <v>153</v>
      </c>
      <c r="AU242" s="224" t="s">
        <v>79</v>
      </c>
      <c r="AY242" s="18" t="s">
        <v>151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77</v>
      </c>
      <c r="BK242" s="225">
        <f>ROUND(I242*H242,2)</f>
        <v>0</v>
      </c>
      <c r="BL242" s="18" t="s">
        <v>158</v>
      </c>
      <c r="BM242" s="224" t="s">
        <v>2501</v>
      </c>
    </row>
    <row r="243" s="2" customFormat="1">
      <c r="A243" s="39"/>
      <c r="B243" s="40"/>
      <c r="C243" s="41"/>
      <c r="D243" s="226" t="s">
        <v>160</v>
      </c>
      <c r="E243" s="41"/>
      <c r="F243" s="227" t="s">
        <v>2502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79</v>
      </c>
    </row>
    <row r="244" s="2" customFormat="1" ht="21.75" customHeight="1">
      <c r="A244" s="39"/>
      <c r="B244" s="40"/>
      <c r="C244" s="213" t="s">
        <v>472</v>
      </c>
      <c r="D244" s="213" t="s">
        <v>153</v>
      </c>
      <c r="E244" s="214" t="s">
        <v>2503</v>
      </c>
      <c r="F244" s="215" t="s">
        <v>2504</v>
      </c>
      <c r="G244" s="216" t="s">
        <v>433</v>
      </c>
      <c r="H244" s="217">
        <v>7</v>
      </c>
      <c r="I244" s="218"/>
      <c r="J244" s="219">
        <f>ROUND(I244*H244,2)</f>
        <v>0</v>
      </c>
      <c r="K244" s="215" t="s">
        <v>157</v>
      </c>
      <c r="L244" s="45"/>
      <c r="M244" s="220" t="s">
        <v>19</v>
      </c>
      <c r="N244" s="221" t="s">
        <v>40</v>
      </c>
      <c r="O244" s="85"/>
      <c r="P244" s="222">
        <f>O244*H244</f>
        <v>0</v>
      </c>
      <c r="Q244" s="222">
        <v>0.00117</v>
      </c>
      <c r="R244" s="222">
        <f>Q244*H244</f>
        <v>0.0081899999999999994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158</v>
      </c>
      <c r="AT244" s="224" t="s">
        <v>153</v>
      </c>
      <c r="AU244" s="224" t="s">
        <v>79</v>
      </c>
      <c r="AY244" s="18" t="s">
        <v>151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77</v>
      </c>
      <c r="BK244" s="225">
        <f>ROUND(I244*H244,2)</f>
        <v>0</v>
      </c>
      <c r="BL244" s="18" t="s">
        <v>158</v>
      </c>
      <c r="BM244" s="224" t="s">
        <v>2505</v>
      </c>
    </row>
    <row r="245" s="2" customFormat="1">
      <c r="A245" s="39"/>
      <c r="B245" s="40"/>
      <c r="C245" s="41"/>
      <c r="D245" s="226" t="s">
        <v>160</v>
      </c>
      <c r="E245" s="41"/>
      <c r="F245" s="227" t="s">
        <v>2506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160</v>
      </c>
      <c r="AU245" s="18" t="s">
        <v>79</v>
      </c>
    </row>
    <row r="246" s="2" customFormat="1" ht="24.15" customHeight="1">
      <c r="A246" s="39"/>
      <c r="B246" s="40"/>
      <c r="C246" s="213" t="s">
        <v>477</v>
      </c>
      <c r="D246" s="213" t="s">
        <v>153</v>
      </c>
      <c r="E246" s="214" t="s">
        <v>2507</v>
      </c>
      <c r="F246" s="215" t="s">
        <v>2508</v>
      </c>
      <c r="G246" s="216" t="s">
        <v>433</v>
      </c>
      <c r="H246" s="217">
        <v>7</v>
      </c>
      <c r="I246" s="218"/>
      <c r="J246" s="219">
        <f>ROUND(I246*H246,2)</f>
        <v>0</v>
      </c>
      <c r="K246" s="215" t="s">
        <v>157</v>
      </c>
      <c r="L246" s="45"/>
      <c r="M246" s="220" t="s">
        <v>19</v>
      </c>
      <c r="N246" s="221" t="s">
        <v>40</v>
      </c>
      <c r="O246" s="85"/>
      <c r="P246" s="222">
        <f>O246*H246</f>
        <v>0</v>
      </c>
      <c r="Q246" s="222">
        <v>0.33100000000000002</v>
      </c>
      <c r="R246" s="222">
        <f>Q246*H246</f>
        <v>2.3170000000000002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158</v>
      </c>
      <c r="AT246" s="224" t="s">
        <v>153</v>
      </c>
      <c r="AU246" s="224" t="s">
        <v>79</v>
      </c>
      <c r="AY246" s="18" t="s">
        <v>151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77</v>
      </c>
      <c r="BK246" s="225">
        <f>ROUND(I246*H246,2)</f>
        <v>0</v>
      </c>
      <c r="BL246" s="18" t="s">
        <v>158</v>
      </c>
      <c r="BM246" s="224" t="s">
        <v>2509</v>
      </c>
    </row>
    <row r="247" s="2" customFormat="1">
      <c r="A247" s="39"/>
      <c r="B247" s="40"/>
      <c r="C247" s="41"/>
      <c r="D247" s="226" t="s">
        <v>160</v>
      </c>
      <c r="E247" s="41"/>
      <c r="F247" s="227" t="s">
        <v>2510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160</v>
      </c>
      <c r="AU247" s="18" t="s">
        <v>79</v>
      </c>
    </row>
    <row r="248" s="2" customFormat="1" ht="16.5" customHeight="1">
      <c r="A248" s="39"/>
      <c r="B248" s="40"/>
      <c r="C248" s="213" t="s">
        <v>483</v>
      </c>
      <c r="D248" s="213" t="s">
        <v>153</v>
      </c>
      <c r="E248" s="214" t="s">
        <v>2511</v>
      </c>
      <c r="F248" s="215" t="s">
        <v>2512</v>
      </c>
      <c r="G248" s="216" t="s">
        <v>433</v>
      </c>
      <c r="H248" s="217">
        <v>2</v>
      </c>
      <c r="I248" s="218"/>
      <c r="J248" s="219">
        <f>ROUND(I248*H248,2)</f>
        <v>0</v>
      </c>
      <c r="K248" s="215" t="s">
        <v>19</v>
      </c>
      <c r="L248" s="45"/>
      <c r="M248" s="220" t="s">
        <v>19</v>
      </c>
      <c r="N248" s="221" t="s">
        <v>40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158</v>
      </c>
      <c r="AT248" s="224" t="s">
        <v>153</v>
      </c>
      <c r="AU248" s="224" t="s">
        <v>79</v>
      </c>
      <c r="AY248" s="18" t="s">
        <v>151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77</v>
      </c>
      <c r="BK248" s="225">
        <f>ROUND(I248*H248,2)</f>
        <v>0</v>
      </c>
      <c r="BL248" s="18" t="s">
        <v>158</v>
      </c>
      <c r="BM248" s="224" t="s">
        <v>2513</v>
      </c>
    </row>
    <row r="249" s="2" customFormat="1" ht="16.5" customHeight="1">
      <c r="A249" s="39"/>
      <c r="B249" s="40"/>
      <c r="C249" s="213" t="s">
        <v>488</v>
      </c>
      <c r="D249" s="213" t="s">
        <v>153</v>
      </c>
      <c r="E249" s="214" t="s">
        <v>2514</v>
      </c>
      <c r="F249" s="215" t="s">
        <v>2515</v>
      </c>
      <c r="G249" s="216" t="s">
        <v>433</v>
      </c>
      <c r="H249" s="217">
        <v>1</v>
      </c>
      <c r="I249" s="218"/>
      <c r="J249" s="219">
        <f>ROUND(I249*H249,2)</f>
        <v>0</v>
      </c>
      <c r="K249" s="215" t="s">
        <v>157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0.10000000000000001</v>
      </c>
      <c r="T249" s="223">
        <f>S249*H249</f>
        <v>0.10000000000000001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158</v>
      </c>
      <c r="AT249" s="224" t="s">
        <v>153</v>
      </c>
      <c r="AU249" s="224" t="s">
        <v>79</v>
      </c>
      <c r="AY249" s="18" t="s">
        <v>151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77</v>
      </c>
      <c r="BK249" s="225">
        <f>ROUND(I249*H249,2)</f>
        <v>0</v>
      </c>
      <c r="BL249" s="18" t="s">
        <v>158</v>
      </c>
      <c r="BM249" s="224" t="s">
        <v>2516</v>
      </c>
    </row>
    <row r="250" s="2" customFormat="1">
      <c r="A250" s="39"/>
      <c r="B250" s="40"/>
      <c r="C250" s="41"/>
      <c r="D250" s="226" t="s">
        <v>160</v>
      </c>
      <c r="E250" s="41"/>
      <c r="F250" s="227" t="s">
        <v>2517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160</v>
      </c>
      <c r="AU250" s="18" t="s">
        <v>79</v>
      </c>
    </row>
    <row r="251" s="2" customFormat="1" ht="16.5" customHeight="1">
      <c r="A251" s="39"/>
      <c r="B251" s="40"/>
      <c r="C251" s="213" t="s">
        <v>493</v>
      </c>
      <c r="D251" s="213" t="s">
        <v>153</v>
      </c>
      <c r="E251" s="214" t="s">
        <v>2518</v>
      </c>
      <c r="F251" s="215" t="s">
        <v>2519</v>
      </c>
      <c r="G251" s="216" t="s">
        <v>433</v>
      </c>
      <c r="H251" s="217">
        <v>1</v>
      </c>
      <c r="I251" s="218"/>
      <c r="J251" s="219">
        <f>ROUND(I251*H251,2)</f>
        <v>0</v>
      </c>
      <c r="K251" s="215" t="s">
        <v>157</v>
      </c>
      <c r="L251" s="45"/>
      <c r="M251" s="220" t="s">
        <v>19</v>
      </c>
      <c r="N251" s="221" t="s">
        <v>40</v>
      </c>
      <c r="O251" s="85"/>
      <c r="P251" s="222">
        <f>O251*H251</f>
        <v>0</v>
      </c>
      <c r="Q251" s="222">
        <v>0.21734000000000001</v>
      </c>
      <c r="R251" s="222">
        <f>Q251*H251</f>
        <v>0.21734000000000001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158</v>
      </c>
      <c r="AT251" s="224" t="s">
        <v>153</v>
      </c>
      <c r="AU251" s="224" t="s">
        <v>79</v>
      </c>
      <c r="AY251" s="18" t="s">
        <v>151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77</v>
      </c>
      <c r="BK251" s="225">
        <f>ROUND(I251*H251,2)</f>
        <v>0</v>
      </c>
      <c r="BL251" s="18" t="s">
        <v>158</v>
      </c>
      <c r="BM251" s="224" t="s">
        <v>2520</v>
      </c>
    </row>
    <row r="252" s="2" customFormat="1">
      <c r="A252" s="39"/>
      <c r="B252" s="40"/>
      <c r="C252" s="41"/>
      <c r="D252" s="226" t="s">
        <v>160</v>
      </c>
      <c r="E252" s="41"/>
      <c r="F252" s="227" t="s">
        <v>2521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160</v>
      </c>
      <c r="AU252" s="18" t="s">
        <v>79</v>
      </c>
    </row>
    <row r="253" s="2" customFormat="1" ht="16.5" customHeight="1">
      <c r="A253" s="39"/>
      <c r="B253" s="40"/>
      <c r="C253" s="265" t="s">
        <v>500</v>
      </c>
      <c r="D253" s="265" t="s">
        <v>262</v>
      </c>
      <c r="E253" s="266" t="s">
        <v>2522</v>
      </c>
      <c r="F253" s="267" t="s">
        <v>2523</v>
      </c>
      <c r="G253" s="268" t="s">
        <v>433</v>
      </c>
      <c r="H253" s="269">
        <v>1</v>
      </c>
      <c r="I253" s="270"/>
      <c r="J253" s="271">
        <f>ROUND(I253*H253,2)</f>
        <v>0</v>
      </c>
      <c r="K253" s="267" t="s">
        <v>157</v>
      </c>
      <c r="L253" s="272"/>
      <c r="M253" s="273" t="s">
        <v>19</v>
      </c>
      <c r="N253" s="274" t="s">
        <v>40</v>
      </c>
      <c r="O253" s="85"/>
      <c r="P253" s="222">
        <f>O253*H253</f>
        <v>0</v>
      </c>
      <c r="Q253" s="222">
        <v>0.050000000000000003</v>
      </c>
      <c r="R253" s="222">
        <f>Q253*H253</f>
        <v>0.050000000000000003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230</v>
      </c>
      <c r="AT253" s="224" t="s">
        <v>262</v>
      </c>
      <c r="AU253" s="224" t="s">
        <v>79</v>
      </c>
      <c r="AY253" s="18" t="s">
        <v>151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77</v>
      </c>
      <c r="BK253" s="225">
        <f>ROUND(I253*H253,2)</f>
        <v>0</v>
      </c>
      <c r="BL253" s="18" t="s">
        <v>158</v>
      </c>
      <c r="BM253" s="224" t="s">
        <v>2524</v>
      </c>
    </row>
    <row r="254" s="2" customFormat="1">
      <c r="A254" s="39"/>
      <c r="B254" s="40"/>
      <c r="C254" s="41"/>
      <c r="D254" s="226" t="s">
        <v>160</v>
      </c>
      <c r="E254" s="41"/>
      <c r="F254" s="227" t="s">
        <v>2525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79</v>
      </c>
    </row>
    <row r="255" s="12" customFormat="1" ht="22.8" customHeight="1">
      <c r="A255" s="12"/>
      <c r="B255" s="197"/>
      <c r="C255" s="198"/>
      <c r="D255" s="199" t="s">
        <v>68</v>
      </c>
      <c r="E255" s="211" t="s">
        <v>1669</v>
      </c>
      <c r="F255" s="211" t="s">
        <v>1670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SUM(P256:P264)</f>
        <v>0</v>
      </c>
      <c r="Q255" s="205"/>
      <c r="R255" s="206">
        <f>SUM(R256:R264)</f>
        <v>0</v>
      </c>
      <c r="S255" s="205"/>
      <c r="T255" s="207">
        <f>SUM(T256:T264)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77</v>
      </c>
      <c r="AT255" s="209" t="s">
        <v>68</v>
      </c>
      <c r="AU255" s="209" t="s">
        <v>77</v>
      </c>
      <c r="AY255" s="208" t="s">
        <v>151</v>
      </c>
      <c r="BK255" s="210">
        <f>SUM(BK256:BK264)</f>
        <v>0</v>
      </c>
    </row>
    <row r="256" s="2" customFormat="1" ht="16.5" customHeight="1">
      <c r="A256" s="39"/>
      <c r="B256" s="40"/>
      <c r="C256" s="213" t="s">
        <v>505</v>
      </c>
      <c r="D256" s="213" t="s">
        <v>153</v>
      </c>
      <c r="E256" s="214" t="s">
        <v>1671</v>
      </c>
      <c r="F256" s="215" t="s">
        <v>1672</v>
      </c>
      <c r="G256" s="216" t="s">
        <v>245</v>
      </c>
      <c r="H256" s="217">
        <v>2.2890000000000001</v>
      </c>
      <c r="I256" s="218"/>
      <c r="J256" s="219">
        <f>ROUND(I256*H256,2)</f>
        <v>0</v>
      </c>
      <c r="K256" s="215" t="s">
        <v>157</v>
      </c>
      <c r="L256" s="45"/>
      <c r="M256" s="220" t="s">
        <v>19</v>
      </c>
      <c r="N256" s="221" t="s">
        <v>40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158</v>
      </c>
      <c r="AT256" s="224" t="s">
        <v>153</v>
      </c>
      <c r="AU256" s="224" t="s">
        <v>79</v>
      </c>
      <c r="AY256" s="18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77</v>
      </c>
      <c r="BK256" s="225">
        <f>ROUND(I256*H256,2)</f>
        <v>0</v>
      </c>
      <c r="BL256" s="18" t="s">
        <v>158</v>
      </c>
      <c r="BM256" s="224" t="s">
        <v>2526</v>
      </c>
    </row>
    <row r="257" s="2" customFormat="1">
      <c r="A257" s="39"/>
      <c r="B257" s="40"/>
      <c r="C257" s="41"/>
      <c r="D257" s="226" t="s">
        <v>160</v>
      </c>
      <c r="E257" s="41"/>
      <c r="F257" s="227" t="s">
        <v>1674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160</v>
      </c>
      <c r="AU257" s="18" t="s">
        <v>79</v>
      </c>
    </row>
    <row r="258" s="2" customFormat="1" ht="16.5" customHeight="1">
      <c r="A258" s="39"/>
      <c r="B258" s="40"/>
      <c r="C258" s="213" t="s">
        <v>510</v>
      </c>
      <c r="D258" s="213" t="s">
        <v>153</v>
      </c>
      <c r="E258" s="214" t="s">
        <v>1675</v>
      </c>
      <c r="F258" s="215" t="s">
        <v>1676</v>
      </c>
      <c r="G258" s="216" t="s">
        <v>245</v>
      </c>
      <c r="H258" s="217">
        <v>2.2890000000000001</v>
      </c>
      <c r="I258" s="218"/>
      <c r="J258" s="219">
        <f>ROUND(I258*H258,2)</f>
        <v>0</v>
      </c>
      <c r="K258" s="215" t="s">
        <v>157</v>
      </c>
      <c r="L258" s="45"/>
      <c r="M258" s="220" t="s">
        <v>19</v>
      </c>
      <c r="N258" s="221" t="s">
        <v>40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158</v>
      </c>
      <c r="AT258" s="224" t="s">
        <v>153</v>
      </c>
      <c r="AU258" s="224" t="s">
        <v>79</v>
      </c>
      <c r="AY258" s="18" t="s">
        <v>151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77</v>
      </c>
      <c r="BK258" s="225">
        <f>ROUND(I258*H258,2)</f>
        <v>0</v>
      </c>
      <c r="BL258" s="18" t="s">
        <v>158</v>
      </c>
      <c r="BM258" s="224" t="s">
        <v>2527</v>
      </c>
    </row>
    <row r="259" s="2" customFormat="1">
      <c r="A259" s="39"/>
      <c r="B259" s="40"/>
      <c r="C259" s="41"/>
      <c r="D259" s="226" t="s">
        <v>160</v>
      </c>
      <c r="E259" s="41"/>
      <c r="F259" s="227" t="s">
        <v>1678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160</v>
      </c>
      <c r="AU259" s="18" t="s">
        <v>79</v>
      </c>
    </row>
    <row r="260" s="2" customFormat="1" ht="16.5" customHeight="1">
      <c r="A260" s="39"/>
      <c r="B260" s="40"/>
      <c r="C260" s="213" t="s">
        <v>525</v>
      </c>
      <c r="D260" s="213" t="s">
        <v>153</v>
      </c>
      <c r="E260" s="214" t="s">
        <v>1679</v>
      </c>
      <c r="F260" s="215" t="s">
        <v>1680</v>
      </c>
      <c r="G260" s="216" t="s">
        <v>245</v>
      </c>
      <c r="H260" s="217">
        <v>18.312000000000001</v>
      </c>
      <c r="I260" s="218"/>
      <c r="J260" s="219">
        <f>ROUND(I260*H260,2)</f>
        <v>0</v>
      </c>
      <c r="K260" s="215" t="s">
        <v>157</v>
      </c>
      <c r="L260" s="45"/>
      <c r="M260" s="220" t="s">
        <v>19</v>
      </c>
      <c r="N260" s="221" t="s">
        <v>40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158</v>
      </c>
      <c r="AT260" s="224" t="s">
        <v>153</v>
      </c>
      <c r="AU260" s="224" t="s">
        <v>79</v>
      </c>
      <c r="AY260" s="18" t="s">
        <v>151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77</v>
      </c>
      <c r="BK260" s="225">
        <f>ROUND(I260*H260,2)</f>
        <v>0</v>
      </c>
      <c r="BL260" s="18" t="s">
        <v>158</v>
      </c>
      <c r="BM260" s="224" t="s">
        <v>2528</v>
      </c>
    </row>
    <row r="261" s="2" customFormat="1">
      <c r="A261" s="39"/>
      <c r="B261" s="40"/>
      <c r="C261" s="41"/>
      <c r="D261" s="226" t="s">
        <v>160</v>
      </c>
      <c r="E261" s="41"/>
      <c r="F261" s="227" t="s">
        <v>1682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160</v>
      </c>
      <c r="AU261" s="18" t="s">
        <v>79</v>
      </c>
    </row>
    <row r="262" s="13" customFormat="1">
      <c r="A262" s="13"/>
      <c r="B262" s="231"/>
      <c r="C262" s="232"/>
      <c r="D262" s="233" t="s">
        <v>162</v>
      </c>
      <c r="E262" s="232"/>
      <c r="F262" s="235" t="s">
        <v>2529</v>
      </c>
      <c r="G262" s="232"/>
      <c r="H262" s="236">
        <v>18.312000000000001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162</v>
      </c>
      <c r="AU262" s="242" t="s">
        <v>79</v>
      </c>
      <c r="AV262" s="13" t="s">
        <v>79</v>
      </c>
      <c r="AW262" s="13" t="s">
        <v>4</v>
      </c>
      <c r="AX262" s="13" t="s">
        <v>77</v>
      </c>
      <c r="AY262" s="242" t="s">
        <v>151</v>
      </c>
    </row>
    <row r="263" s="2" customFormat="1" ht="21.75" customHeight="1">
      <c r="A263" s="39"/>
      <c r="B263" s="40"/>
      <c r="C263" s="213" t="s">
        <v>532</v>
      </c>
      <c r="D263" s="213" t="s">
        <v>153</v>
      </c>
      <c r="E263" s="214" t="s">
        <v>1684</v>
      </c>
      <c r="F263" s="215" t="s">
        <v>1685</v>
      </c>
      <c r="G263" s="216" t="s">
        <v>245</v>
      </c>
      <c r="H263" s="217">
        <v>2.2890000000000001</v>
      </c>
      <c r="I263" s="218"/>
      <c r="J263" s="219">
        <f>ROUND(I263*H263,2)</f>
        <v>0</v>
      </c>
      <c r="K263" s="215" t="s">
        <v>157</v>
      </c>
      <c r="L263" s="45"/>
      <c r="M263" s="220" t="s">
        <v>19</v>
      </c>
      <c r="N263" s="221" t="s">
        <v>40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158</v>
      </c>
      <c r="AT263" s="224" t="s">
        <v>153</v>
      </c>
      <c r="AU263" s="224" t="s">
        <v>79</v>
      </c>
      <c r="AY263" s="18" t="s">
        <v>151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77</v>
      </c>
      <c r="BK263" s="225">
        <f>ROUND(I263*H263,2)</f>
        <v>0</v>
      </c>
      <c r="BL263" s="18" t="s">
        <v>158</v>
      </c>
      <c r="BM263" s="224" t="s">
        <v>2530</v>
      </c>
    </row>
    <row r="264" s="2" customFormat="1">
      <c r="A264" s="39"/>
      <c r="B264" s="40"/>
      <c r="C264" s="41"/>
      <c r="D264" s="226" t="s">
        <v>160</v>
      </c>
      <c r="E264" s="41"/>
      <c r="F264" s="227" t="s">
        <v>1687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160</v>
      </c>
      <c r="AU264" s="18" t="s">
        <v>79</v>
      </c>
    </row>
    <row r="265" s="12" customFormat="1" ht="22.8" customHeight="1">
      <c r="A265" s="12"/>
      <c r="B265" s="197"/>
      <c r="C265" s="198"/>
      <c r="D265" s="199" t="s">
        <v>68</v>
      </c>
      <c r="E265" s="211" t="s">
        <v>847</v>
      </c>
      <c r="F265" s="211" t="s">
        <v>848</v>
      </c>
      <c r="G265" s="198"/>
      <c r="H265" s="198"/>
      <c r="I265" s="201"/>
      <c r="J265" s="212">
        <f>BK265</f>
        <v>0</v>
      </c>
      <c r="K265" s="198"/>
      <c r="L265" s="203"/>
      <c r="M265" s="204"/>
      <c r="N265" s="205"/>
      <c r="O265" s="205"/>
      <c r="P265" s="206">
        <f>SUM(P266:P267)</f>
        <v>0</v>
      </c>
      <c r="Q265" s="205"/>
      <c r="R265" s="206">
        <f>SUM(R266:R267)</f>
        <v>0</v>
      </c>
      <c r="S265" s="205"/>
      <c r="T265" s="207">
        <f>SUM(T266:T267)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8" t="s">
        <v>77</v>
      </c>
      <c r="AT265" s="209" t="s">
        <v>68</v>
      </c>
      <c r="AU265" s="209" t="s">
        <v>77</v>
      </c>
      <c r="AY265" s="208" t="s">
        <v>151</v>
      </c>
      <c r="BK265" s="210">
        <f>SUM(BK266:BK267)</f>
        <v>0</v>
      </c>
    </row>
    <row r="266" s="2" customFormat="1" ht="16.5" customHeight="1">
      <c r="A266" s="39"/>
      <c r="B266" s="40"/>
      <c r="C266" s="213" t="s">
        <v>537</v>
      </c>
      <c r="D266" s="213" t="s">
        <v>153</v>
      </c>
      <c r="E266" s="214" t="s">
        <v>2531</v>
      </c>
      <c r="F266" s="215" t="s">
        <v>2532</v>
      </c>
      <c r="G266" s="216" t="s">
        <v>245</v>
      </c>
      <c r="H266" s="217">
        <v>205.893</v>
      </c>
      <c r="I266" s="218"/>
      <c r="J266" s="219">
        <f>ROUND(I266*H266,2)</f>
        <v>0</v>
      </c>
      <c r="K266" s="215" t="s">
        <v>157</v>
      </c>
      <c r="L266" s="45"/>
      <c r="M266" s="220" t="s">
        <v>19</v>
      </c>
      <c r="N266" s="221" t="s">
        <v>40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158</v>
      </c>
      <c r="AT266" s="224" t="s">
        <v>153</v>
      </c>
      <c r="AU266" s="224" t="s">
        <v>79</v>
      </c>
      <c r="AY266" s="18" t="s">
        <v>151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77</v>
      </c>
      <c r="BK266" s="225">
        <f>ROUND(I266*H266,2)</f>
        <v>0</v>
      </c>
      <c r="BL266" s="18" t="s">
        <v>158</v>
      </c>
      <c r="BM266" s="224" t="s">
        <v>2533</v>
      </c>
    </row>
    <row r="267" s="2" customFormat="1">
      <c r="A267" s="39"/>
      <c r="B267" s="40"/>
      <c r="C267" s="41"/>
      <c r="D267" s="226" t="s">
        <v>160</v>
      </c>
      <c r="E267" s="41"/>
      <c r="F267" s="227" t="s">
        <v>2534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160</v>
      </c>
      <c r="AU267" s="18" t="s">
        <v>79</v>
      </c>
    </row>
    <row r="268" s="12" customFormat="1" ht="25.92" customHeight="1">
      <c r="A268" s="12"/>
      <c r="B268" s="197"/>
      <c r="C268" s="198"/>
      <c r="D268" s="199" t="s">
        <v>68</v>
      </c>
      <c r="E268" s="200" t="s">
        <v>854</v>
      </c>
      <c r="F268" s="200" t="s">
        <v>855</v>
      </c>
      <c r="G268" s="198"/>
      <c r="H268" s="198"/>
      <c r="I268" s="201"/>
      <c r="J268" s="202">
        <f>BK268</f>
        <v>0</v>
      </c>
      <c r="K268" s="198"/>
      <c r="L268" s="203"/>
      <c r="M268" s="204"/>
      <c r="N268" s="205"/>
      <c r="O268" s="205"/>
      <c r="P268" s="206">
        <f>P269+P273</f>
        <v>0</v>
      </c>
      <c r="Q268" s="205"/>
      <c r="R268" s="206">
        <f>R269+R273</f>
        <v>0.11659</v>
      </c>
      <c r="S268" s="205"/>
      <c r="T268" s="207">
        <f>T269+T273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79</v>
      </c>
      <c r="AT268" s="209" t="s">
        <v>68</v>
      </c>
      <c r="AU268" s="209" t="s">
        <v>69</v>
      </c>
      <c r="AY268" s="208" t="s">
        <v>151</v>
      </c>
      <c r="BK268" s="210">
        <f>BK269+BK273</f>
        <v>0</v>
      </c>
    </row>
    <row r="269" s="12" customFormat="1" ht="22.8" customHeight="1">
      <c r="A269" s="12"/>
      <c r="B269" s="197"/>
      <c r="C269" s="198"/>
      <c r="D269" s="199" t="s">
        <v>68</v>
      </c>
      <c r="E269" s="211" t="s">
        <v>2012</v>
      </c>
      <c r="F269" s="211" t="s">
        <v>2013</v>
      </c>
      <c r="G269" s="198"/>
      <c r="H269" s="198"/>
      <c r="I269" s="201"/>
      <c r="J269" s="212">
        <f>BK269</f>
        <v>0</v>
      </c>
      <c r="K269" s="198"/>
      <c r="L269" s="203"/>
      <c r="M269" s="204"/>
      <c r="N269" s="205"/>
      <c r="O269" s="205"/>
      <c r="P269" s="206">
        <f>SUM(P270:P272)</f>
        <v>0</v>
      </c>
      <c r="Q269" s="205"/>
      <c r="R269" s="206">
        <f>SUM(R270:R272)</f>
        <v>0.029500000000000002</v>
      </c>
      <c r="S269" s="205"/>
      <c r="T269" s="207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8" t="s">
        <v>79</v>
      </c>
      <c r="AT269" s="209" t="s">
        <v>68</v>
      </c>
      <c r="AU269" s="209" t="s">
        <v>77</v>
      </c>
      <c r="AY269" s="208" t="s">
        <v>151</v>
      </c>
      <c r="BK269" s="210">
        <f>SUM(BK270:BK272)</f>
        <v>0</v>
      </c>
    </row>
    <row r="270" s="2" customFormat="1" ht="24.15" customHeight="1">
      <c r="A270" s="39"/>
      <c r="B270" s="40"/>
      <c r="C270" s="213" t="s">
        <v>542</v>
      </c>
      <c r="D270" s="213" t="s">
        <v>153</v>
      </c>
      <c r="E270" s="214" t="s">
        <v>2535</v>
      </c>
      <c r="F270" s="215" t="s">
        <v>2536</v>
      </c>
      <c r="G270" s="216" t="s">
        <v>329</v>
      </c>
      <c r="H270" s="217">
        <v>50</v>
      </c>
      <c r="I270" s="218"/>
      <c r="J270" s="219">
        <f>ROUND(I270*H270,2)</f>
        <v>0</v>
      </c>
      <c r="K270" s="215" t="s">
        <v>157</v>
      </c>
      <c r="L270" s="45"/>
      <c r="M270" s="220" t="s">
        <v>19</v>
      </c>
      <c r="N270" s="221" t="s">
        <v>40</v>
      </c>
      <c r="O270" s="85"/>
      <c r="P270" s="222">
        <f>O270*H270</f>
        <v>0</v>
      </c>
      <c r="Q270" s="222">
        <v>0.00059000000000000003</v>
      </c>
      <c r="R270" s="222">
        <f>Q270*H270</f>
        <v>0.029500000000000002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287</v>
      </c>
      <c r="AT270" s="224" t="s">
        <v>153</v>
      </c>
      <c r="AU270" s="224" t="s">
        <v>79</v>
      </c>
      <c r="AY270" s="18" t="s">
        <v>151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77</v>
      </c>
      <c r="BK270" s="225">
        <f>ROUND(I270*H270,2)</f>
        <v>0</v>
      </c>
      <c r="BL270" s="18" t="s">
        <v>287</v>
      </c>
      <c r="BM270" s="224" t="s">
        <v>2537</v>
      </c>
    </row>
    <row r="271" s="2" customFormat="1">
      <c r="A271" s="39"/>
      <c r="B271" s="40"/>
      <c r="C271" s="41"/>
      <c r="D271" s="226" t="s">
        <v>160</v>
      </c>
      <c r="E271" s="41"/>
      <c r="F271" s="227" t="s">
        <v>2538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160</v>
      </c>
      <c r="AU271" s="18" t="s">
        <v>79</v>
      </c>
    </row>
    <row r="272" s="13" customFormat="1">
      <c r="A272" s="13"/>
      <c r="B272" s="231"/>
      <c r="C272" s="232"/>
      <c r="D272" s="233" t="s">
        <v>162</v>
      </c>
      <c r="E272" s="234" t="s">
        <v>19</v>
      </c>
      <c r="F272" s="235" t="s">
        <v>2539</v>
      </c>
      <c r="G272" s="232"/>
      <c r="H272" s="236">
        <v>50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162</v>
      </c>
      <c r="AU272" s="242" t="s">
        <v>79</v>
      </c>
      <c r="AV272" s="13" t="s">
        <v>79</v>
      </c>
      <c r="AW272" s="13" t="s">
        <v>31</v>
      </c>
      <c r="AX272" s="13" t="s">
        <v>77</v>
      </c>
      <c r="AY272" s="242" t="s">
        <v>151</v>
      </c>
    </row>
    <row r="273" s="12" customFormat="1" ht="22.8" customHeight="1">
      <c r="A273" s="12"/>
      <c r="B273" s="197"/>
      <c r="C273" s="198"/>
      <c r="D273" s="199" t="s">
        <v>68</v>
      </c>
      <c r="E273" s="211" t="s">
        <v>2540</v>
      </c>
      <c r="F273" s="211" t="s">
        <v>2541</v>
      </c>
      <c r="G273" s="198"/>
      <c r="H273" s="198"/>
      <c r="I273" s="201"/>
      <c r="J273" s="212">
        <f>BK273</f>
        <v>0</v>
      </c>
      <c r="K273" s="198"/>
      <c r="L273" s="203"/>
      <c r="M273" s="204"/>
      <c r="N273" s="205"/>
      <c r="O273" s="205"/>
      <c r="P273" s="206">
        <f>SUM(P274:P279)</f>
        <v>0</v>
      </c>
      <c r="Q273" s="205"/>
      <c r="R273" s="206">
        <f>SUM(R274:R279)</f>
        <v>0.087090000000000001</v>
      </c>
      <c r="S273" s="205"/>
      <c r="T273" s="207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8" t="s">
        <v>79</v>
      </c>
      <c r="AT273" s="209" t="s">
        <v>68</v>
      </c>
      <c r="AU273" s="209" t="s">
        <v>77</v>
      </c>
      <c r="AY273" s="208" t="s">
        <v>151</v>
      </c>
      <c r="BK273" s="210">
        <f>SUM(BK274:BK279)</f>
        <v>0</v>
      </c>
    </row>
    <row r="274" s="2" customFormat="1" ht="24.15" customHeight="1">
      <c r="A274" s="39"/>
      <c r="B274" s="40"/>
      <c r="C274" s="213" t="s">
        <v>549</v>
      </c>
      <c r="D274" s="213" t="s">
        <v>153</v>
      </c>
      <c r="E274" s="214" t="s">
        <v>2542</v>
      </c>
      <c r="F274" s="215" t="s">
        <v>2543</v>
      </c>
      <c r="G274" s="216" t="s">
        <v>433</v>
      </c>
      <c r="H274" s="217">
        <v>3</v>
      </c>
      <c r="I274" s="218"/>
      <c r="J274" s="219">
        <f>ROUND(I274*H274,2)</f>
        <v>0</v>
      </c>
      <c r="K274" s="215" t="s">
        <v>157</v>
      </c>
      <c r="L274" s="45"/>
      <c r="M274" s="220" t="s">
        <v>19</v>
      </c>
      <c r="N274" s="221" t="s">
        <v>40</v>
      </c>
      <c r="O274" s="85"/>
      <c r="P274" s="222">
        <f>O274*H274</f>
        <v>0</v>
      </c>
      <c r="Q274" s="222">
        <v>3.0000000000000001E-05</v>
      </c>
      <c r="R274" s="222">
        <f>Q274*H274</f>
        <v>9.0000000000000006E-05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287</v>
      </c>
      <c r="AT274" s="224" t="s">
        <v>153</v>
      </c>
      <c r="AU274" s="224" t="s">
        <v>79</v>
      </c>
      <c r="AY274" s="18" t="s">
        <v>151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77</v>
      </c>
      <c r="BK274" s="225">
        <f>ROUND(I274*H274,2)</f>
        <v>0</v>
      </c>
      <c r="BL274" s="18" t="s">
        <v>287</v>
      </c>
      <c r="BM274" s="224" t="s">
        <v>2544</v>
      </c>
    </row>
    <row r="275" s="2" customFormat="1">
      <c r="A275" s="39"/>
      <c r="B275" s="40"/>
      <c r="C275" s="41"/>
      <c r="D275" s="226" t="s">
        <v>160</v>
      </c>
      <c r="E275" s="41"/>
      <c r="F275" s="227" t="s">
        <v>2545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160</v>
      </c>
      <c r="AU275" s="18" t="s">
        <v>79</v>
      </c>
    </row>
    <row r="276" s="2" customFormat="1" ht="16.5" customHeight="1">
      <c r="A276" s="39"/>
      <c r="B276" s="40"/>
      <c r="C276" s="265" t="s">
        <v>557</v>
      </c>
      <c r="D276" s="265" t="s">
        <v>262</v>
      </c>
      <c r="E276" s="266" t="s">
        <v>2546</v>
      </c>
      <c r="F276" s="267" t="s">
        <v>2547</v>
      </c>
      <c r="G276" s="268" t="s">
        <v>433</v>
      </c>
      <c r="H276" s="269">
        <v>2</v>
      </c>
      <c r="I276" s="270"/>
      <c r="J276" s="271">
        <f>ROUND(I276*H276,2)</f>
        <v>0</v>
      </c>
      <c r="K276" s="267" t="s">
        <v>19</v>
      </c>
      <c r="L276" s="272"/>
      <c r="M276" s="273" t="s">
        <v>19</v>
      </c>
      <c r="N276" s="274" t="s">
        <v>40</v>
      </c>
      <c r="O276" s="85"/>
      <c r="P276" s="222">
        <f>O276*H276</f>
        <v>0</v>
      </c>
      <c r="Q276" s="222">
        <v>0.029000000000000001</v>
      </c>
      <c r="R276" s="222">
        <f>Q276*H276</f>
        <v>0.058000000000000003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424</v>
      </c>
      <c r="AT276" s="224" t="s">
        <v>262</v>
      </c>
      <c r="AU276" s="224" t="s">
        <v>79</v>
      </c>
      <c r="AY276" s="18" t="s">
        <v>151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77</v>
      </c>
      <c r="BK276" s="225">
        <f>ROUND(I276*H276,2)</f>
        <v>0</v>
      </c>
      <c r="BL276" s="18" t="s">
        <v>287</v>
      </c>
      <c r="BM276" s="224" t="s">
        <v>2548</v>
      </c>
    </row>
    <row r="277" s="2" customFormat="1">
      <c r="A277" s="39"/>
      <c r="B277" s="40"/>
      <c r="C277" s="41"/>
      <c r="D277" s="233" t="s">
        <v>681</v>
      </c>
      <c r="E277" s="41"/>
      <c r="F277" s="275" t="s">
        <v>2549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681</v>
      </c>
      <c r="AU277" s="18" t="s">
        <v>79</v>
      </c>
    </row>
    <row r="278" s="2" customFormat="1" ht="16.5" customHeight="1">
      <c r="A278" s="39"/>
      <c r="B278" s="40"/>
      <c r="C278" s="265" t="s">
        <v>564</v>
      </c>
      <c r="D278" s="265" t="s">
        <v>262</v>
      </c>
      <c r="E278" s="266" t="s">
        <v>2550</v>
      </c>
      <c r="F278" s="267" t="s">
        <v>2551</v>
      </c>
      <c r="G278" s="268" t="s">
        <v>433</v>
      </c>
      <c r="H278" s="269">
        <v>1</v>
      </c>
      <c r="I278" s="270"/>
      <c r="J278" s="271">
        <f>ROUND(I278*H278,2)</f>
        <v>0</v>
      </c>
      <c r="K278" s="267" t="s">
        <v>19</v>
      </c>
      <c r="L278" s="272"/>
      <c r="M278" s="273" t="s">
        <v>19</v>
      </c>
      <c r="N278" s="274" t="s">
        <v>40</v>
      </c>
      <c r="O278" s="85"/>
      <c r="P278" s="222">
        <f>O278*H278</f>
        <v>0</v>
      </c>
      <c r="Q278" s="222">
        <v>0.029000000000000001</v>
      </c>
      <c r="R278" s="222">
        <f>Q278*H278</f>
        <v>0.029000000000000001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424</v>
      </c>
      <c r="AT278" s="224" t="s">
        <v>262</v>
      </c>
      <c r="AU278" s="224" t="s">
        <v>79</v>
      </c>
      <c r="AY278" s="18" t="s">
        <v>151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77</v>
      </c>
      <c r="BK278" s="225">
        <f>ROUND(I278*H278,2)</f>
        <v>0</v>
      </c>
      <c r="BL278" s="18" t="s">
        <v>287</v>
      </c>
      <c r="BM278" s="224" t="s">
        <v>2552</v>
      </c>
    </row>
    <row r="279" s="2" customFormat="1">
      <c r="A279" s="39"/>
      <c r="B279" s="40"/>
      <c r="C279" s="41"/>
      <c r="D279" s="233" t="s">
        <v>681</v>
      </c>
      <c r="E279" s="41"/>
      <c r="F279" s="275" t="s">
        <v>2553</v>
      </c>
      <c r="G279" s="41"/>
      <c r="H279" s="41"/>
      <c r="I279" s="228"/>
      <c r="J279" s="41"/>
      <c r="K279" s="41"/>
      <c r="L279" s="45"/>
      <c r="M279" s="276"/>
      <c r="N279" s="277"/>
      <c r="O279" s="278"/>
      <c r="P279" s="278"/>
      <c r="Q279" s="278"/>
      <c r="R279" s="278"/>
      <c r="S279" s="278"/>
      <c r="T279" s="27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681</v>
      </c>
      <c r="AU279" s="18" t="s">
        <v>79</v>
      </c>
    </row>
    <row r="280" s="2" customFormat="1" ht="6.96" customHeight="1">
      <c r="A280" s="39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Z7m2K/75pASRXw3XQV9kyTSuiw+5DYImKqPGmyZsENKryTyhjiFxn55c1/phgdQGXRYDAeHGqnQtYUIHA1/WVg==" hashValue="uP7Xy+gBGyAY3ZD9mb/GYLFT/P7FXrGv+ImEmdZl2Mbm/FBhylUjZM3WbtzjYTusIvLVSc1VU+4+gaLER+Qpqw==" algorithmName="SHA-512" password="CC35"/>
  <autoFilter ref="C89:K27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32254104"/>
    <hyperlink ref="F108" r:id="rId2" display="https://podminky.urs.cz/item/CS_URS_2021_02/133251104"/>
    <hyperlink ref="F117" r:id="rId3" display="https://podminky.urs.cz/item/CS_URS_2021_02/151101101"/>
    <hyperlink ref="F131" r:id="rId4" display="https://podminky.urs.cz/item/CS_URS_2021_02/151101111"/>
    <hyperlink ref="F133" r:id="rId5" display="https://podminky.urs.cz/item/CS_URS_2021_02/162351103"/>
    <hyperlink ref="F136" r:id="rId6" display="https://podminky.urs.cz/item/CS_URS_2021_02/162751116"/>
    <hyperlink ref="F139" r:id="rId7" display="https://podminky.urs.cz/item/CS_URS_2021_02/167151111"/>
    <hyperlink ref="F142" r:id="rId8" display="https://podminky.urs.cz/item/CS_URS_2021_02/171201231"/>
    <hyperlink ref="F145" r:id="rId9" display="https://podminky.urs.cz/item/CS_URS_2021_02/171251201"/>
    <hyperlink ref="F147" r:id="rId10" display="https://podminky.urs.cz/item/CS_URS_2021_02/175112101"/>
    <hyperlink ref="F162" r:id="rId11" display="https://podminky.urs.cz/item/CS_URS_2021_02/58341341"/>
    <hyperlink ref="F167" r:id="rId12" display="https://podminky.urs.cz/item/CS_URS_2021_02/175151201"/>
    <hyperlink ref="F174" r:id="rId13" display="https://podminky.urs.cz/item/CS_URS_2021_02/181912112"/>
    <hyperlink ref="F181" r:id="rId14" display="https://podminky.urs.cz/item/CS_URS_2021_02/271532211"/>
    <hyperlink ref="F184" r:id="rId15" display="https://podminky.urs.cz/item/CS_URS_2021_02/273313511"/>
    <hyperlink ref="F187" r:id="rId16" display="https://podminky.urs.cz/item/CS_URS_2021_02/273351121"/>
    <hyperlink ref="F190" r:id="rId17" display="https://podminky.urs.cz/item/CS_URS_2021_02/273351122"/>
    <hyperlink ref="F193" r:id="rId18" display="https://podminky.urs.cz/item/CS_URS_2021_02/451572111"/>
    <hyperlink ref="F197" r:id="rId19" display="https://podminky.urs.cz/item/CS_URS_2021_02/452386111"/>
    <hyperlink ref="F200" r:id="rId20" display="https://podminky.urs.cz/item/CS_URS_2021_02/631311113"/>
    <hyperlink ref="F204" r:id="rId21" display="https://podminky.urs.cz/item/CS_URS_2021_02/871260310"/>
    <hyperlink ref="F207" r:id="rId22" display="https://podminky.urs.cz/item/CS_URS_2021_02/28617001"/>
    <hyperlink ref="F210" r:id="rId23" display="https://podminky.urs.cz/item/CS_URS_2021_02/871310310"/>
    <hyperlink ref="F213" r:id="rId24" display="https://podminky.urs.cz/item/CS_URS_2021_02/28617003"/>
    <hyperlink ref="F216" r:id="rId25" display="https://podminky.urs.cz/item/CS_URS_2021_02/877260320"/>
    <hyperlink ref="F218" r:id="rId26" display="https://podminky.urs.cz/item/CS_URS_2021_02/28617200"/>
    <hyperlink ref="F220" r:id="rId27" display="https://podminky.urs.cz/item/CS_URS_2021_02/890411851"/>
    <hyperlink ref="F225" r:id="rId28" display="https://podminky.urs.cz/item/CS_URS_2021_02/894411111"/>
    <hyperlink ref="F227" r:id="rId29" display="https://podminky.urs.cz/item/CS_URS_2021_02/59224339"/>
    <hyperlink ref="F229" r:id="rId30" display="https://podminky.urs.cz/item/CS_URS_2021_02/59224167"/>
    <hyperlink ref="F232" r:id="rId31" display="https://podminky.urs.cz/item/CS_URS_2021_02/56241681.R"/>
    <hyperlink ref="F237" r:id="rId32" display="https://podminky.urs.cz/item/CS_URS_2021_02/895270401"/>
    <hyperlink ref="F239" r:id="rId33" display="https://podminky.urs.cz/item/CS_URS_2021_02/895270431"/>
    <hyperlink ref="F241" r:id="rId34" display="https://podminky.urs.cz/item/CS_URS_2021_02/895270432"/>
    <hyperlink ref="F243" r:id="rId35" display="https://podminky.urs.cz/item/CS_URS_2021_02/895270436"/>
    <hyperlink ref="F245" r:id="rId36" display="https://podminky.urs.cz/item/CS_URS_2021_02/895270451"/>
    <hyperlink ref="F247" r:id="rId37" display="https://podminky.urs.cz/item/CS_URS_2021_02/895270504"/>
    <hyperlink ref="F250" r:id="rId38" display="https://podminky.urs.cz/item/CS_URS_2021_02/899102211"/>
    <hyperlink ref="F252" r:id="rId39" display="https://podminky.urs.cz/item/CS_URS_2021_02/899104112"/>
    <hyperlink ref="F254" r:id="rId40" display="https://podminky.urs.cz/item/CS_URS_2021_02/63126038"/>
    <hyperlink ref="F257" r:id="rId41" display="https://podminky.urs.cz/item/CS_URS_2021_02/997013111"/>
    <hyperlink ref="F259" r:id="rId42" display="https://podminky.urs.cz/item/CS_URS_2021_02/997013501"/>
    <hyperlink ref="F261" r:id="rId43" display="https://podminky.urs.cz/item/CS_URS_2021_02/997013509"/>
    <hyperlink ref="F264" r:id="rId44" display="https://podminky.urs.cz/item/CS_URS_2021_02/997013631"/>
    <hyperlink ref="F267" r:id="rId45" display="https://podminky.urs.cz/item/CS_URS_2021_02/998276101"/>
    <hyperlink ref="F271" r:id="rId46" display="https://podminky.urs.cz/item/CS_URS_2021_02/722173115"/>
    <hyperlink ref="F275" r:id="rId47" display="https://podminky.urs.cz/item/CS_URS_2021_02/724149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Jihlava - gymnazium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2554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2555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2556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19. 12. 2021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ROUND((SUM(BE88:BE109)),  2)</f>
        <v>0</v>
      </c>
      <c r="G35" s="39"/>
      <c r="H35" s="39"/>
      <c r="I35" s="158">
        <v>0.20999999999999999</v>
      </c>
      <c r="J35" s="157">
        <f>ROUND(((SUM(BE88:BE109))*I35),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ROUND((SUM(BF88:BF109)),  2)</f>
        <v>0</v>
      </c>
      <c r="G36" s="39"/>
      <c r="H36" s="39"/>
      <c r="I36" s="158">
        <v>0.14999999999999999</v>
      </c>
      <c r="J36" s="157">
        <f>ROUND(((SUM(BF88:BF109))*I36),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ROUND((SUM(BG88:BG109)),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ROUND((SUM(BH88:BH109)),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ROUND((SUM(BI88:BI109)),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Jihlava - gymnazium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2554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2555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GJ-08-1 - Bourání stáv.skladu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19. 12. 2021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119</v>
      </c>
      <c r="D61" s="172"/>
      <c r="E61" s="172"/>
      <c r="F61" s="172"/>
      <c r="G61" s="172"/>
      <c r="H61" s="172"/>
      <c r="I61" s="172"/>
      <c r="J61" s="173" t="s">
        <v>120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121</v>
      </c>
    </row>
    <row r="64" s="9" customFormat="1" ht="24.96" customHeight="1">
      <c r="A64" s="9"/>
      <c r="B64" s="175"/>
      <c r="C64" s="176"/>
      <c r="D64" s="177" t="s">
        <v>122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129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1432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Jihlava - gymnazium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116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2554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2555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GJ-08-1 - Bourání stáv.skladu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19. 12. 2021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137</v>
      </c>
      <c r="D87" s="189" t="s">
        <v>54</v>
      </c>
      <c r="E87" s="189" t="s">
        <v>50</v>
      </c>
      <c r="F87" s="189" t="s">
        <v>51</v>
      </c>
      <c r="G87" s="189" t="s">
        <v>138</v>
      </c>
      <c r="H87" s="189" t="s">
        <v>139</v>
      </c>
      <c r="I87" s="189" t="s">
        <v>140</v>
      </c>
      <c r="J87" s="189" t="s">
        <v>120</v>
      </c>
      <c r="K87" s="190" t="s">
        <v>141</v>
      </c>
      <c r="L87" s="191"/>
      <c r="M87" s="93" t="s">
        <v>19</v>
      </c>
      <c r="N87" s="94" t="s">
        <v>39</v>
      </c>
      <c r="O87" s="94" t="s">
        <v>142</v>
      </c>
      <c r="P87" s="94" t="s">
        <v>143</v>
      </c>
      <c r="Q87" s="94" t="s">
        <v>144</v>
      </c>
      <c r="R87" s="94" t="s">
        <v>145</v>
      </c>
      <c r="S87" s="94" t="s">
        <v>146</v>
      </c>
      <c r="T87" s="95" t="s">
        <v>147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148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</v>
      </c>
      <c r="S88" s="97"/>
      <c r="T88" s="195">
        <f>T89</f>
        <v>32.298719999999996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121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149</v>
      </c>
      <c r="F89" s="200" t="s">
        <v>150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P90+P100</f>
        <v>0</v>
      </c>
      <c r="Q89" s="205"/>
      <c r="R89" s="206">
        <f>R90+R100</f>
        <v>0</v>
      </c>
      <c r="S89" s="205"/>
      <c r="T89" s="207">
        <f>T90+T100</f>
        <v>32.298719999999996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77</v>
      </c>
      <c r="AT89" s="209" t="s">
        <v>68</v>
      </c>
      <c r="AU89" s="209" t="s">
        <v>69</v>
      </c>
      <c r="AY89" s="208" t="s">
        <v>151</v>
      </c>
      <c r="BK89" s="210">
        <f>BK90+BK100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236</v>
      </c>
      <c r="F90" s="211" t="s">
        <v>618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SUM(P91:P99)</f>
        <v>0</v>
      </c>
      <c r="Q90" s="205"/>
      <c r="R90" s="206">
        <f>SUM(R91:R99)</f>
        <v>0</v>
      </c>
      <c r="S90" s="205"/>
      <c r="T90" s="207">
        <f>SUM(T91:T99)</f>
        <v>32.298719999999996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77</v>
      </c>
      <c r="AT90" s="209" t="s">
        <v>68</v>
      </c>
      <c r="AU90" s="209" t="s">
        <v>77</v>
      </c>
      <c r="AY90" s="208" t="s">
        <v>151</v>
      </c>
      <c r="BK90" s="210">
        <f>SUM(BK91:BK99)</f>
        <v>0</v>
      </c>
    </row>
    <row r="91" s="2" customFormat="1" ht="21.75" customHeight="1">
      <c r="A91" s="39"/>
      <c r="B91" s="40"/>
      <c r="C91" s="213" t="s">
        <v>77</v>
      </c>
      <c r="D91" s="213" t="s">
        <v>153</v>
      </c>
      <c r="E91" s="214" t="s">
        <v>2207</v>
      </c>
      <c r="F91" s="215" t="s">
        <v>2208</v>
      </c>
      <c r="G91" s="216" t="s">
        <v>290</v>
      </c>
      <c r="H91" s="217">
        <v>8.2110000000000003</v>
      </c>
      <c r="I91" s="218"/>
      <c r="J91" s="219">
        <f>ROUND(I91*H91,2)</f>
        <v>0</v>
      </c>
      <c r="K91" s="215" t="s">
        <v>157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0.089999999999999997</v>
      </c>
      <c r="T91" s="223">
        <f>S91*H91</f>
        <v>0.73899000000000004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158</v>
      </c>
      <c r="AT91" s="224" t="s">
        <v>153</v>
      </c>
      <c r="AU91" s="224" t="s">
        <v>79</v>
      </c>
      <c r="AY91" s="18" t="s">
        <v>151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77</v>
      </c>
      <c r="BK91" s="225">
        <f>ROUND(I91*H91,2)</f>
        <v>0</v>
      </c>
      <c r="BL91" s="18" t="s">
        <v>158</v>
      </c>
      <c r="BM91" s="224" t="s">
        <v>2557</v>
      </c>
    </row>
    <row r="92" s="2" customFormat="1">
      <c r="A92" s="39"/>
      <c r="B92" s="40"/>
      <c r="C92" s="41"/>
      <c r="D92" s="226" t="s">
        <v>160</v>
      </c>
      <c r="E92" s="41"/>
      <c r="F92" s="227" t="s">
        <v>2210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160</v>
      </c>
      <c r="AU92" s="18" t="s">
        <v>79</v>
      </c>
    </row>
    <row r="93" s="13" customFormat="1">
      <c r="A93" s="13"/>
      <c r="B93" s="231"/>
      <c r="C93" s="232"/>
      <c r="D93" s="233" t="s">
        <v>162</v>
      </c>
      <c r="E93" s="234" t="s">
        <v>19</v>
      </c>
      <c r="F93" s="235" t="s">
        <v>2558</v>
      </c>
      <c r="G93" s="232"/>
      <c r="H93" s="236">
        <v>8.2110000000000003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162</v>
      </c>
      <c r="AU93" s="242" t="s">
        <v>79</v>
      </c>
      <c r="AV93" s="13" t="s">
        <v>79</v>
      </c>
      <c r="AW93" s="13" t="s">
        <v>31</v>
      </c>
      <c r="AX93" s="13" t="s">
        <v>77</v>
      </c>
      <c r="AY93" s="242" t="s">
        <v>151</v>
      </c>
    </row>
    <row r="94" s="2" customFormat="1" ht="16.5" customHeight="1">
      <c r="A94" s="39"/>
      <c r="B94" s="40"/>
      <c r="C94" s="213" t="s">
        <v>79</v>
      </c>
      <c r="D94" s="213" t="s">
        <v>153</v>
      </c>
      <c r="E94" s="214" t="s">
        <v>2559</v>
      </c>
      <c r="F94" s="215" t="s">
        <v>2560</v>
      </c>
      <c r="G94" s="216" t="s">
        <v>156</v>
      </c>
      <c r="H94" s="217">
        <v>2.8740000000000001</v>
      </c>
      <c r="I94" s="218"/>
      <c r="J94" s="219">
        <f>ROUND(I94*H94,2)</f>
        <v>0</v>
      </c>
      <c r="K94" s="215" t="s">
        <v>157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1.3999999999999999</v>
      </c>
      <c r="T94" s="223">
        <f>S94*H94</f>
        <v>4.0236000000000001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158</v>
      </c>
      <c r="AT94" s="224" t="s">
        <v>153</v>
      </c>
      <c r="AU94" s="224" t="s">
        <v>79</v>
      </c>
      <c r="AY94" s="18" t="s">
        <v>151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77</v>
      </c>
      <c r="BK94" s="225">
        <f>ROUND(I94*H94,2)</f>
        <v>0</v>
      </c>
      <c r="BL94" s="18" t="s">
        <v>158</v>
      </c>
      <c r="BM94" s="224" t="s">
        <v>2561</v>
      </c>
    </row>
    <row r="95" s="2" customFormat="1">
      <c r="A95" s="39"/>
      <c r="B95" s="40"/>
      <c r="C95" s="41"/>
      <c r="D95" s="226" t="s">
        <v>160</v>
      </c>
      <c r="E95" s="41"/>
      <c r="F95" s="227" t="s">
        <v>2562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160</v>
      </c>
      <c r="AU95" s="18" t="s">
        <v>79</v>
      </c>
    </row>
    <row r="96" s="13" customFormat="1">
      <c r="A96" s="13"/>
      <c r="B96" s="231"/>
      <c r="C96" s="232"/>
      <c r="D96" s="233" t="s">
        <v>162</v>
      </c>
      <c r="E96" s="234" t="s">
        <v>19</v>
      </c>
      <c r="F96" s="235" t="s">
        <v>2563</v>
      </c>
      <c r="G96" s="232"/>
      <c r="H96" s="236">
        <v>2.8740000000000001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162</v>
      </c>
      <c r="AU96" s="242" t="s">
        <v>79</v>
      </c>
      <c r="AV96" s="13" t="s">
        <v>79</v>
      </c>
      <c r="AW96" s="13" t="s">
        <v>31</v>
      </c>
      <c r="AX96" s="13" t="s">
        <v>77</v>
      </c>
      <c r="AY96" s="242" t="s">
        <v>151</v>
      </c>
    </row>
    <row r="97" s="2" customFormat="1" ht="21.75" customHeight="1">
      <c r="A97" s="39"/>
      <c r="B97" s="40"/>
      <c r="C97" s="213" t="s">
        <v>165</v>
      </c>
      <c r="D97" s="213" t="s">
        <v>153</v>
      </c>
      <c r="E97" s="214" t="s">
        <v>2564</v>
      </c>
      <c r="F97" s="215" t="s">
        <v>2565</v>
      </c>
      <c r="G97" s="216" t="s">
        <v>156</v>
      </c>
      <c r="H97" s="217">
        <v>48.308999999999998</v>
      </c>
      <c r="I97" s="218"/>
      <c r="J97" s="219">
        <f>ROUND(I97*H97,2)</f>
        <v>0</v>
      </c>
      <c r="K97" s="215" t="s">
        <v>157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0.56999999999999995</v>
      </c>
      <c r="T97" s="223">
        <f>S97*H97</f>
        <v>27.536129999999996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158</v>
      </c>
      <c r="AT97" s="224" t="s">
        <v>153</v>
      </c>
      <c r="AU97" s="224" t="s">
        <v>79</v>
      </c>
      <c r="AY97" s="18" t="s">
        <v>151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77</v>
      </c>
      <c r="BK97" s="225">
        <f>ROUND(I97*H97,2)</f>
        <v>0</v>
      </c>
      <c r="BL97" s="18" t="s">
        <v>158</v>
      </c>
      <c r="BM97" s="224" t="s">
        <v>2566</v>
      </c>
    </row>
    <row r="98" s="2" customFormat="1">
      <c r="A98" s="39"/>
      <c r="B98" s="40"/>
      <c r="C98" s="41"/>
      <c r="D98" s="226" t="s">
        <v>160</v>
      </c>
      <c r="E98" s="41"/>
      <c r="F98" s="227" t="s">
        <v>2567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79</v>
      </c>
    </row>
    <row r="99" s="13" customFormat="1">
      <c r="A99" s="13"/>
      <c r="B99" s="231"/>
      <c r="C99" s="232"/>
      <c r="D99" s="233" t="s">
        <v>162</v>
      </c>
      <c r="E99" s="234" t="s">
        <v>19</v>
      </c>
      <c r="F99" s="235" t="s">
        <v>2568</v>
      </c>
      <c r="G99" s="232"/>
      <c r="H99" s="236">
        <v>48.308999999999998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162</v>
      </c>
      <c r="AU99" s="242" t="s">
        <v>79</v>
      </c>
      <c r="AV99" s="13" t="s">
        <v>79</v>
      </c>
      <c r="AW99" s="13" t="s">
        <v>31</v>
      </c>
      <c r="AX99" s="13" t="s">
        <v>77</v>
      </c>
      <c r="AY99" s="242" t="s">
        <v>151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1669</v>
      </c>
      <c r="F100" s="211" t="s">
        <v>1670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SUM(P101:P109)</f>
        <v>0</v>
      </c>
      <c r="Q100" s="205"/>
      <c r="R100" s="206">
        <f>SUM(R101:R109)</f>
        <v>0</v>
      </c>
      <c r="S100" s="205"/>
      <c r="T100" s="20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77</v>
      </c>
      <c r="AT100" s="209" t="s">
        <v>68</v>
      </c>
      <c r="AU100" s="209" t="s">
        <v>77</v>
      </c>
      <c r="AY100" s="208" t="s">
        <v>151</v>
      </c>
      <c r="BK100" s="210">
        <f>SUM(BK101:BK109)</f>
        <v>0</v>
      </c>
    </row>
    <row r="101" s="2" customFormat="1" ht="16.5" customHeight="1">
      <c r="A101" s="39"/>
      <c r="B101" s="40"/>
      <c r="C101" s="213" t="s">
        <v>158</v>
      </c>
      <c r="D101" s="213" t="s">
        <v>153</v>
      </c>
      <c r="E101" s="214" t="s">
        <v>1671</v>
      </c>
      <c r="F101" s="215" t="s">
        <v>1672</v>
      </c>
      <c r="G101" s="216" t="s">
        <v>245</v>
      </c>
      <c r="H101" s="217">
        <v>32.298999999999999</v>
      </c>
      <c r="I101" s="218"/>
      <c r="J101" s="219">
        <f>ROUND(I101*H101,2)</f>
        <v>0</v>
      </c>
      <c r="K101" s="215" t="s">
        <v>157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158</v>
      </c>
      <c r="AT101" s="224" t="s">
        <v>153</v>
      </c>
      <c r="AU101" s="224" t="s">
        <v>79</v>
      </c>
      <c r="AY101" s="18" t="s">
        <v>151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77</v>
      </c>
      <c r="BK101" s="225">
        <f>ROUND(I101*H101,2)</f>
        <v>0</v>
      </c>
      <c r="BL101" s="18" t="s">
        <v>158</v>
      </c>
      <c r="BM101" s="224" t="s">
        <v>2569</v>
      </c>
    </row>
    <row r="102" s="2" customFormat="1">
      <c r="A102" s="39"/>
      <c r="B102" s="40"/>
      <c r="C102" s="41"/>
      <c r="D102" s="226" t="s">
        <v>160</v>
      </c>
      <c r="E102" s="41"/>
      <c r="F102" s="227" t="s">
        <v>1674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160</v>
      </c>
      <c r="AU102" s="18" t="s">
        <v>79</v>
      </c>
    </row>
    <row r="103" s="2" customFormat="1" ht="16.5" customHeight="1">
      <c r="A103" s="39"/>
      <c r="B103" s="40"/>
      <c r="C103" s="213" t="s">
        <v>207</v>
      </c>
      <c r="D103" s="213" t="s">
        <v>153</v>
      </c>
      <c r="E103" s="214" t="s">
        <v>1675</v>
      </c>
      <c r="F103" s="215" t="s">
        <v>1676</v>
      </c>
      <c r="G103" s="216" t="s">
        <v>245</v>
      </c>
      <c r="H103" s="217">
        <v>32.298999999999999</v>
      </c>
      <c r="I103" s="218"/>
      <c r="J103" s="219">
        <f>ROUND(I103*H103,2)</f>
        <v>0</v>
      </c>
      <c r="K103" s="215" t="s">
        <v>157</v>
      </c>
      <c r="L103" s="45"/>
      <c r="M103" s="220" t="s">
        <v>19</v>
      </c>
      <c r="N103" s="221" t="s">
        <v>40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158</v>
      </c>
      <c r="AT103" s="224" t="s">
        <v>153</v>
      </c>
      <c r="AU103" s="224" t="s">
        <v>79</v>
      </c>
      <c r="AY103" s="18" t="s">
        <v>151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77</v>
      </c>
      <c r="BK103" s="225">
        <f>ROUND(I103*H103,2)</f>
        <v>0</v>
      </c>
      <c r="BL103" s="18" t="s">
        <v>158</v>
      </c>
      <c r="BM103" s="224" t="s">
        <v>2570</v>
      </c>
    </row>
    <row r="104" s="2" customFormat="1">
      <c r="A104" s="39"/>
      <c r="B104" s="40"/>
      <c r="C104" s="41"/>
      <c r="D104" s="226" t="s">
        <v>160</v>
      </c>
      <c r="E104" s="41"/>
      <c r="F104" s="227" t="s">
        <v>1678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160</v>
      </c>
      <c r="AU104" s="18" t="s">
        <v>79</v>
      </c>
    </row>
    <row r="105" s="2" customFormat="1" ht="16.5" customHeight="1">
      <c r="A105" s="39"/>
      <c r="B105" s="40"/>
      <c r="C105" s="213" t="s">
        <v>218</v>
      </c>
      <c r="D105" s="213" t="s">
        <v>153</v>
      </c>
      <c r="E105" s="214" t="s">
        <v>1679</v>
      </c>
      <c r="F105" s="215" t="s">
        <v>1680</v>
      </c>
      <c r="G105" s="216" t="s">
        <v>245</v>
      </c>
      <c r="H105" s="217">
        <v>258.392</v>
      </c>
      <c r="I105" s="218"/>
      <c r="J105" s="219">
        <f>ROUND(I105*H105,2)</f>
        <v>0</v>
      </c>
      <c r="K105" s="215" t="s">
        <v>157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158</v>
      </c>
      <c r="AT105" s="224" t="s">
        <v>153</v>
      </c>
      <c r="AU105" s="224" t="s">
        <v>79</v>
      </c>
      <c r="AY105" s="18" t="s">
        <v>151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77</v>
      </c>
      <c r="BK105" s="225">
        <f>ROUND(I105*H105,2)</f>
        <v>0</v>
      </c>
      <c r="BL105" s="18" t="s">
        <v>158</v>
      </c>
      <c r="BM105" s="224" t="s">
        <v>2571</v>
      </c>
    </row>
    <row r="106" s="2" customFormat="1">
      <c r="A106" s="39"/>
      <c r="B106" s="40"/>
      <c r="C106" s="41"/>
      <c r="D106" s="226" t="s">
        <v>160</v>
      </c>
      <c r="E106" s="41"/>
      <c r="F106" s="227" t="s">
        <v>1682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160</v>
      </c>
      <c r="AU106" s="18" t="s">
        <v>79</v>
      </c>
    </row>
    <row r="107" s="13" customFormat="1">
      <c r="A107" s="13"/>
      <c r="B107" s="231"/>
      <c r="C107" s="232"/>
      <c r="D107" s="233" t="s">
        <v>162</v>
      </c>
      <c r="E107" s="232"/>
      <c r="F107" s="235" t="s">
        <v>2572</v>
      </c>
      <c r="G107" s="232"/>
      <c r="H107" s="236">
        <v>258.392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162</v>
      </c>
      <c r="AU107" s="242" t="s">
        <v>79</v>
      </c>
      <c r="AV107" s="13" t="s">
        <v>79</v>
      </c>
      <c r="AW107" s="13" t="s">
        <v>4</v>
      </c>
      <c r="AX107" s="13" t="s">
        <v>77</v>
      </c>
      <c r="AY107" s="242" t="s">
        <v>151</v>
      </c>
    </row>
    <row r="108" s="2" customFormat="1" ht="21.75" customHeight="1">
      <c r="A108" s="39"/>
      <c r="B108" s="40"/>
      <c r="C108" s="213" t="s">
        <v>224</v>
      </c>
      <c r="D108" s="213" t="s">
        <v>153</v>
      </c>
      <c r="E108" s="214" t="s">
        <v>1684</v>
      </c>
      <c r="F108" s="215" t="s">
        <v>1685</v>
      </c>
      <c r="G108" s="216" t="s">
        <v>245</v>
      </c>
      <c r="H108" s="217">
        <v>32.298999999999999</v>
      </c>
      <c r="I108" s="218"/>
      <c r="J108" s="219">
        <f>ROUND(I108*H108,2)</f>
        <v>0</v>
      </c>
      <c r="K108" s="215" t="s">
        <v>157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158</v>
      </c>
      <c r="AT108" s="224" t="s">
        <v>153</v>
      </c>
      <c r="AU108" s="224" t="s">
        <v>79</v>
      </c>
      <c r="AY108" s="18" t="s">
        <v>151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77</v>
      </c>
      <c r="BK108" s="225">
        <f>ROUND(I108*H108,2)</f>
        <v>0</v>
      </c>
      <c r="BL108" s="18" t="s">
        <v>158</v>
      </c>
      <c r="BM108" s="224" t="s">
        <v>2573</v>
      </c>
    </row>
    <row r="109" s="2" customFormat="1">
      <c r="A109" s="39"/>
      <c r="B109" s="40"/>
      <c r="C109" s="41"/>
      <c r="D109" s="226" t="s">
        <v>160</v>
      </c>
      <c r="E109" s="41"/>
      <c r="F109" s="227" t="s">
        <v>1687</v>
      </c>
      <c r="G109" s="41"/>
      <c r="H109" s="41"/>
      <c r="I109" s="228"/>
      <c r="J109" s="41"/>
      <c r="K109" s="41"/>
      <c r="L109" s="45"/>
      <c r="M109" s="276"/>
      <c r="N109" s="277"/>
      <c r="O109" s="278"/>
      <c r="P109" s="278"/>
      <c r="Q109" s="278"/>
      <c r="R109" s="278"/>
      <c r="S109" s="278"/>
      <c r="T109" s="27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79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g5/AO83ctr3wzzb8wImRPnXEFMW7BJ8i8OK7sXuTVzg7EuR5e2DDKI9fiLSIXHoiMev8BfblqvuwU9B5mcVgng==" hashValue="diGvjXCCk1C9341Ylmxqmpu7f2m3b1Fzpl+lXLL7xLKirYqoG+irMdE2EeCirdJPCwcivp9ukyvAOewCtSgNRg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1_02/965081333"/>
    <hyperlink ref="F95" r:id="rId2" display="https://podminky.urs.cz/item/CS_URS_2021_02/965082941"/>
    <hyperlink ref="F98" r:id="rId3" display="https://podminky.urs.cz/item/CS_URS_2021_02/981011415"/>
    <hyperlink ref="F102" r:id="rId4" display="https://podminky.urs.cz/item/CS_URS_2021_02/997013111"/>
    <hyperlink ref="F104" r:id="rId5" display="https://podminky.urs.cz/item/CS_URS_2021_02/997013501"/>
    <hyperlink ref="F106" r:id="rId6" display="https://podminky.urs.cz/item/CS_URS_2021_02/997013509"/>
    <hyperlink ref="F109" r:id="rId7" display="https://podminky.urs.cz/item/CS_URS_2021_02/9970136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Neubauer Miroslav</dc:creator>
  <cp:lastModifiedBy>Neubauer Miroslav</cp:lastModifiedBy>
  <dcterms:created xsi:type="dcterms:W3CDTF">2022-01-06T17:23:28Z</dcterms:created>
  <dcterms:modified xsi:type="dcterms:W3CDTF">2022-01-06T17:23:47Z</dcterms:modified>
</cp:coreProperties>
</file>