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200" activeTab="0"/>
  </bookViews>
  <sheets>
    <sheet name="Astronomické vybavení" sheetId="2" r:id="rId1"/>
  </sheets>
  <definedNames>
    <definedName name="_xlnm.Print_Area" localSheetId="0">'Astronomické vybavení'!$A$1:$G$131</definedName>
    <definedName name="_xlnm.Print_Titles" localSheetId="0">'Astronomické vybavení'!$6:$6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<sst xmlns="http://schemas.openxmlformats.org/spreadsheetml/2006/main" count="126" uniqueCount="83">
  <si>
    <t>technická podmínka</t>
  </si>
  <si>
    <t>počet ks</t>
  </si>
  <si>
    <r>
      <t xml:space="preserve">Veřejná zakázka </t>
    </r>
    <r>
      <rPr>
        <b/>
        <sz val="11"/>
        <color theme="1"/>
        <rFont val="Calibri"/>
        <family val="2"/>
        <scheme val="minor"/>
      </rPr>
      <t>Astronomické vybavení</t>
    </r>
  </si>
  <si>
    <r>
      <t xml:space="preserve">Příloha č. 1 Výzvy k podání nabídek / smlouvy – </t>
    </r>
    <r>
      <rPr>
        <b/>
        <sz val="11"/>
        <color theme="1"/>
        <rFont val="Calibri"/>
        <family val="2"/>
        <scheme val="minor"/>
      </rPr>
      <t>Specifikace předmětu plnění</t>
    </r>
  </si>
  <si>
    <t>A. Dalekohledy pro vizuální pozorování</t>
  </si>
  <si>
    <t>B. Dalekohledy pro pozorování Slunce</t>
  </si>
  <si>
    <t>C. Mobilní sety pro astrofotografii</t>
  </si>
  <si>
    <t>A.1 Větší mobilní dalekohled pro vizuální pozorování (250-300 mm)</t>
  </si>
  <si>
    <t>Katadioptrický dalekohled na vidlicové azimutální automatizované (GoTo) montáži na výškově stavitelném stativu pro vizuální pozorování o průměru 250-300 mm se světelností f/10 s automatickým systémem ustavení na hvězdy, s možností komunikace přes WiFi a s možností úpravy na astrofotografickou komoru f/2</t>
  </si>
  <si>
    <t>Příslušenství:</t>
  </si>
  <si>
    <t>2” výstup z dalekohledu pro použití 2” zrcátka a 2” širokoúhlých okulárů</t>
  </si>
  <si>
    <t>2” zenitové zrcátko s vysokou odrazivostí</t>
  </si>
  <si>
    <t>odpovídající zdroj do sítě 230 V</t>
  </si>
  <si>
    <t>clona proti parazitnímu světlu a rose a vyhřívání objektivu</t>
  </si>
  <si>
    <t>--</t>
  </si>
  <si>
    <t>A.2 Menší mobilní dalekohled pro pozorování (200-250 mm)</t>
  </si>
  <si>
    <t>Katadioptrický dalekohled na vidlicové azimutální automatizované (GoTo) montáži na výškově stavitelném stativu pro vizuální pozorování o průměru 200-250 mm se světelností f/10 s automatickým systémem ustavení na hvězdy, s možností komunikace přes WiFi a s možností úpravy na astrofotografickou komoru f/2</t>
  </si>
  <si>
    <r>
      <t xml:space="preserve">cena za 1 ks
</t>
    </r>
    <r>
      <rPr>
        <i/>
        <sz val="11"/>
        <color theme="1"/>
        <rFont val="Calibri"/>
        <family val="2"/>
        <scheme val="minor"/>
      </rPr>
      <t>(Kč bez DPH)</t>
    </r>
  </si>
  <si>
    <r>
      <t xml:space="preserve">cena celkem
</t>
    </r>
    <r>
      <rPr>
        <i/>
        <sz val="11"/>
        <color theme="1"/>
        <rFont val="Calibri"/>
        <family val="2"/>
        <scheme val="minor"/>
      </rPr>
      <t>(Kč bez DPH)</t>
    </r>
  </si>
  <si>
    <t>A.3 Větší binokulární dalekohled (120 mm)</t>
  </si>
  <si>
    <t>A.4 Menší binokulární dalekohled (100 mm)</t>
  </si>
  <si>
    <t>Přenosný apochromatický binokulární dalekohled s průměrem 120 mm, základním zvětšením 30-50x a možností změny zvětšení výměnnou okulárů (standardní 1.25” okuláry) pro pozorování jak astronomická, tak pozemní</t>
  </si>
  <si>
    <t>aretovatelná azimutální hlava montáže příslušné nosnosti, umožňující pozorování i v nadhlavníku</t>
  </si>
  <si>
    <t>výškově stavitelný dřevěný stativ s jednoduše výsuvnou středovou tyčí pro rychlou změnu výšky</t>
  </si>
  <si>
    <t>hledáček typu Red Dot (červený bod) s možností uchycení na tělo binokuláru</t>
  </si>
  <si>
    <t>Přenosný apochromatický binokulární dalekohled s průměrem 100 mm, základním zvětšením 20-30x a možností změny zvětšení výměnnou okulárů (standardní 1.25” okuláry) pro pozorování jak astronomická, tak pozemní</t>
  </si>
  <si>
    <t>hledáček</t>
  </si>
  <si>
    <t>B.1 Dalekohled pro pozorování chromosféry</t>
  </si>
  <si>
    <t>B.2 Rovníková montáž pro pozorování Slunce</t>
  </si>
  <si>
    <t>B.3 Čočkový dalekohled pro projekci Slunce</t>
  </si>
  <si>
    <t>B.4 Lehká paralaktická montáž</t>
  </si>
  <si>
    <t>okulár s proměnnou ohniskovou vzdáleností (zoom)</t>
  </si>
  <si>
    <t>druhý etalon pro zúžení pásma propustnosti na cca 0,5-0,55 Å (Double Stack)</t>
  </si>
  <si>
    <t>přepravní kufr</t>
  </si>
  <si>
    <t>Hybridní montáž se stativem s nosností 15-20 kg přístrojově, umožňující upnutí dvou dalekohledů paralelně pro pozorování Slunce, s automatickým posuvem v režimu SOLAR, jemnými elektrickými pohyby, případně plným GoTo systémem. Vč. stabilního skladného a přenosného výškově stavitelného stativu (dural, karbon)</t>
  </si>
  <si>
    <t>transportní brašna</t>
  </si>
  <si>
    <t>Čočkový dalekohled ED s průměrem min. 10 cm vhodný pro projekci Slunce (min F/10) s 2“ okulárovým výtahem</t>
  </si>
  <si>
    <t>transportní brašna, nebo kufr</t>
  </si>
  <si>
    <t>C.1 Reflektor pro astrofotografii (250 mm)</t>
  </si>
  <si>
    <t>C.2 Těžká rovníková montáž pro astrofotografický reflektor</t>
  </si>
  <si>
    <t>C.3 Refraktor pro astrofotografii (120 mm)</t>
  </si>
  <si>
    <t>C.4 Mobilní paralaktická montáž pro astrofotografii</t>
  </si>
  <si>
    <t>Newtonův zrcadlový dalekohled pro astrofotografii a vizuální pozorování o průměru cca 250 mm se světelností f/4 s 2“ okulárovým výtahem s jemným ostřením a antireflexní úpravou optické plochy</t>
  </si>
  <si>
    <t>upínací kruhy a lišta pro uchycení na EQ montáž</t>
  </si>
  <si>
    <t>základní okulár 20-30 mm</t>
  </si>
  <si>
    <t>Čočkový apochromatický astrograf (refraktor) o průměru 120 mm se světelností f/6 a lepší, vybavený rovnačem obrazového pole pro formát FullFrame (36x24 mm) s příslušenstvím, umožňujícím i vizuální pozorování</t>
  </si>
  <si>
    <t>přepravní kufr na dalekohled</t>
  </si>
  <si>
    <t>přepravní kufr, nebo brašna</t>
  </si>
  <si>
    <t>skladný a přenosný výškově stavitelný stativ (dural, karbon) vč. transportní brašny na stativ</t>
  </si>
  <si>
    <t>D. Dalekohledy pro odborná pozorování</t>
  </si>
  <si>
    <t>D.1 Zrcadlový dalekohled (250 mm)</t>
  </si>
  <si>
    <t>D.2 Těžká rovníková montáž pro zrcadlový dalekohled</t>
  </si>
  <si>
    <t>D.3 Okulárový výtah pro dálkové ostření</t>
  </si>
  <si>
    <t xml:space="preserve">E. Příslušenství </t>
  </si>
  <si>
    <t>E.1 Okulár 21 mm 100°</t>
  </si>
  <si>
    <t>E.2 Okulár 24 mm 68°</t>
  </si>
  <si>
    <t>E.3 Sada okulárů</t>
  </si>
  <si>
    <t>E.4 Polarizační filtr</t>
  </si>
  <si>
    <t>E.5 El. zdroj – powerbanka</t>
  </si>
  <si>
    <t>E.6 Kolimátor</t>
  </si>
  <si>
    <t>E.7 Sluneční folie</t>
  </si>
  <si>
    <t>E.8 Jasoměr</t>
  </si>
  <si>
    <t>Širokoúhlý 2“ okulár s ohniskem 21 mm se zorným polem cca 100° vybavený sklopnou očnicí a korekcí očního astigmatismu</t>
  </si>
  <si>
    <t>Širokoúhlý 1,25“ okulár s ohniskem 24 mm se zorným polem cca 68°</t>
  </si>
  <si>
    <t>Sada 7 základních 1,25“ okulárů s redukcí na 2“ se širokým zorným polem. Ohniskové vzdálenosti: 5 mm, 8 mm, 10 mm, 13 mm, 17 mm, 21 mm a 24 mm</t>
  </si>
  <si>
    <t>Polarizační filtr s upínacím průměrem 2“ (M48x0,5) pro zlepšení obrazu při pozorování planet a Měsíce</t>
  </si>
  <si>
    <t>Univerzální powerbanka min. 300 Wh (min. 26Ah/12V) s min. dvěma USB výstupy a min. dvěma 12 V výstupy do autozásuvky vybavená svítilnou, vč. pouzdra a nabíječky z 230 V</t>
  </si>
  <si>
    <t>Přesný laserový univerzální kolimátor pro seřizování optických soustav Newton</t>
  </si>
  <si>
    <t>Sky Quality Meter se zabudovanou optikou před senzorem, snímání úhlu cca 10°. Měření se zobrazuje na displeji v mag/arcsec2, příp. převod na hodnotu v cd/m2. Orientační měření teploty</t>
  </si>
  <si>
    <t>Cena celkem (Kč bez DPH)</t>
  </si>
  <si>
    <t>Cena celkem (Kč vč. DPH)</t>
  </si>
  <si>
    <t>Fólie pro výrobu objektivového slunečního filtru. Hustota ND=5.0, formát min. A4</t>
  </si>
  <si>
    <t>DPH 21 % (Kč)</t>
  </si>
  <si>
    <t>sada základních okulárů</t>
  </si>
  <si>
    <t>v ceně dalekohledu</t>
  </si>
  <si>
    <t>v ceně reflektoru</t>
  </si>
  <si>
    <r>
      <t xml:space="preserve">výrobce a označení 
</t>
    </r>
    <r>
      <rPr>
        <i/>
        <sz val="11"/>
        <color theme="1"/>
        <rFont val="Calibri"/>
        <family val="2"/>
        <scheme val="minor"/>
      </rPr>
      <t>(model, typ)</t>
    </r>
  </si>
  <si>
    <r>
      <rPr>
        <b/>
        <i/>
        <sz val="11"/>
        <color theme="1"/>
        <rFont val="Calibri"/>
        <family val="2"/>
        <scheme val="minor"/>
      </rPr>
      <t xml:space="preserve">Pokyny pro dodavatele: 
</t>
    </r>
    <r>
      <rPr>
        <i/>
        <sz val="11"/>
        <color theme="1"/>
        <rFont val="Calibri"/>
        <family val="2"/>
        <scheme val="minor"/>
      </rPr>
      <t>Dodavatel vyplní žlutě zvýrazněná pole ve sloupci D a E.
V případě, že je ve sloupci E u některé položky příslušenství předepsán text "v ceně dalekohledu" (resp. montáže či reflektoru), dodavatel cenu takové položky příslušenství zahrne do ceny dalekohledu (resp. montáže či reflektroru), v rámci kterého je daná položka příslušenství uvedena.
Níže uvedené technické podmínky jsou minimální (popř. dle jejich povahy jako maximální) a závazné, tj. vyjadřují minimální technickou úroveň, která musí být dodavatelem dodržena.
Pro každou část plnění, pro kterou je odpovídající pole ve sloupci D žlutě zvýrazněno, dodavatel ve své nabídce předloží její katalogový, technický či produktový list, popř. její podrobný technický popis. Údaje v takových dokladech musí prokazovat splnění níže uvedených technických podmínek zadavatele a nesmí být s nimi v rozporu.
Další informace a pokyny pro dodavatele jsou uvedeny ve Výzvě k podání nabídek.</t>
    </r>
    <r>
      <rPr>
        <b/>
        <i/>
        <sz val="11"/>
        <color theme="1"/>
        <rFont val="Calibri"/>
        <family val="2"/>
        <scheme val="minor"/>
      </rPr>
      <t xml:space="preserve">
Tyto pokyny dodavatel před finalizací dokumentu vymaže.</t>
    </r>
  </si>
  <si>
    <t>Robotický motorizovaný 2" výtah ovladatelný prostřednictvím PC (se standardním OS Windows) s možností připojení přes USB, WiFi, smartphone nebo tablet. Zdvih min. 15 mm a nosnost min. 5 kg. Rozlišení min. 0,04 mikrometry na krok</t>
  </si>
  <si>
    <t>Čočkový dalekohled pro pozorování chromosféry Slunce v čáře vodíku (H-α) ve vyšším rozlišení (průměr min. 120 mm). Šířka pásma propustnosti 0,7 Å a lepší. Možnost pozorování jak celého slunečního disku, tak detailů v chromosféře (ohnisko do 1000 mm)</t>
  </si>
  <si>
    <t>Paralaktická montáž s automatizovaným GoTo naváděním a přístrojovou nosností min. 12 kg. Musí umožnovat nastavení pomocí polárního hledáčku, vč. stativu. Rychlost pohybu 0,5-800 násobek rychlosti denního pohybu s možnostmi sledování pohybu hvězd, Měsíce a Slunce. Port pro připojení autonomního autoguideru (bez nutné přítomnosti přenosného počítače).</t>
  </si>
  <si>
    <t>Paralaktická montáž s automatizovaným GoTo naváděním a přístrojovou nosností min. 25 kg. Musí umožnovat nastavení pomocí polárního hledáčku, vč. stativu. Rychlost pohybu 0,5-800 násobek rychlosti denního pohybu s možnostmi sledování pohybu hvězd, Měsíce a Slunce. Port pro připojení autonomního autoguideru (bez nutné přítomnosti přenosného počítače).</t>
  </si>
  <si>
    <t>Paralaktická montáž s automatizovaným GoTo naváděním a přístrojovou nosností min. 18 kg. Musí umožnovat nastavení pomocí polárního hledáčku. Rychlost pohybu 0,5-800 násobek rychlosti denního pohybu s možnostmi sledování pohybu hvězd, Měsíce a Slunce. Port pro připojení autonomního autoguideru (bez nutné přítomnosti přenosného počítače).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</si>
</sst>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799847602844"/>
        <bgColor indexed="64"/>
      </patternFill>
    </fill>
  </fills>
  <borders count="4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 quotePrefix="1">
      <alignment horizontal="center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top" wrapText="1"/>
      <protection/>
    </xf>
    <xf numFmtId="0" fontId="6" fillId="2" borderId="7" xfId="0" applyFont="1" applyFill="1" applyBorder="1" applyAlignment="1" applyProtection="1">
      <alignment horizontal="center" vertical="top" wrapText="1"/>
      <protection/>
    </xf>
    <xf numFmtId="0" fontId="6" fillId="2" borderId="8" xfId="0" applyFont="1" applyFill="1" applyBorder="1" applyAlignment="1" applyProtection="1">
      <alignment horizontal="center" vertical="top" wrapText="1"/>
      <protection/>
    </xf>
    <xf numFmtId="0" fontId="6" fillId="2" borderId="9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 quotePrefix="1">
      <alignment horizontal="center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 quotePrefix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164" fontId="0" fillId="4" borderId="13" xfId="0" applyNumberFormat="1" applyFont="1" applyFill="1" applyBorder="1" applyAlignment="1" applyProtection="1">
      <alignment horizontal="right" indent="2"/>
      <protection/>
    </xf>
    <xf numFmtId="164" fontId="0" fillId="5" borderId="13" xfId="0" applyNumberFormat="1" applyFont="1" applyFill="1" applyBorder="1" applyAlignment="1" applyProtection="1">
      <alignment horizontal="right" indent="2"/>
      <protection/>
    </xf>
    <xf numFmtId="164" fontId="0" fillId="0" borderId="14" xfId="0" applyNumberFormat="1" applyFont="1" applyFill="1" applyBorder="1" applyAlignment="1" applyProtection="1">
      <alignment horizontal="right" vertical="center" indent="2"/>
      <protection/>
    </xf>
    <xf numFmtId="164" fontId="0" fillId="0" borderId="15" xfId="0" applyNumberFormat="1" applyFont="1" applyFill="1" applyBorder="1" applyAlignment="1" applyProtection="1">
      <alignment horizontal="right" vertical="center" indent="2"/>
      <protection/>
    </xf>
    <xf numFmtId="164" fontId="0" fillId="0" borderId="16" xfId="0" applyNumberFormat="1" applyFont="1" applyFill="1" applyBorder="1" applyAlignment="1" applyProtection="1">
      <alignment horizontal="right" indent="2"/>
      <protection/>
    </xf>
    <xf numFmtId="164" fontId="0" fillId="0" borderId="17" xfId="0" applyNumberFormat="1" applyFont="1" applyFill="1" applyBorder="1" applyAlignment="1" applyProtection="1">
      <alignment horizontal="right" indent="2"/>
      <protection/>
    </xf>
    <xf numFmtId="164" fontId="2" fillId="2" borderId="9" xfId="0" applyNumberFormat="1" applyFont="1" applyFill="1" applyBorder="1" applyAlignment="1" applyProtection="1">
      <alignment horizontal="right" indent="2"/>
      <protection/>
    </xf>
    <xf numFmtId="164" fontId="0" fillId="3" borderId="4" xfId="0" applyNumberFormat="1" applyFont="1" applyFill="1" applyBorder="1" applyAlignment="1" applyProtection="1">
      <alignment horizontal="right" vertical="center" indent="2"/>
      <protection locked="0"/>
    </xf>
    <xf numFmtId="164" fontId="0" fillId="3" borderId="3" xfId="0" applyNumberFormat="1" applyFont="1" applyFill="1" applyBorder="1" applyAlignment="1" applyProtection="1">
      <alignment horizontal="right" vertical="center" indent="2"/>
      <protection locked="0"/>
    </xf>
    <xf numFmtId="164" fontId="0" fillId="3" borderId="18" xfId="0" applyNumberFormat="1" applyFont="1" applyFill="1" applyBorder="1" applyAlignment="1" applyProtection="1">
      <alignment horizontal="right" vertical="center" indent="2"/>
      <protection locked="0"/>
    </xf>
    <xf numFmtId="164" fontId="0" fillId="3" borderId="7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 quotePrefix="1">
      <alignment horizontal="center" vertical="center"/>
      <protection/>
    </xf>
    <xf numFmtId="164" fontId="0" fillId="0" borderId="19" xfId="0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right" vertical="center" indent="2"/>
      <protection/>
    </xf>
    <xf numFmtId="164" fontId="0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2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/>
      <protection/>
    </xf>
    <xf numFmtId="0" fontId="2" fillId="4" borderId="8" xfId="0" applyFont="1" applyFill="1" applyBorder="1" applyAlignment="1" applyProtection="1">
      <alignment/>
      <protection/>
    </xf>
    <xf numFmtId="0" fontId="2" fillId="4" borderId="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 vertical="center" indent="1"/>
      <protection/>
    </xf>
    <xf numFmtId="0" fontId="4" fillId="0" borderId="27" xfId="0" applyFont="1" applyBorder="1" applyAlignment="1" applyProtection="1">
      <alignment horizontal="left" vertical="center" indent="1"/>
      <protection/>
    </xf>
    <xf numFmtId="0" fontId="4" fillId="0" borderId="1" xfId="0" applyFont="1" applyBorder="1" applyAlignment="1" applyProtection="1">
      <alignment horizontal="left" vertical="center" indent="1"/>
      <protection/>
    </xf>
    <xf numFmtId="0" fontId="2" fillId="6" borderId="25" xfId="0" applyFont="1" applyFill="1" applyBorder="1" applyAlignment="1" applyProtection="1">
      <alignment/>
      <protection/>
    </xf>
    <xf numFmtId="0" fontId="2" fillId="6" borderId="8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 wrapText="1" indent="1"/>
      <protection/>
    </xf>
    <xf numFmtId="0" fontId="4" fillId="0" borderId="31" xfId="0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" fillId="0" borderId="30" xfId="0" applyFont="1" applyBorder="1" applyAlignment="1" applyProtection="1">
      <alignment horizontal="left" vertical="center" indent="1"/>
      <protection/>
    </xf>
    <xf numFmtId="0" fontId="4" fillId="0" borderId="31" xfId="0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2" fillId="0" borderId="8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 wrapText="1" indent="1"/>
      <protection/>
    </xf>
    <xf numFmtId="0" fontId="4" fillId="0" borderId="27" xfId="0" applyFont="1" applyBorder="1" applyAlignment="1" applyProtection="1">
      <alignment horizontal="left" vertical="center" wrapText="1" indent="1"/>
      <protection/>
    </xf>
    <xf numFmtId="0" fontId="4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" fillId="2" borderId="2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0" borderId="39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8" xfId="0" applyFont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3" fillId="0" borderId="40" xfId="0" applyFont="1" applyBorder="1" applyAlignment="1" applyProtection="1">
      <alignment wrapText="1"/>
      <protection/>
    </xf>
    <xf numFmtId="0" fontId="3" fillId="3" borderId="0" xfId="0" applyFont="1" applyFill="1" applyAlignment="1" applyProtection="1">
      <alignment vertical="center" wrapText="1"/>
      <protection locked="0"/>
    </xf>
    <xf numFmtId="0" fontId="6" fillId="2" borderId="25" xfId="0" applyFont="1" applyFill="1" applyBorder="1" applyAlignment="1" applyProtection="1">
      <alignment vertical="top" wrapText="1"/>
      <protection/>
    </xf>
    <xf numFmtId="0" fontId="6" fillId="2" borderId="8" xfId="0" applyFont="1" applyFill="1" applyBorder="1" applyAlignment="1" applyProtection="1">
      <alignment vertical="top" wrapText="1"/>
      <protection/>
    </xf>
    <xf numFmtId="0" fontId="6" fillId="2" borderId="6" xfId="0" applyFont="1" applyFill="1" applyBorder="1" applyAlignment="1" applyProtection="1">
      <alignment vertical="top" wrapText="1"/>
      <protection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164" fontId="0" fillId="3" borderId="5" xfId="0" applyNumberFormat="1" applyFont="1" applyFill="1" applyBorder="1" applyAlignment="1" applyProtection="1">
      <alignment horizontal="right" vertical="center" indent="2"/>
      <protection locked="0"/>
    </xf>
    <xf numFmtId="0" fontId="4" fillId="0" borderId="10" xfId="0" applyFont="1" applyBorder="1" applyAlignment="1" applyProtection="1" quotePrefix="1">
      <alignment horizontal="center" vertical="center"/>
      <protection/>
    </xf>
    <xf numFmtId="164" fontId="0" fillId="0" borderId="18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164" fontId="0" fillId="0" borderId="4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33"/>
  <sheetViews>
    <sheetView tabSelected="1" zoomScale="90" zoomScaleNormal="90" workbookViewId="0" topLeftCell="A1">
      <selection activeCell="D47" sqref="D47"/>
    </sheetView>
  </sheetViews>
  <sheetFormatPr defaultColWidth="9.140625" defaultRowHeight="15" outlineLevelRow="1"/>
  <cols>
    <col min="1" max="1" width="18.140625" style="1" customWidth="1"/>
    <col min="2" max="2" width="42.57421875" style="1" customWidth="1"/>
    <col min="3" max="3" width="10.57421875" style="0" customWidth="1"/>
    <col min="4" max="4" width="27.140625" style="0" customWidth="1"/>
    <col min="5" max="5" width="17.421875" style="0" bestFit="1" customWidth="1"/>
    <col min="6" max="6" width="8.57421875" style="0" bestFit="1" customWidth="1"/>
    <col min="7" max="7" width="17.421875" style="0" bestFit="1" customWidth="1"/>
  </cols>
  <sheetData>
    <row r="1" spans="1:7" ht="15" customHeight="1">
      <c r="A1" s="89" t="s">
        <v>2</v>
      </c>
      <c r="B1" s="89"/>
      <c r="C1" s="89"/>
      <c r="D1" s="89"/>
      <c r="E1" s="89"/>
      <c r="F1" s="89"/>
      <c r="G1" s="89"/>
    </row>
    <row r="2" spans="1:7" ht="15" customHeight="1">
      <c r="A2" s="89" t="s">
        <v>3</v>
      </c>
      <c r="B2" s="89"/>
      <c r="C2" s="89"/>
      <c r="D2" s="89"/>
      <c r="E2" s="89"/>
      <c r="F2" s="89"/>
      <c r="G2" s="89"/>
    </row>
    <row r="3" spans="1:7" ht="15" customHeight="1">
      <c r="A3" s="18"/>
      <c r="B3" s="18"/>
      <c r="C3" s="18"/>
      <c r="D3" s="18"/>
      <c r="E3" s="18"/>
      <c r="F3" s="18"/>
      <c r="G3" s="18"/>
    </row>
    <row r="4" spans="1:7" ht="144.5" customHeight="1">
      <c r="A4" s="91" t="s">
        <v>77</v>
      </c>
      <c r="B4" s="91"/>
      <c r="C4" s="91"/>
      <c r="D4" s="91"/>
      <c r="E4" s="91"/>
      <c r="F4" s="91"/>
      <c r="G4" s="91"/>
    </row>
    <row r="5" spans="1:7" ht="15" customHeight="1" thickBot="1">
      <c r="A5" s="90"/>
      <c r="B5" s="90"/>
      <c r="C5" s="90"/>
      <c r="D5" s="90"/>
      <c r="E5" s="90"/>
      <c r="F5" s="90"/>
      <c r="G5" s="90"/>
    </row>
    <row r="6" spans="1:7" ht="29.5" thickBot="1">
      <c r="A6" s="92" t="s">
        <v>0</v>
      </c>
      <c r="B6" s="93"/>
      <c r="C6" s="94"/>
      <c r="D6" s="9" t="s">
        <v>76</v>
      </c>
      <c r="E6" s="10" t="s">
        <v>17</v>
      </c>
      <c r="F6" s="11" t="s">
        <v>1</v>
      </c>
      <c r="G6" s="12" t="s">
        <v>18</v>
      </c>
    </row>
    <row r="7" spans="1:7" ht="5" customHeight="1" thickBot="1">
      <c r="A7" s="17"/>
      <c r="B7" s="17"/>
      <c r="C7" s="17"/>
      <c r="D7" s="17"/>
      <c r="E7" s="17"/>
      <c r="F7" s="17"/>
      <c r="G7" s="5"/>
    </row>
    <row r="8" spans="1:7" ht="15" thickBot="1">
      <c r="A8" s="48" t="s">
        <v>4</v>
      </c>
      <c r="B8" s="49"/>
      <c r="C8" s="49"/>
      <c r="D8" s="49"/>
      <c r="E8" s="49"/>
      <c r="F8" s="50"/>
      <c r="G8" s="25">
        <f>SUM(G10,G18,G26,G33)</f>
        <v>0</v>
      </c>
    </row>
    <row r="9" spans="1:7" ht="5" customHeight="1" outlineLevel="1" thickBot="1">
      <c r="A9" s="66"/>
      <c r="B9" s="66"/>
      <c r="C9" s="66"/>
      <c r="D9" s="66"/>
      <c r="E9" s="66"/>
      <c r="F9" s="66"/>
      <c r="G9" s="66"/>
    </row>
    <row r="10" spans="1:7" ht="15" outlineLevel="1" thickBot="1">
      <c r="A10" s="54" t="s">
        <v>7</v>
      </c>
      <c r="B10" s="55"/>
      <c r="C10" s="55"/>
      <c r="D10" s="55"/>
      <c r="E10" s="55"/>
      <c r="F10" s="56"/>
      <c r="G10" s="26">
        <f>SUM(G11,G13:G16)</f>
        <v>0</v>
      </c>
    </row>
    <row r="11" spans="1:7" ht="58" customHeight="1" outlineLevel="1">
      <c r="A11" s="57" t="s">
        <v>8</v>
      </c>
      <c r="B11" s="58"/>
      <c r="C11" s="59"/>
      <c r="D11" s="19"/>
      <c r="E11" s="32"/>
      <c r="F11" s="14">
        <v>1</v>
      </c>
      <c r="G11" s="27">
        <f>E11*F11</f>
        <v>0</v>
      </c>
    </row>
    <row r="12" spans="1:7" ht="15" customHeight="1" outlineLevel="1">
      <c r="A12" s="67" t="s">
        <v>9</v>
      </c>
      <c r="B12" s="68"/>
      <c r="C12" s="68"/>
      <c r="D12" s="68"/>
      <c r="E12" s="68"/>
      <c r="F12" s="68"/>
      <c r="G12" s="69"/>
    </row>
    <row r="13" spans="1:7" ht="15" customHeight="1" outlineLevel="1">
      <c r="A13" s="51" t="s">
        <v>10</v>
      </c>
      <c r="B13" s="52"/>
      <c r="C13" s="53"/>
      <c r="D13" s="4" t="s">
        <v>14</v>
      </c>
      <c r="E13" s="45" t="s">
        <v>74</v>
      </c>
      <c r="F13" s="4">
        <v>1</v>
      </c>
      <c r="G13" s="42" t="str">
        <f>E13</f>
        <v>v ceně dalekohledu</v>
      </c>
    </row>
    <row r="14" spans="1:7" ht="15" customHeight="1" outlineLevel="1">
      <c r="A14" s="51" t="s">
        <v>11</v>
      </c>
      <c r="B14" s="52"/>
      <c r="C14" s="53"/>
      <c r="D14" s="4" t="s">
        <v>14</v>
      </c>
      <c r="E14" s="46"/>
      <c r="F14" s="7">
        <v>1</v>
      </c>
      <c r="G14" s="43"/>
    </row>
    <row r="15" spans="1:7" ht="15" customHeight="1" outlineLevel="1">
      <c r="A15" s="51" t="s">
        <v>12</v>
      </c>
      <c r="B15" s="52"/>
      <c r="C15" s="53"/>
      <c r="D15" s="4" t="s">
        <v>14</v>
      </c>
      <c r="E15" s="47"/>
      <c r="F15" s="7">
        <v>1</v>
      </c>
      <c r="G15" s="44"/>
    </row>
    <row r="16" spans="1:7" ht="15" customHeight="1" outlineLevel="1" thickBot="1">
      <c r="A16" s="63" t="s">
        <v>13</v>
      </c>
      <c r="B16" s="64"/>
      <c r="C16" s="65"/>
      <c r="D16" s="20"/>
      <c r="E16" s="33"/>
      <c r="F16" s="8">
        <v>1</v>
      </c>
      <c r="G16" s="28">
        <f aca="true" t="shared" si="0" ref="G16">E16*F16</f>
        <v>0</v>
      </c>
    </row>
    <row r="17" spans="1:7" ht="5" customHeight="1" outlineLevel="1" thickBot="1">
      <c r="A17" s="66"/>
      <c r="B17" s="66"/>
      <c r="C17" s="66"/>
      <c r="D17" s="66"/>
      <c r="E17" s="66"/>
      <c r="F17" s="66"/>
      <c r="G17" s="66"/>
    </row>
    <row r="18" spans="1:7" ht="15" outlineLevel="1" thickBot="1">
      <c r="A18" s="54" t="s">
        <v>15</v>
      </c>
      <c r="B18" s="55"/>
      <c r="C18" s="55"/>
      <c r="D18" s="55"/>
      <c r="E18" s="55"/>
      <c r="F18" s="56"/>
      <c r="G18" s="26">
        <f>SUM(G19,G21:G24)</f>
        <v>0</v>
      </c>
    </row>
    <row r="19" spans="1:7" ht="58" customHeight="1" outlineLevel="1">
      <c r="A19" s="57" t="s">
        <v>16</v>
      </c>
      <c r="B19" s="58"/>
      <c r="C19" s="59"/>
      <c r="D19" s="19"/>
      <c r="E19" s="32"/>
      <c r="F19" s="15">
        <v>2</v>
      </c>
      <c r="G19" s="27">
        <f aca="true" t="shared" si="1" ref="G19">E19*F19</f>
        <v>0</v>
      </c>
    </row>
    <row r="20" spans="1:7" ht="15" customHeight="1" outlineLevel="1">
      <c r="A20" s="67" t="s">
        <v>9</v>
      </c>
      <c r="B20" s="68"/>
      <c r="C20" s="68"/>
      <c r="D20" s="68"/>
      <c r="E20" s="68"/>
      <c r="F20" s="68"/>
      <c r="G20" s="69"/>
    </row>
    <row r="21" spans="1:7" ht="15" customHeight="1" outlineLevel="1">
      <c r="A21" s="51" t="s">
        <v>10</v>
      </c>
      <c r="B21" s="52"/>
      <c r="C21" s="53"/>
      <c r="D21" s="4" t="s">
        <v>14</v>
      </c>
      <c r="E21" s="45" t="s">
        <v>74</v>
      </c>
      <c r="F21" s="6">
        <v>2</v>
      </c>
      <c r="G21" s="42" t="str">
        <f>E21</f>
        <v>v ceně dalekohledu</v>
      </c>
    </row>
    <row r="22" spans="1:7" ht="15" customHeight="1" outlineLevel="1">
      <c r="A22" s="51" t="s">
        <v>11</v>
      </c>
      <c r="B22" s="52"/>
      <c r="C22" s="53"/>
      <c r="D22" s="4" t="s">
        <v>14</v>
      </c>
      <c r="E22" s="46"/>
      <c r="F22" s="7">
        <v>2</v>
      </c>
      <c r="G22" s="43"/>
    </row>
    <row r="23" spans="1:7" ht="15" customHeight="1" outlineLevel="1">
      <c r="A23" s="51" t="s">
        <v>12</v>
      </c>
      <c r="B23" s="52"/>
      <c r="C23" s="53"/>
      <c r="D23" s="4" t="s">
        <v>14</v>
      </c>
      <c r="E23" s="47"/>
      <c r="F23" s="7">
        <v>2</v>
      </c>
      <c r="G23" s="44"/>
    </row>
    <row r="24" spans="1:7" ht="15" customHeight="1" outlineLevel="1" thickBot="1">
      <c r="A24" s="63" t="s">
        <v>13</v>
      </c>
      <c r="B24" s="64"/>
      <c r="C24" s="65"/>
      <c r="D24" s="20"/>
      <c r="E24" s="33"/>
      <c r="F24" s="8">
        <v>2</v>
      </c>
      <c r="G24" s="28">
        <f aca="true" t="shared" si="2" ref="G24">E24*F24</f>
        <v>0</v>
      </c>
    </row>
    <row r="25" spans="1:7" ht="5" customHeight="1" outlineLevel="1" thickBot="1">
      <c r="A25" s="66"/>
      <c r="B25" s="66"/>
      <c r="C25" s="66"/>
      <c r="D25" s="66"/>
      <c r="E25" s="66"/>
      <c r="F25" s="66"/>
      <c r="G25" s="66"/>
    </row>
    <row r="26" spans="1:7" ht="15" outlineLevel="1" thickBot="1">
      <c r="A26" s="54" t="s">
        <v>19</v>
      </c>
      <c r="B26" s="55"/>
      <c r="C26" s="55"/>
      <c r="D26" s="55"/>
      <c r="E26" s="55"/>
      <c r="F26" s="56"/>
      <c r="G26" s="26">
        <f>SUM(G27,G29:G31)</f>
        <v>0</v>
      </c>
    </row>
    <row r="27" spans="1:7" ht="44" customHeight="1" outlineLevel="1">
      <c r="A27" s="57" t="s">
        <v>21</v>
      </c>
      <c r="B27" s="58"/>
      <c r="C27" s="59"/>
      <c r="D27" s="19"/>
      <c r="E27" s="32"/>
      <c r="F27" s="14">
        <v>2</v>
      </c>
      <c r="G27" s="27">
        <f>E27*F27</f>
        <v>0</v>
      </c>
    </row>
    <row r="28" spans="1:7" ht="15" customHeight="1" outlineLevel="1">
      <c r="A28" s="67" t="s">
        <v>9</v>
      </c>
      <c r="B28" s="68"/>
      <c r="C28" s="68"/>
      <c r="D28" s="68"/>
      <c r="E28" s="68"/>
      <c r="F28" s="68"/>
      <c r="G28" s="69"/>
    </row>
    <row r="29" spans="1:7" ht="29.5" customHeight="1" outlineLevel="1">
      <c r="A29" s="70" t="s">
        <v>22</v>
      </c>
      <c r="B29" s="71"/>
      <c r="C29" s="72"/>
      <c r="D29" s="21"/>
      <c r="E29" s="33"/>
      <c r="F29" s="4">
        <v>2</v>
      </c>
      <c r="G29" s="27">
        <f aca="true" t="shared" si="3" ref="G29:G31">E29*F29</f>
        <v>0</v>
      </c>
    </row>
    <row r="30" spans="1:7" ht="29.5" customHeight="1" outlineLevel="1">
      <c r="A30" s="70" t="s">
        <v>23</v>
      </c>
      <c r="B30" s="71"/>
      <c r="C30" s="72"/>
      <c r="D30" s="21"/>
      <c r="E30" s="33"/>
      <c r="F30" s="7">
        <v>2</v>
      </c>
      <c r="G30" s="27">
        <f t="shared" si="3"/>
        <v>0</v>
      </c>
    </row>
    <row r="31" spans="1:7" ht="15" customHeight="1" outlineLevel="1" thickBot="1">
      <c r="A31" s="63" t="s">
        <v>24</v>
      </c>
      <c r="B31" s="64"/>
      <c r="C31" s="65"/>
      <c r="D31" s="20"/>
      <c r="E31" s="33"/>
      <c r="F31" s="8">
        <v>2</v>
      </c>
      <c r="G31" s="28">
        <f t="shared" si="3"/>
        <v>0</v>
      </c>
    </row>
    <row r="32" spans="1:7" ht="5" customHeight="1" outlineLevel="1" thickBot="1">
      <c r="A32" s="66"/>
      <c r="B32" s="66"/>
      <c r="C32" s="66"/>
      <c r="D32" s="66"/>
      <c r="E32" s="66"/>
      <c r="F32" s="66"/>
      <c r="G32" s="66"/>
    </row>
    <row r="33" spans="1:7" ht="15" outlineLevel="1" thickBot="1">
      <c r="A33" s="54" t="s">
        <v>20</v>
      </c>
      <c r="B33" s="55"/>
      <c r="C33" s="55"/>
      <c r="D33" s="55"/>
      <c r="E33" s="55"/>
      <c r="F33" s="56"/>
      <c r="G33" s="26">
        <f>SUM(G34,G37:G39)</f>
        <v>0</v>
      </c>
    </row>
    <row r="34" spans="1:7" ht="44" customHeight="1" outlineLevel="1">
      <c r="A34" s="57" t="s">
        <v>25</v>
      </c>
      <c r="B34" s="58"/>
      <c r="C34" s="59"/>
      <c r="D34" s="19"/>
      <c r="E34" s="32"/>
      <c r="F34" s="15">
        <v>1</v>
      </c>
      <c r="G34" s="27">
        <f aca="true" t="shared" si="4" ref="G34">E34*F34</f>
        <v>0</v>
      </c>
    </row>
    <row r="35" spans="1:7" ht="15" customHeight="1" outlineLevel="1">
      <c r="A35" s="67" t="s">
        <v>9</v>
      </c>
      <c r="B35" s="68"/>
      <c r="C35" s="68"/>
      <c r="D35" s="68"/>
      <c r="E35" s="68"/>
      <c r="F35" s="68"/>
      <c r="G35" s="69"/>
    </row>
    <row r="36" spans="1:7" ht="15" outlineLevel="1">
      <c r="A36" s="51" t="s">
        <v>73</v>
      </c>
      <c r="B36" s="52"/>
      <c r="C36" s="53"/>
      <c r="D36" s="39" t="s">
        <v>14</v>
      </c>
      <c r="E36" s="37" t="s">
        <v>74</v>
      </c>
      <c r="F36" s="3">
        <v>1</v>
      </c>
      <c r="G36" s="36" t="str">
        <f>E36</f>
        <v>v ceně dalekohledu</v>
      </c>
    </row>
    <row r="37" spans="1:7" ht="29.5" customHeight="1" outlineLevel="1">
      <c r="A37" s="70" t="s">
        <v>22</v>
      </c>
      <c r="B37" s="71"/>
      <c r="C37" s="72"/>
      <c r="D37" s="21"/>
      <c r="E37" s="33"/>
      <c r="F37" s="6">
        <v>1</v>
      </c>
      <c r="G37" s="27">
        <f aca="true" t="shared" si="5" ref="G37:G39">E37*F37</f>
        <v>0</v>
      </c>
    </row>
    <row r="38" spans="1:7" ht="29.5" customHeight="1" outlineLevel="1">
      <c r="A38" s="70" t="s">
        <v>23</v>
      </c>
      <c r="B38" s="71"/>
      <c r="C38" s="72"/>
      <c r="D38" s="21"/>
      <c r="E38" s="33"/>
      <c r="F38" s="7">
        <v>1</v>
      </c>
      <c r="G38" s="27">
        <f t="shared" si="5"/>
        <v>0</v>
      </c>
    </row>
    <row r="39" spans="1:7" ht="15" customHeight="1" outlineLevel="1" thickBot="1">
      <c r="A39" s="63" t="s">
        <v>24</v>
      </c>
      <c r="B39" s="64"/>
      <c r="C39" s="65"/>
      <c r="D39" s="20"/>
      <c r="E39" s="34"/>
      <c r="F39" s="8">
        <v>1</v>
      </c>
      <c r="G39" s="28">
        <f t="shared" si="5"/>
        <v>0</v>
      </c>
    </row>
    <row r="40" spans="1:7" ht="15" customHeight="1" outlineLevel="1" thickBot="1">
      <c r="A40" s="88"/>
      <c r="B40" s="88"/>
      <c r="C40" s="88"/>
      <c r="D40" s="88"/>
      <c r="E40" s="88"/>
      <c r="F40" s="88"/>
      <c r="G40" s="88"/>
    </row>
    <row r="41" spans="1:7" ht="15" thickBot="1">
      <c r="A41" s="48" t="s">
        <v>5</v>
      </c>
      <c r="B41" s="49"/>
      <c r="C41" s="49"/>
      <c r="D41" s="49"/>
      <c r="E41" s="49"/>
      <c r="F41" s="50"/>
      <c r="G41" s="25">
        <f>SUM(G43,G50,G55,G60)</f>
        <v>0</v>
      </c>
    </row>
    <row r="42" spans="1:7" ht="5" customHeight="1" outlineLevel="1" thickBot="1">
      <c r="A42" s="66"/>
      <c r="B42" s="66"/>
      <c r="C42" s="66"/>
      <c r="D42" s="66"/>
      <c r="E42" s="66"/>
      <c r="F42" s="66"/>
      <c r="G42" s="66"/>
    </row>
    <row r="43" spans="1:7" ht="15" outlineLevel="1" thickBot="1">
      <c r="A43" s="54" t="s">
        <v>27</v>
      </c>
      <c r="B43" s="55"/>
      <c r="C43" s="55"/>
      <c r="D43" s="55"/>
      <c r="E43" s="55"/>
      <c r="F43" s="56"/>
      <c r="G43" s="26">
        <f>SUM(G44,G46:G48)</f>
        <v>0</v>
      </c>
    </row>
    <row r="44" spans="1:7" ht="58" customHeight="1" outlineLevel="1">
      <c r="A44" s="57" t="s">
        <v>79</v>
      </c>
      <c r="B44" s="58"/>
      <c r="C44" s="59"/>
      <c r="D44" s="19"/>
      <c r="E44" s="32"/>
      <c r="F44" s="14">
        <v>1</v>
      </c>
      <c r="G44" s="27">
        <f>E44*F44</f>
        <v>0</v>
      </c>
    </row>
    <row r="45" spans="1:7" ht="15" customHeight="1" outlineLevel="1">
      <c r="A45" s="67" t="s">
        <v>9</v>
      </c>
      <c r="B45" s="68"/>
      <c r="C45" s="68"/>
      <c r="D45" s="68"/>
      <c r="E45" s="68"/>
      <c r="F45" s="68"/>
      <c r="G45" s="69"/>
    </row>
    <row r="46" spans="1:7" ht="15" customHeight="1" outlineLevel="1">
      <c r="A46" s="51" t="s">
        <v>31</v>
      </c>
      <c r="B46" s="52"/>
      <c r="C46" s="53"/>
      <c r="D46" s="21"/>
      <c r="E46" s="33"/>
      <c r="F46" s="4">
        <v>1</v>
      </c>
      <c r="G46" s="27">
        <f aca="true" t="shared" si="6" ref="G46">E46*F46</f>
        <v>0</v>
      </c>
    </row>
    <row r="47" spans="1:7" ht="15" customHeight="1" outlineLevel="1">
      <c r="A47" s="51" t="s">
        <v>32</v>
      </c>
      <c r="B47" s="52"/>
      <c r="C47" s="53"/>
      <c r="D47" s="21"/>
      <c r="E47" s="33"/>
      <c r="F47" s="7">
        <v>1</v>
      </c>
      <c r="G47" s="41">
        <f>E47</f>
        <v>0</v>
      </c>
    </row>
    <row r="48" spans="1:7" ht="15" customHeight="1" outlineLevel="1" thickBot="1">
      <c r="A48" s="63" t="s">
        <v>33</v>
      </c>
      <c r="B48" s="64"/>
      <c r="C48" s="65"/>
      <c r="D48" s="23"/>
      <c r="E48" s="38" t="s">
        <v>74</v>
      </c>
      <c r="F48" s="8">
        <v>1</v>
      </c>
      <c r="G48" s="40" t="s">
        <v>74</v>
      </c>
    </row>
    <row r="49" spans="1:7" ht="5" customHeight="1" outlineLevel="1" thickBot="1">
      <c r="A49" s="66"/>
      <c r="B49" s="66"/>
      <c r="C49" s="66"/>
      <c r="D49" s="66"/>
      <c r="E49" s="66"/>
      <c r="F49" s="66"/>
      <c r="G49" s="66"/>
    </row>
    <row r="50" spans="1:7" ht="15" outlineLevel="1" thickBot="1">
      <c r="A50" s="54" t="s">
        <v>28</v>
      </c>
      <c r="B50" s="55"/>
      <c r="C50" s="55"/>
      <c r="D50" s="55"/>
      <c r="E50" s="55"/>
      <c r="F50" s="56"/>
      <c r="G50" s="26">
        <f>SUM(G51,G53:G53)</f>
        <v>0</v>
      </c>
    </row>
    <row r="51" spans="1:7" ht="59.5" customHeight="1" outlineLevel="1">
      <c r="A51" s="57" t="s">
        <v>34</v>
      </c>
      <c r="B51" s="58"/>
      <c r="C51" s="59"/>
      <c r="D51" s="19"/>
      <c r="E51" s="32"/>
      <c r="F51" s="15">
        <v>1</v>
      </c>
      <c r="G51" s="27">
        <f aca="true" t="shared" si="7" ref="G51">E51*F51</f>
        <v>0</v>
      </c>
    </row>
    <row r="52" spans="1:7" ht="15" customHeight="1" outlineLevel="1">
      <c r="A52" s="67" t="s">
        <v>9</v>
      </c>
      <c r="B52" s="68"/>
      <c r="C52" s="68"/>
      <c r="D52" s="68"/>
      <c r="E52" s="68"/>
      <c r="F52" s="68"/>
      <c r="G52" s="69"/>
    </row>
    <row r="53" spans="1:7" ht="15" customHeight="1" outlineLevel="1" thickBot="1">
      <c r="A53" s="63" t="s">
        <v>35</v>
      </c>
      <c r="B53" s="64"/>
      <c r="C53" s="65"/>
      <c r="D53" s="23"/>
      <c r="E53" s="34"/>
      <c r="F53" s="8">
        <v>1</v>
      </c>
      <c r="G53" s="28">
        <f aca="true" t="shared" si="8" ref="G53">E53*F53</f>
        <v>0</v>
      </c>
    </row>
    <row r="54" spans="1:7" ht="5" customHeight="1" outlineLevel="1" thickBot="1">
      <c r="A54" s="66"/>
      <c r="B54" s="66"/>
      <c r="C54" s="66"/>
      <c r="D54" s="66"/>
      <c r="E54" s="66"/>
      <c r="F54" s="66"/>
      <c r="G54" s="66"/>
    </row>
    <row r="55" spans="1:7" ht="15" outlineLevel="1" thickBot="1">
      <c r="A55" s="54" t="s">
        <v>29</v>
      </c>
      <c r="B55" s="55"/>
      <c r="C55" s="55"/>
      <c r="D55" s="55"/>
      <c r="E55" s="55"/>
      <c r="F55" s="56"/>
      <c r="G55" s="26">
        <f>SUM(G56,G58:G58)</f>
        <v>0</v>
      </c>
    </row>
    <row r="56" spans="1:7" ht="29.5" customHeight="1" outlineLevel="1">
      <c r="A56" s="57" t="s">
        <v>36</v>
      </c>
      <c r="B56" s="58"/>
      <c r="C56" s="59"/>
      <c r="D56" s="19"/>
      <c r="E56" s="32"/>
      <c r="F56" s="14">
        <v>1</v>
      </c>
      <c r="G56" s="27">
        <f>E56*F56</f>
        <v>0</v>
      </c>
    </row>
    <row r="57" spans="1:7" ht="15" customHeight="1" outlineLevel="1">
      <c r="A57" s="67" t="s">
        <v>9</v>
      </c>
      <c r="B57" s="68"/>
      <c r="C57" s="68"/>
      <c r="D57" s="68"/>
      <c r="E57" s="68"/>
      <c r="F57" s="68"/>
      <c r="G57" s="69"/>
    </row>
    <row r="58" spans="1:7" ht="15" customHeight="1" outlineLevel="1" thickBot="1">
      <c r="A58" s="63" t="s">
        <v>37</v>
      </c>
      <c r="B58" s="64"/>
      <c r="C58" s="65"/>
      <c r="D58" s="23"/>
      <c r="E58" s="33"/>
      <c r="F58" s="8">
        <v>1</v>
      </c>
      <c r="G58" s="28">
        <f aca="true" t="shared" si="9" ref="G58">E58*F58</f>
        <v>0</v>
      </c>
    </row>
    <row r="59" spans="1:7" ht="5" customHeight="1" outlineLevel="1" thickBot="1">
      <c r="A59" s="66"/>
      <c r="B59" s="66"/>
      <c r="C59" s="66"/>
      <c r="D59" s="66"/>
      <c r="E59" s="66"/>
      <c r="F59" s="66"/>
      <c r="G59" s="66"/>
    </row>
    <row r="60" spans="1:7" ht="15" outlineLevel="1" thickBot="1">
      <c r="A60" s="54" t="s">
        <v>30</v>
      </c>
      <c r="B60" s="55"/>
      <c r="C60" s="55"/>
      <c r="D60" s="55"/>
      <c r="E60" s="55"/>
      <c r="F60" s="56"/>
      <c r="G60" s="26">
        <f>SUM(G61,G63)</f>
        <v>0</v>
      </c>
    </row>
    <row r="61" spans="1:7" ht="73.5" customHeight="1" outlineLevel="1">
      <c r="A61" s="57" t="s">
        <v>80</v>
      </c>
      <c r="B61" s="58"/>
      <c r="C61" s="59"/>
      <c r="D61" s="19"/>
      <c r="E61" s="32"/>
      <c r="F61" s="15">
        <v>1</v>
      </c>
      <c r="G61" s="27">
        <f aca="true" t="shared" si="10" ref="G61">E61*F61</f>
        <v>0</v>
      </c>
    </row>
    <row r="62" spans="1:7" ht="15" customHeight="1" outlineLevel="1">
      <c r="A62" s="67" t="s">
        <v>9</v>
      </c>
      <c r="B62" s="68"/>
      <c r="C62" s="68"/>
      <c r="D62" s="68"/>
      <c r="E62" s="68"/>
      <c r="F62" s="68"/>
      <c r="G62" s="69"/>
    </row>
    <row r="63" spans="1:7" ht="15" customHeight="1" outlineLevel="1" thickBot="1">
      <c r="A63" s="63" t="s">
        <v>33</v>
      </c>
      <c r="B63" s="64"/>
      <c r="C63" s="65"/>
      <c r="D63" s="95"/>
      <c r="E63" s="34"/>
      <c r="F63" s="96">
        <v>1</v>
      </c>
      <c r="G63" s="28">
        <f aca="true" t="shared" si="11" ref="G63">E63*F63</f>
        <v>0</v>
      </c>
    </row>
    <row r="64" spans="1:7" ht="15" customHeight="1" outlineLevel="1" thickBot="1">
      <c r="A64" s="88"/>
      <c r="B64" s="88"/>
      <c r="C64" s="88"/>
      <c r="D64" s="88"/>
      <c r="E64" s="88"/>
      <c r="F64" s="88"/>
      <c r="G64" s="88"/>
    </row>
    <row r="65" spans="1:7" ht="15" thickBot="1">
      <c r="A65" s="48" t="s">
        <v>6</v>
      </c>
      <c r="B65" s="49"/>
      <c r="C65" s="49"/>
      <c r="D65" s="49"/>
      <c r="E65" s="49"/>
      <c r="F65" s="50"/>
      <c r="G65" s="25">
        <f>SUM(G67,G74,G77,G82)</f>
        <v>0</v>
      </c>
    </row>
    <row r="66" spans="1:7" ht="5" customHeight="1" outlineLevel="1" thickBot="1">
      <c r="A66" s="66"/>
      <c r="B66" s="66"/>
      <c r="C66" s="66"/>
      <c r="D66" s="66"/>
      <c r="E66" s="66"/>
      <c r="F66" s="66"/>
      <c r="G66" s="66"/>
    </row>
    <row r="67" spans="1:7" ht="15" outlineLevel="1" thickBot="1">
      <c r="A67" s="54" t="s">
        <v>38</v>
      </c>
      <c r="B67" s="55"/>
      <c r="C67" s="55"/>
      <c r="D67" s="55"/>
      <c r="E67" s="55"/>
      <c r="F67" s="56"/>
      <c r="G67" s="26">
        <f>SUM(G68,G70:G72)</f>
        <v>0</v>
      </c>
    </row>
    <row r="68" spans="1:7" ht="44" customHeight="1" outlineLevel="1">
      <c r="A68" s="57" t="s">
        <v>42</v>
      </c>
      <c r="B68" s="58"/>
      <c r="C68" s="59"/>
      <c r="D68" s="19"/>
      <c r="E68" s="32"/>
      <c r="F68" s="14">
        <v>1</v>
      </c>
      <c r="G68" s="27">
        <f>E68*F68</f>
        <v>0</v>
      </c>
    </row>
    <row r="69" spans="1:7" ht="15" customHeight="1" outlineLevel="1">
      <c r="A69" s="67" t="s">
        <v>9</v>
      </c>
      <c r="B69" s="68"/>
      <c r="C69" s="68"/>
      <c r="D69" s="68"/>
      <c r="E69" s="68"/>
      <c r="F69" s="68"/>
      <c r="G69" s="69"/>
    </row>
    <row r="70" spans="1:7" ht="15" customHeight="1" outlineLevel="1">
      <c r="A70" s="51" t="s">
        <v>26</v>
      </c>
      <c r="B70" s="52"/>
      <c r="C70" s="53"/>
      <c r="D70" s="4" t="s">
        <v>14</v>
      </c>
      <c r="E70" s="45" t="s">
        <v>75</v>
      </c>
      <c r="F70" s="4">
        <v>1</v>
      </c>
      <c r="G70" s="42" t="str">
        <f>E70</f>
        <v>v ceně reflektoru</v>
      </c>
    </row>
    <row r="71" spans="1:7" ht="15" customHeight="1" outlineLevel="1">
      <c r="A71" s="51" t="s">
        <v>44</v>
      </c>
      <c r="B71" s="52"/>
      <c r="C71" s="53"/>
      <c r="D71" s="4" t="s">
        <v>14</v>
      </c>
      <c r="E71" s="46"/>
      <c r="F71" s="7">
        <v>1</v>
      </c>
      <c r="G71" s="43"/>
    </row>
    <row r="72" spans="1:7" ht="15" customHeight="1" outlineLevel="1" thickBot="1">
      <c r="A72" s="63" t="s">
        <v>43</v>
      </c>
      <c r="B72" s="64"/>
      <c r="C72" s="65"/>
      <c r="D72" s="13" t="s">
        <v>14</v>
      </c>
      <c r="E72" s="47"/>
      <c r="F72" s="8">
        <v>1</v>
      </c>
      <c r="G72" s="44"/>
    </row>
    <row r="73" spans="1:7" ht="5" customHeight="1" outlineLevel="1" thickBot="1">
      <c r="A73" s="66"/>
      <c r="B73" s="66"/>
      <c r="C73" s="66"/>
      <c r="D73" s="66"/>
      <c r="E73" s="66"/>
      <c r="F73" s="66"/>
      <c r="G73" s="66"/>
    </row>
    <row r="74" spans="1:7" ht="15" outlineLevel="1" thickBot="1">
      <c r="A74" s="54" t="s">
        <v>39</v>
      </c>
      <c r="B74" s="55"/>
      <c r="C74" s="55"/>
      <c r="D74" s="55"/>
      <c r="E74" s="55"/>
      <c r="F74" s="56"/>
      <c r="G74" s="26">
        <f>SUM(G75)</f>
        <v>0</v>
      </c>
    </row>
    <row r="75" spans="1:7" ht="73.5" customHeight="1" outlineLevel="1" thickBot="1">
      <c r="A75" s="83" t="s">
        <v>81</v>
      </c>
      <c r="B75" s="84"/>
      <c r="C75" s="85"/>
      <c r="D75" s="24"/>
      <c r="E75" s="97"/>
      <c r="F75" s="16">
        <v>1</v>
      </c>
      <c r="G75" s="28">
        <f aca="true" t="shared" si="12" ref="G75">E75*F75</f>
        <v>0</v>
      </c>
    </row>
    <row r="76" spans="1:7" ht="5" customHeight="1" outlineLevel="1" thickBot="1">
      <c r="A76" s="66"/>
      <c r="B76" s="66"/>
      <c r="C76" s="66"/>
      <c r="D76" s="66"/>
      <c r="E76" s="66"/>
      <c r="F76" s="66"/>
      <c r="G76" s="66"/>
    </row>
    <row r="77" spans="1:7" ht="15" outlineLevel="1" thickBot="1">
      <c r="A77" s="54" t="s">
        <v>40</v>
      </c>
      <c r="B77" s="55"/>
      <c r="C77" s="55"/>
      <c r="D77" s="55"/>
      <c r="E77" s="55"/>
      <c r="F77" s="56"/>
      <c r="G77" s="26">
        <f>SUM(G78,G80)</f>
        <v>0</v>
      </c>
    </row>
    <row r="78" spans="1:7" ht="44" customHeight="1" outlineLevel="1">
      <c r="A78" s="57" t="s">
        <v>45</v>
      </c>
      <c r="B78" s="58"/>
      <c r="C78" s="59"/>
      <c r="D78" s="19"/>
      <c r="E78" s="32"/>
      <c r="F78" s="14">
        <v>1</v>
      </c>
      <c r="G78" s="27">
        <f>E78*F78</f>
        <v>0</v>
      </c>
    </row>
    <row r="79" spans="1:7" ht="15" customHeight="1" outlineLevel="1">
      <c r="A79" s="67" t="s">
        <v>9</v>
      </c>
      <c r="B79" s="68"/>
      <c r="C79" s="68"/>
      <c r="D79" s="68"/>
      <c r="E79" s="68"/>
      <c r="F79" s="68"/>
      <c r="G79" s="69"/>
    </row>
    <row r="80" spans="1:7" ht="15" customHeight="1" outlineLevel="1" thickBot="1">
      <c r="A80" s="63" t="s">
        <v>46</v>
      </c>
      <c r="B80" s="64"/>
      <c r="C80" s="65"/>
      <c r="D80" s="20"/>
      <c r="E80" s="33"/>
      <c r="F80" s="8">
        <v>1</v>
      </c>
      <c r="G80" s="28">
        <f aca="true" t="shared" si="13" ref="G80">E80*F80</f>
        <v>0</v>
      </c>
    </row>
    <row r="81" spans="1:7" ht="5" customHeight="1" outlineLevel="1" thickBot="1">
      <c r="A81" s="66"/>
      <c r="B81" s="66"/>
      <c r="C81" s="66"/>
      <c r="D81" s="66"/>
      <c r="E81" s="66"/>
      <c r="F81" s="66"/>
      <c r="G81" s="66"/>
    </row>
    <row r="82" spans="1:7" ht="15" outlineLevel="1" thickBot="1">
      <c r="A82" s="54" t="s">
        <v>41</v>
      </c>
      <c r="B82" s="55"/>
      <c r="C82" s="55"/>
      <c r="D82" s="55"/>
      <c r="E82" s="55"/>
      <c r="F82" s="56"/>
      <c r="G82" s="26">
        <f>SUM(G83,G85:G86)</f>
        <v>0</v>
      </c>
    </row>
    <row r="83" spans="1:7" ht="73.5" customHeight="1" outlineLevel="1">
      <c r="A83" s="57" t="s">
        <v>82</v>
      </c>
      <c r="B83" s="58"/>
      <c r="C83" s="59"/>
      <c r="D83" s="19"/>
      <c r="E83" s="32"/>
      <c r="F83" s="15">
        <v>1</v>
      </c>
      <c r="G83" s="27">
        <f aca="true" t="shared" si="14" ref="G83">E83*F83</f>
        <v>0</v>
      </c>
    </row>
    <row r="84" spans="1:7" ht="15" customHeight="1" outlineLevel="1">
      <c r="A84" s="67" t="s">
        <v>9</v>
      </c>
      <c r="B84" s="68"/>
      <c r="C84" s="68"/>
      <c r="D84" s="68"/>
      <c r="E84" s="68"/>
      <c r="F84" s="68"/>
      <c r="G84" s="69"/>
    </row>
    <row r="85" spans="1:7" ht="15" customHeight="1" outlineLevel="1">
      <c r="A85" s="51" t="s">
        <v>47</v>
      </c>
      <c r="B85" s="52"/>
      <c r="C85" s="53"/>
      <c r="D85" s="22"/>
      <c r="E85" s="33"/>
      <c r="F85" s="3">
        <v>1</v>
      </c>
      <c r="G85" s="27">
        <f>E85*F85</f>
        <v>0</v>
      </c>
    </row>
    <row r="86" spans="1:7" ht="29.5" customHeight="1" outlineLevel="1" thickBot="1">
      <c r="A86" s="60" t="s">
        <v>48</v>
      </c>
      <c r="B86" s="61"/>
      <c r="C86" s="62"/>
      <c r="D86" s="98" t="s">
        <v>14</v>
      </c>
      <c r="E86" s="99" t="s">
        <v>74</v>
      </c>
      <c r="F86" s="100">
        <v>1</v>
      </c>
      <c r="G86" s="101" t="str">
        <f>E86</f>
        <v>v ceně dalekohledu</v>
      </c>
    </row>
    <row r="87" spans="1:7" ht="15" customHeight="1" outlineLevel="1" thickBot="1">
      <c r="A87" s="87"/>
      <c r="B87" s="87"/>
      <c r="C87" s="87"/>
      <c r="D87" s="87"/>
      <c r="E87" s="87"/>
      <c r="F87" s="87"/>
      <c r="G87" s="87"/>
    </row>
    <row r="88" spans="1:7" ht="15" thickBot="1">
      <c r="A88" s="48" t="s">
        <v>49</v>
      </c>
      <c r="B88" s="49"/>
      <c r="C88" s="49"/>
      <c r="D88" s="49"/>
      <c r="E88" s="49"/>
      <c r="F88" s="50"/>
      <c r="G88" s="25">
        <f>SUM(G90,G97,G100)</f>
        <v>0</v>
      </c>
    </row>
    <row r="89" spans="1:7" ht="5" customHeight="1" outlineLevel="1" thickBot="1">
      <c r="A89" s="66"/>
      <c r="B89" s="66"/>
      <c r="C89" s="66"/>
      <c r="D89" s="66"/>
      <c r="E89" s="66"/>
      <c r="F89" s="66"/>
      <c r="G89" s="66"/>
    </row>
    <row r="90" spans="1:7" ht="15" outlineLevel="1" thickBot="1">
      <c r="A90" s="54" t="s">
        <v>50</v>
      </c>
      <c r="B90" s="55"/>
      <c r="C90" s="55"/>
      <c r="D90" s="55"/>
      <c r="E90" s="55"/>
      <c r="F90" s="56"/>
      <c r="G90" s="26">
        <f>SUM(G91,G93:G95)</f>
        <v>0</v>
      </c>
    </row>
    <row r="91" spans="1:7" ht="44" customHeight="1" outlineLevel="1">
      <c r="A91" s="57" t="s">
        <v>42</v>
      </c>
      <c r="B91" s="58"/>
      <c r="C91" s="59"/>
      <c r="D91" s="19"/>
      <c r="E91" s="32"/>
      <c r="F91" s="14">
        <v>1</v>
      </c>
      <c r="G91" s="27">
        <f>E91*F91</f>
        <v>0</v>
      </c>
    </row>
    <row r="92" spans="1:7" ht="15" customHeight="1" outlineLevel="1">
      <c r="A92" s="67" t="s">
        <v>9</v>
      </c>
      <c r="B92" s="68"/>
      <c r="C92" s="68"/>
      <c r="D92" s="68"/>
      <c r="E92" s="68"/>
      <c r="F92" s="68"/>
      <c r="G92" s="69"/>
    </row>
    <row r="93" spans="1:7" ht="15" customHeight="1" outlineLevel="1">
      <c r="A93" s="51" t="s">
        <v>26</v>
      </c>
      <c r="B93" s="52"/>
      <c r="C93" s="53"/>
      <c r="D93" s="4" t="s">
        <v>14</v>
      </c>
      <c r="E93" s="45" t="s">
        <v>74</v>
      </c>
      <c r="F93" s="4">
        <v>1</v>
      </c>
      <c r="G93" s="42" t="str">
        <f>E93</f>
        <v>v ceně dalekohledu</v>
      </c>
    </row>
    <row r="94" spans="1:7" ht="15" customHeight="1" outlineLevel="1">
      <c r="A94" s="51" t="s">
        <v>44</v>
      </c>
      <c r="B94" s="52"/>
      <c r="C94" s="53"/>
      <c r="D94" s="4" t="s">
        <v>14</v>
      </c>
      <c r="E94" s="46"/>
      <c r="F94" s="6">
        <v>1</v>
      </c>
      <c r="G94" s="43"/>
    </row>
    <row r="95" spans="1:7" ht="15" customHeight="1" outlineLevel="1" thickBot="1">
      <c r="A95" s="63" t="s">
        <v>43</v>
      </c>
      <c r="B95" s="64"/>
      <c r="C95" s="65"/>
      <c r="D95" s="4" t="s">
        <v>14</v>
      </c>
      <c r="E95" s="47"/>
      <c r="F95" s="8">
        <v>1</v>
      </c>
      <c r="G95" s="44"/>
    </row>
    <row r="96" spans="1:7" ht="5" customHeight="1" outlineLevel="1" thickBot="1">
      <c r="A96" s="66"/>
      <c r="B96" s="66"/>
      <c r="C96" s="66"/>
      <c r="D96" s="66"/>
      <c r="E96" s="66"/>
      <c r="F96" s="66"/>
      <c r="G96" s="66"/>
    </row>
    <row r="97" spans="1:7" ht="15" outlineLevel="1" thickBot="1">
      <c r="A97" s="54" t="s">
        <v>51</v>
      </c>
      <c r="B97" s="55"/>
      <c r="C97" s="55"/>
      <c r="D97" s="55"/>
      <c r="E97" s="55"/>
      <c r="F97" s="56"/>
      <c r="G97" s="26">
        <f>SUM(G98)</f>
        <v>0</v>
      </c>
    </row>
    <row r="98" spans="1:7" ht="73.5" customHeight="1" outlineLevel="1" thickBot="1">
      <c r="A98" s="57" t="s">
        <v>81</v>
      </c>
      <c r="B98" s="58"/>
      <c r="C98" s="59"/>
      <c r="D98" s="19"/>
      <c r="E98" s="32"/>
      <c r="F98" s="15">
        <v>1</v>
      </c>
      <c r="G98" s="27">
        <f aca="true" t="shared" si="15" ref="G98">E98*F98</f>
        <v>0</v>
      </c>
    </row>
    <row r="99" spans="1:7" ht="5" customHeight="1" outlineLevel="1" thickBot="1">
      <c r="A99" s="66"/>
      <c r="B99" s="66"/>
      <c r="C99" s="66"/>
      <c r="D99" s="66"/>
      <c r="E99" s="66"/>
      <c r="F99" s="66"/>
      <c r="G99" s="66"/>
    </row>
    <row r="100" spans="1:7" ht="15" outlineLevel="1" thickBot="1">
      <c r="A100" s="54" t="s">
        <v>52</v>
      </c>
      <c r="B100" s="55"/>
      <c r="C100" s="55"/>
      <c r="D100" s="55"/>
      <c r="E100" s="55"/>
      <c r="F100" s="56"/>
      <c r="G100" s="26">
        <f>SUM(G101)</f>
        <v>0</v>
      </c>
    </row>
    <row r="101" spans="1:7" ht="44" customHeight="1" outlineLevel="1" thickBot="1">
      <c r="A101" s="57" t="s">
        <v>78</v>
      </c>
      <c r="B101" s="58"/>
      <c r="C101" s="59"/>
      <c r="D101" s="19"/>
      <c r="E101" s="32"/>
      <c r="F101" s="14">
        <v>1</v>
      </c>
      <c r="G101" s="27">
        <f>E101*F101</f>
        <v>0</v>
      </c>
    </row>
    <row r="102" spans="1:7" ht="15" customHeight="1" outlineLevel="1" thickBot="1">
      <c r="A102" s="86"/>
      <c r="B102" s="86"/>
      <c r="C102" s="86"/>
      <c r="D102" s="86"/>
      <c r="E102" s="86"/>
      <c r="F102" s="86"/>
      <c r="G102" s="86"/>
    </row>
    <row r="103" spans="1:7" ht="15" thickBot="1">
      <c r="A103" s="48" t="s">
        <v>53</v>
      </c>
      <c r="B103" s="49"/>
      <c r="C103" s="49"/>
      <c r="D103" s="49"/>
      <c r="E103" s="49"/>
      <c r="F103" s="50"/>
      <c r="G103" s="25">
        <f>SUM(G105,G108,G111,G114,G117,G120,G123,G126)</f>
        <v>0</v>
      </c>
    </row>
    <row r="104" spans="1:7" ht="5" customHeight="1" outlineLevel="1" thickBot="1">
      <c r="A104" s="66"/>
      <c r="B104" s="66"/>
      <c r="C104" s="66"/>
      <c r="D104" s="66"/>
      <c r="E104" s="66"/>
      <c r="F104" s="66"/>
      <c r="G104" s="66"/>
    </row>
    <row r="105" spans="1:7" ht="15" outlineLevel="1" thickBot="1">
      <c r="A105" s="54" t="s">
        <v>54</v>
      </c>
      <c r="B105" s="55"/>
      <c r="C105" s="55"/>
      <c r="D105" s="55"/>
      <c r="E105" s="55"/>
      <c r="F105" s="56"/>
      <c r="G105" s="26">
        <f>G106</f>
        <v>0</v>
      </c>
    </row>
    <row r="106" spans="1:7" ht="29.5" customHeight="1" outlineLevel="1" thickBot="1">
      <c r="A106" s="57" t="s">
        <v>62</v>
      </c>
      <c r="B106" s="58"/>
      <c r="C106" s="59"/>
      <c r="D106" s="19"/>
      <c r="E106" s="32"/>
      <c r="F106" s="14">
        <v>1</v>
      </c>
      <c r="G106" s="27">
        <f>E106*F106</f>
        <v>0</v>
      </c>
    </row>
    <row r="107" spans="1:7" ht="5" customHeight="1" outlineLevel="1" thickBot="1">
      <c r="A107" s="66"/>
      <c r="B107" s="66"/>
      <c r="C107" s="66"/>
      <c r="D107" s="66"/>
      <c r="E107" s="66"/>
      <c r="F107" s="66"/>
      <c r="G107" s="66"/>
    </row>
    <row r="108" spans="1:7" ht="15" outlineLevel="1" thickBot="1">
      <c r="A108" s="54" t="s">
        <v>55</v>
      </c>
      <c r="B108" s="55"/>
      <c r="C108" s="55"/>
      <c r="D108" s="55"/>
      <c r="E108" s="55"/>
      <c r="F108" s="56"/>
      <c r="G108" s="26">
        <f>G109</f>
        <v>0</v>
      </c>
    </row>
    <row r="109" spans="1:7" ht="15" customHeight="1" outlineLevel="1" thickBot="1">
      <c r="A109" s="57" t="s">
        <v>63</v>
      </c>
      <c r="B109" s="58"/>
      <c r="C109" s="59"/>
      <c r="D109" s="19"/>
      <c r="E109" s="32"/>
      <c r="F109" s="15">
        <v>2</v>
      </c>
      <c r="G109" s="27">
        <f aca="true" t="shared" si="16" ref="G109">E109*F109</f>
        <v>0</v>
      </c>
    </row>
    <row r="110" spans="1:7" ht="5" customHeight="1" outlineLevel="1" thickBot="1">
      <c r="A110" s="66"/>
      <c r="B110" s="66"/>
      <c r="C110" s="66"/>
      <c r="D110" s="66"/>
      <c r="E110" s="66"/>
      <c r="F110" s="66"/>
      <c r="G110" s="66"/>
    </row>
    <row r="111" spans="1:7" ht="15" outlineLevel="1" thickBot="1">
      <c r="A111" s="54" t="s">
        <v>56</v>
      </c>
      <c r="B111" s="55"/>
      <c r="C111" s="55"/>
      <c r="D111" s="55"/>
      <c r="E111" s="55"/>
      <c r="F111" s="56"/>
      <c r="G111" s="26">
        <f>G112</f>
        <v>0</v>
      </c>
    </row>
    <row r="112" spans="1:7" ht="29.5" customHeight="1" outlineLevel="1" thickBot="1">
      <c r="A112" s="57" t="s">
        <v>64</v>
      </c>
      <c r="B112" s="58"/>
      <c r="C112" s="59"/>
      <c r="D112" s="19"/>
      <c r="E112" s="32"/>
      <c r="F112" s="14">
        <v>1</v>
      </c>
      <c r="G112" s="27">
        <f>E112*F112</f>
        <v>0</v>
      </c>
    </row>
    <row r="113" spans="1:7" ht="5" customHeight="1" outlineLevel="1" thickBot="1">
      <c r="A113" s="73"/>
      <c r="B113" s="73"/>
      <c r="C113" s="73"/>
      <c r="D113" s="73"/>
      <c r="E113" s="73"/>
      <c r="F113" s="73"/>
      <c r="G113" s="73"/>
    </row>
    <row r="114" spans="1:7" ht="15" outlineLevel="1" thickBot="1">
      <c r="A114" s="54" t="s">
        <v>57</v>
      </c>
      <c r="B114" s="55"/>
      <c r="C114" s="55"/>
      <c r="D114" s="55"/>
      <c r="E114" s="55"/>
      <c r="F114" s="56"/>
      <c r="G114" s="26">
        <f>G115</f>
        <v>0</v>
      </c>
    </row>
    <row r="115" spans="1:7" ht="29.5" customHeight="1" outlineLevel="1" thickBot="1">
      <c r="A115" s="57" t="s">
        <v>65</v>
      </c>
      <c r="B115" s="58"/>
      <c r="C115" s="59"/>
      <c r="D115" s="19"/>
      <c r="E115" s="32"/>
      <c r="F115" s="15">
        <v>1</v>
      </c>
      <c r="G115" s="27">
        <f aca="true" t="shared" si="17" ref="G115">E115*F115</f>
        <v>0</v>
      </c>
    </row>
    <row r="116" spans="1:7" ht="5" customHeight="1" outlineLevel="1" thickBot="1">
      <c r="A116" s="66"/>
      <c r="B116" s="66"/>
      <c r="C116" s="66"/>
      <c r="D116" s="66"/>
      <c r="E116" s="66"/>
      <c r="F116" s="66"/>
      <c r="G116" s="66"/>
    </row>
    <row r="117" spans="1:7" ht="15" outlineLevel="1" thickBot="1">
      <c r="A117" s="54" t="s">
        <v>58</v>
      </c>
      <c r="B117" s="55"/>
      <c r="C117" s="55"/>
      <c r="D117" s="55"/>
      <c r="E117" s="55"/>
      <c r="F117" s="56"/>
      <c r="G117" s="26">
        <f>G118</f>
        <v>0</v>
      </c>
    </row>
    <row r="118" spans="1:7" ht="44" customHeight="1" outlineLevel="1" thickBot="1">
      <c r="A118" s="57" t="s">
        <v>66</v>
      </c>
      <c r="B118" s="58"/>
      <c r="C118" s="59"/>
      <c r="D118" s="19"/>
      <c r="E118" s="32"/>
      <c r="F118" s="14">
        <v>3</v>
      </c>
      <c r="G118" s="27">
        <f>E118*F118</f>
        <v>0</v>
      </c>
    </row>
    <row r="119" spans="1:7" ht="5" customHeight="1" outlineLevel="1" thickBot="1">
      <c r="A119" s="66"/>
      <c r="B119" s="66"/>
      <c r="C119" s="66"/>
      <c r="D119" s="66"/>
      <c r="E119" s="66"/>
      <c r="F119" s="66"/>
      <c r="G119" s="66"/>
    </row>
    <row r="120" spans="1:7" ht="15" outlineLevel="1" thickBot="1">
      <c r="A120" s="54" t="s">
        <v>59</v>
      </c>
      <c r="B120" s="55"/>
      <c r="C120" s="55"/>
      <c r="D120" s="55"/>
      <c r="E120" s="55"/>
      <c r="F120" s="56"/>
      <c r="G120" s="26">
        <f>G121</f>
        <v>0</v>
      </c>
    </row>
    <row r="121" spans="1:7" ht="15" customHeight="1" outlineLevel="1" thickBot="1">
      <c r="A121" s="57" t="s">
        <v>67</v>
      </c>
      <c r="B121" s="58"/>
      <c r="C121" s="59"/>
      <c r="D121" s="19"/>
      <c r="E121" s="32"/>
      <c r="F121" s="15">
        <v>2</v>
      </c>
      <c r="G121" s="27">
        <f aca="true" t="shared" si="18" ref="G121">E121*F121</f>
        <v>0</v>
      </c>
    </row>
    <row r="122" spans="1:7" ht="5" customHeight="1" outlineLevel="1" thickBot="1">
      <c r="A122" s="66"/>
      <c r="B122" s="66"/>
      <c r="C122" s="66"/>
      <c r="D122" s="66"/>
      <c r="E122" s="66"/>
      <c r="F122" s="66"/>
      <c r="G122" s="66"/>
    </row>
    <row r="123" spans="1:7" ht="15" outlineLevel="1" thickBot="1">
      <c r="A123" s="54" t="s">
        <v>60</v>
      </c>
      <c r="B123" s="55"/>
      <c r="C123" s="55"/>
      <c r="D123" s="55"/>
      <c r="E123" s="55"/>
      <c r="F123" s="56"/>
      <c r="G123" s="26">
        <f>G124</f>
        <v>0</v>
      </c>
    </row>
    <row r="124" spans="1:7" ht="15" customHeight="1" outlineLevel="1" thickBot="1">
      <c r="A124" s="57" t="s">
        <v>71</v>
      </c>
      <c r="B124" s="58"/>
      <c r="C124" s="59"/>
      <c r="D124" s="19"/>
      <c r="E124" s="32"/>
      <c r="F124" s="14">
        <v>5</v>
      </c>
      <c r="G124" s="27">
        <f>E124*F124</f>
        <v>0</v>
      </c>
    </row>
    <row r="125" spans="1:7" ht="5" customHeight="1" outlineLevel="1" thickBot="1">
      <c r="A125" s="66"/>
      <c r="B125" s="66"/>
      <c r="C125" s="66"/>
      <c r="D125" s="66"/>
      <c r="E125" s="66"/>
      <c r="F125" s="66"/>
      <c r="G125" s="66"/>
    </row>
    <row r="126" spans="1:7" ht="15" outlineLevel="1" thickBot="1">
      <c r="A126" s="54" t="s">
        <v>61</v>
      </c>
      <c r="B126" s="55"/>
      <c r="C126" s="55"/>
      <c r="D126" s="55"/>
      <c r="E126" s="55"/>
      <c r="F126" s="56"/>
      <c r="G126" s="26">
        <f>G127</f>
        <v>0</v>
      </c>
    </row>
    <row r="127" spans="1:7" ht="44" customHeight="1" outlineLevel="1" thickBot="1">
      <c r="A127" s="83" t="s">
        <v>68</v>
      </c>
      <c r="B127" s="84"/>
      <c r="C127" s="85"/>
      <c r="D127" s="24"/>
      <c r="E127" s="35"/>
      <c r="F127" s="16">
        <v>1</v>
      </c>
      <c r="G127" s="28">
        <f aca="true" t="shared" si="19" ref="G127">E127*F127</f>
        <v>0</v>
      </c>
    </row>
    <row r="128" ht="15" customHeight="1" collapsed="1" thickBot="1"/>
    <row r="129" spans="1:7" ht="15">
      <c r="A129" s="74" t="s">
        <v>69</v>
      </c>
      <c r="B129" s="75"/>
      <c r="C129" s="75"/>
      <c r="D129" s="75"/>
      <c r="E129" s="75"/>
      <c r="F129" s="76"/>
      <c r="G129" s="29">
        <f>SUM(G8,G41,G65,G88,G103)</f>
        <v>0</v>
      </c>
    </row>
    <row r="130" spans="1:7" s="1" customFormat="1" ht="15" thickBot="1">
      <c r="A130" s="77" t="s">
        <v>72</v>
      </c>
      <c r="B130" s="78"/>
      <c r="C130" s="78"/>
      <c r="D130" s="78"/>
      <c r="E130" s="78"/>
      <c r="F130" s="79"/>
      <c r="G130" s="30">
        <f>G129*0.21</f>
        <v>0</v>
      </c>
    </row>
    <row r="131" spans="1:7" s="1" customFormat="1" ht="15" thickBot="1">
      <c r="A131" s="80" t="s">
        <v>70</v>
      </c>
      <c r="B131" s="81"/>
      <c r="C131" s="81"/>
      <c r="D131" s="81"/>
      <c r="E131" s="81"/>
      <c r="F131" s="82"/>
      <c r="G131" s="31">
        <f>SUM(G129:G130)</f>
        <v>0</v>
      </c>
    </row>
    <row r="132" s="1" customFormat="1" ht="15">
      <c r="A132" s="2"/>
    </row>
    <row r="133" s="1" customFormat="1" ht="15">
      <c r="A133" s="2"/>
    </row>
  </sheetData>
  <sheetProtection formatColumns="0" formatRows="0"/>
  <mergeCells count="136">
    <mergeCell ref="A18:F18"/>
    <mergeCell ref="A78:C78"/>
    <mergeCell ref="A79:G79"/>
    <mergeCell ref="A21:C21"/>
    <mergeCell ref="A22:C22"/>
    <mergeCell ref="A23:C23"/>
    <mergeCell ref="A24:C24"/>
    <mergeCell ref="A25:G25"/>
    <mergeCell ref="A29:C29"/>
    <mergeCell ref="A64:G64"/>
    <mergeCell ref="A31:C31"/>
    <mergeCell ref="A37:C37"/>
    <mergeCell ref="A38:C38"/>
    <mergeCell ref="A53:C53"/>
    <mergeCell ref="A54:G54"/>
    <mergeCell ref="A55:F55"/>
    <mergeCell ref="A56:C56"/>
    <mergeCell ref="A57:G57"/>
    <mergeCell ref="A58:C58"/>
    <mergeCell ref="A36:C36"/>
    <mergeCell ref="A42:G42"/>
    <mergeCell ref="A43:F43"/>
    <mergeCell ref="A44:C44"/>
    <mergeCell ref="A30:C30"/>
    <mergeCell ref="A1:G1"/>
    <mergeCell ref="A2:G2"/>
    <mergeCell ref="A5:G5"/>
    <mergeCell ref="A4:G4"/>
    <mergeCell ref="A9:G9"/>
    <mergeCell ref="A39:C39"/>
    <mergeCell ref="A13:C13"/>
    <mergeCell ref="A14:C14"/>
    <mergeCell ref="A15:C15"/>
    <mergeCell ref="A16:C16"/>
    <mergeCell ref="A17:G17"/>
    <mergeCell ref="A19:C19"/>
    <mergeCell ref="A20:G20"/>
    <mergeCell ref="A8:F8"/>
    <mergeCell ref="A10:F10"/>
    <mergeCell ref="A12:G12"/>
    <mergeCell ref="A11:C11"/>
    <mergeCell ref="A6:C6"/>
    <mergeCell ref="E21:E23"/>
    <mergeCell ref="G21:G23"/>
    <mergeCell ref="E13:E15"/>
    <mergeCell ref="A26:F26"/>
    <mergeCell ref="A27:C27"/>
    <mergeCell ref="A28:G28"/>
    <mergeCell ref="A32:G32"/>
    <mergeCell ref="A33:F33"/>
    <mergeCell ref="A34:C34"/>
    <mergeCell ref="A35:G35"/>
    <mergeCell ref="A40:G40"/>
    <mergeCell ref="A59:G59"/>
    <mergeCell ref="A76:G76"/>
    <mergeCell ref="A77:F77"/>
    <mergeCell ref="A80:C80"/>
    <mergeCell ref="A81:G81"/>
    <mergeCell ref="A82:F82"/>
    <mergeCell ref="A83:C83"/>
    <mergeCell ref="A62:G62"/>
    <mergeCell ref="A45:G45"/>
    <mergeCell ref="A99:G99"/>
    <mergeCell ref="A88:F88"/>
    <mergeCell ref="A66:G66"/>
    <mergeCell ref="A67:F67"/>
    <mergeCell ref="A68:C68"/>
    <mergeCell ref="A69:G69"/>
    <mergeCell ref="A73:G73"/>
    <mergeCell ref="A74:F74"/>
    <mergeCell ref="A75:C75"/>
    <mergeCell ref="A72:C72"/>
    <mergeCell ref="A87:G87"/>
    <mergeCell ref="A100:F100"/>
    <mergeCell ref="A101:C101"/>
    <mergeCell ref="A103:F103"/>
    <mergeCell ref="A96:G96"/>
    <mergeCell ref="A98:C98"/>
    <mergeCell ref="A89:G89"/>
    <mergeCell ref="A90:F90"/>
    <mergeCell ref="A91:C91"/>
    <mergeCell ref="A92:G92"/>
    <mergeCell ref="A93:C93"/>
    <mergeCell ref="A94:C94"/>
    <mergeCell ref="A97:F97"/>
    <mergeCell ref="E93:E95"/>
    <mergeCell ref="G93:G95"/>
    <mergeCell ref="A102:G102"/>
    <mergeCell ref="A95:C95"/>
    <mergeCell ref="A129:F129"/>
    <mergeCell ref="A130:F130"/>
    <mergeCell ref="A131:F131"/>
    <mergeCell ref="A125:G125"/>
    <mergeCell ref="A126:F126"/>
    <mergeCell ref="A127:C127"/>
    <mergeCell ref="A119:G119"/>
    <mergeCell ref="A120:F120"/>
    <mergeCell ref="A121:C121"/>
    <mergeCell ref="A122:G122"/>
    <mergeCell ref="A123:F123"/>
    <mergeCell ref="A124:C124"/>
    <mergeCell ref="A116:G116"/>
    <mergeCell ref="A117:F117"/>
    <mergeCell ref="A118:C118"/>
    <mergeCell ref="A113:G113"/>
    <mergeCell ref="A115:C115"/>
    <mergeCell ref="A112:C112"/>
    <mergeCell ref="A114:F114"/>
    <mergeCell ref="A104:G104"/>
    <mergeCell ref="A105:F105"/>
    <mergeCell ref="A106:C106"/>
    <mergeCell ref="A107:G107"/>
    <mergeCell ref="A108:F108"/>
    <mergeCell ref="A109:C109"/>
    <mergeCell ref="A110:G110"/>
    <mergeCell ref="A111:F111"/>
    <mergeCell ref="G13:G15"/>
    <mergeCell ref="E70:E72"/>
    <mergeCell ref="G70:G72"/>
    <mergeCell ref="A41:F41"/>
    <mergeCell ref="A70:C70"/>
    <mergeCell ref="A71:C71"/>
    <mergeCell ref="A60:F60"/>
    <mergeCell ref="A61:C61"/>
    <mergeCell ref="A63:C63"/>
    <mergeCell ref="A46:C46"/>
    <mergeCell ref="A47:C47"/>
    <mergeCell ref="A48:C48"/>
    <mergeCell ref="A49:G49"/>
    <mergeCell ref="A50:F50"/>
    <mergeCell ref="A51:C51"/>
    <mergeCell ref="A52:G52"/>
    <mergeCell ref="A84:G84"/>
    <mergeCell ref="A85:C85"/>
    <mergeCell ref="A86:C86"/>
    <mergeCell ref="A65:F65"/>
  </mergeCells>
  <printOptions horizontalCentered="1"/>
  <pageMargins left="0.15748031496062992" right="0.15748031496062992" top="0.31496062992125984" bottom="0.35433070866141736" header="0.15748031496062992" footer="0.15748031496062992"/>
  <pageSetup fitToHeight="0" fitToWidth="1" horizontalDpi="600" verticalDpi="600" orientation="portrait" paperSize="9" scale="71" r:id="rId1"/>
  <headerFooter>
    <oddFooter>&amp;Cstr.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58BB5434B2F2489FD8F8BF391E504C" ma:contentTypeVersion="9" ma:contentTypeDescription="Vytvoří nový dokument" ma:contentTypeScope="" ma:versionID="7e58d32a8547578e27a59d22c95b732f">
  <xsd:schema xmlns:xsd="http://www.w3.org/2001/XMLSchema" xmlns:xs="http://www.w3.org/2001/XMLSchema" xmlns:p="http://schemas.microsoft.com/office/2006/metadata/properties" xmlns:ns3="33890215-6085-4ac4-b875-9cdd11fd3898" targetNamespace="http://schemas.microsoft.com/office/2006/metadata/properties" ma:root="true" ma:fieldsID="ee8f6c9677c7f6e4643f7bef361dbb4f" ns3:_="">
    <xsd:import namespace="33890215-6085-4ac4-b875-9cdd11fd38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90215-6085-4ac4-b875-9cdd11fd38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CFD20-4531-4D96-A7B8-9AF8EC8915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3890215-6085-4ac4-b875-9cdd11fd38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B22AB9-C4D5-47F4-ADB3-8D62820A3F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B27A-3443-47ED-9D0D-C4EDB23D1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90215-6085-4ac4-b875-9cdd11fd38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2023-03-17T22:23:19Z</cp:lastPrinted>
  <dcterms:created xsi:type="dcterms:W3CDTF">2022-03-07T19:48:50Z</dcterms:created>
  <dcterms:modified xsi:type="dcterms:W3CDTF">2023-04-12T07:21:21Z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0x0101004A58BB5434B2F2489FD8F8BF391E504C</vt:lpwstr>
  </property>
</Properties>
</file>