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70" windowWidth="23655" windowHeight="11700" activeTab="1"/>
  </bookViews>
  <sheets>
    <sheet name="Rekapitulace stavby" sheetId="1" r:id="rId1"/>
    <sheet name="02 - Rekonstrukce prosvět..." sheetId="2" r:id="rId2"/>
  </sheets>
  <definedNames>
    <definedName name="_xlnm._FilterDatabase" localSheetId="1" hidden="1">'02 - Rekonstrukce prosvět...'!$C$145:$K$621</definedName>
    <definedName name="_xlnm.Print_Area" localSheetId="1">'02 - Rekonstrukce prosvět...'!$C$4:$J$37,'02 - Rekonstrukce prosvět...'!$C$50:$J$76,'02 - Rekonstrukce prosvět...'!$C$82:$J$129,'02 - Rekonstrukce prosvět...'!$C$135:$K$621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'02 - Rekonstrukce prosvět...'!$145:$145</definedName>
  </definedNames>
  <calcPr calcId="145621"/>
</workbook>
</file>

<file path=xl/sharedStrings.xml><?xml version="1.0" encoding="utf-8"?>
<sst xmlns="http://schemas.openxmlformats.org/spreadsheetml/2006/main" count="5405" uniqueCount="885">
  <si>
    <t>Export Komplet</t>
  </si>
  <si>
    <t/>
  </si>
  <si>
    <t>2.0</t>
  </si>
  <si>
    <t>ZAMOK</t>
  </si>
  <si>
    <t>False</t>
  </si>
  <si>
    <t>{844c6073-d21e-4e79-a2aa-f439762fb9c6}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</si>
  <si>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</si>
  <si>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</si>
  <si>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</si>
  <si>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</si>
  <si>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</si>
  <si>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</si>
  <si>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</si>
  <si>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</si>
  <si>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</si>
  <si>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</si>
  <si>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</si>
  <si>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prosvětlovací fasády</t>
  </si>
  <si>
    <t>KSO:</t>
  </si>
  <si>
    <t>CC-CZ:</t>
  </si>
  <si>
    <t>Místo:</t>
  </si>
  <si>
    <t>k.ú. Telč, p.č. st. 1093, ul. Hradecká 235</t>
  </si>
  <si>
    <t>Datum:</t>
  </si>
  <si>
    <t>9. 6. 2022</t>
  </si>
  <si>
    <t>Zadavatel:</t>
  </si>
  <si>
    <t>IČ:</t>
  </si>
  <si>
    <t>Gymnázium Otokara Březiny</t>
  </si>
  <si>
    <t>DIČ:</t>
  </si>
  <si>
    <t>Uchazeč:</t>
  </si>
  <si>
    <t>Vyplň údaj</t>
  </si>
  <si>
    <t>Projektant:</t>
  </si>
  <si>
    <t>Ing. Arch. Michal Zlatuška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</si>
  <si>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</si>
  <si>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</si>
  <si>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</si>
  <si>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</si>
  <si>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</si>
  <si>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</si>
  <si>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</si>
  <si>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</si>
  <si>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</si>
  <si>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</si>
  <si>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</si>
  <si>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</si>
  <si>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</si>
  <si>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</si>
  <si>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</si>
  <si>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</si>
  <si>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</si>
  <si>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</si>
  <si>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</si>
  <si>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</si>
  <si>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</si>
  <si>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</si>
  <si>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</si>
  <si>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</si>
  <si>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</si>
  <si>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</si>
  <si>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</si>
  <si>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</si>
  <si>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</si>
  <si>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</si>
  <si>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</si>
  <si>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</si>
  <si>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</si>
  <si>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</si>
  <si>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</si>
  <si>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</si>
  <si>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</si>
  <si>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</si>
  <si>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</si>
  <si>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</si>
  <si>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</si>
  <si>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</si>
  <si>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</si>
  <si>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</si>
  <si>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</si>
  <si>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</si>
  <si>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</si>
  <si>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</si>
  <si>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</si>
  <si>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</si>
  <si>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</si>
  <si>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</si>
  <si>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</si>
  <si>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</si>
  <si>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</si>
  <si>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</si>
  <si>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</si>
  <si>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</si>
  <si>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01 - Bourací práce</t>
  </si>
  <si>
    <t xml:space="preserve">    001. - Zemní práce</t>
  </si>
  <si>
    <t xml:space="preserve">    0011 - Přípravné a přidružené práce</t>
  </si>
  <si>
    <t xml:space="preserve">    0096 - Bourání konstrukcí</t>
  </si>
  <si>
    <t xml:space="preserve">    0097 - Prorážení otvorů a ostatní bourací práce</t>
  </si>
  <si>
    <t xml:space="preserve">    021. - Silnoproud</t>
  </si>
  <si>
    <t xml:space="preserve">    0997 - Doprava suti a vybouraných hmot</t>
  </si>
  <si>
    <t xml:space="preserve">    751. - Vzduchotechnika</t>
  </si>
  <si>
    <t xml:space="preserve">    764. - Konstrukce klempířské</t>
  </si>
  <si>
    <t xml:space="preserve">    766. - Konstrukce truhlářské</t>
  </si>
  <si>
    <t xml:space="preserve">    767. - Konstrukce zámečnické</t>
  </si>
  <si>
    <t>02 - Architektonicko stavební řešení</t>
  </si>
  <si>
    <t xml:space="preserve">    0034 - Stěny a příčky</t>
  </si>
  <si>
    <t xml:space="preserve">    0041 - Stropy a stropní konstrukce pozemních staveb</t>
  </si>
  <si>
    <t xml:space="preserve">    0056 - Podkladní vrstvy komunikací, letišť a ploch</t>
  </si>
  <si>
    <t xml:space="preserve">    0059 - Kryty pozemních komunikací, letišť a ploch dlážděné</t>
  </si>
  <si>
    <t xml:space="preserve">    0061 - Úprava povrchů vnitřní</t>
  </si>
  <si>
    <t xml:space="preserve">    0062 - Úprava povrchů vnější</t>
  </si>
  <si>
    <t xml:space="preserve">    0094 - Lešení a stavební výtahy</t>
  </si>
  <si>
    <t xml:space="preserve">    0095 - Dokončovací konstrukce a práce pozemních staveb</t>
  </si>
  <si>
    <t xml:space="preserve">    0098 - Demolice a sanace</t>
  </si>
  <si>
    <t xml:space="preserve">    0998 - Přesun hmot</t>
  </si>
  <si>
    <t xml:space="preserve">    711. - Izolace proti vodě a vlhkosti</t>
  </si>
  <si>
    <t xml:space="preserve">    712. - Povlakové krytiny</t>
  </si>
  <si>
    <t xml:space="preserve">    713. - Izolace tepelné</t>
  </si>
  <si>
    <t xml:space="preserve">    762. - Konstrukce tesařské</t>
  </si>
  <si>
    <t xml:space="preserve">    763. - Konstrukce montované</t>
  </si>
  <si>
    <t xml:space="preserve">    7838 - Nátěry omítek a betonových povrchů</t>
  </si>
  <si>
    <t xml:space="preserve">    784. - Malby</t>
  </si>
  <si>
    <t>VRN - Vedlejší rozpočtové náklady</t>
  </si>
  <si>
    <t xml:space="preserve">    V01. - Průzkumné, geodetické a projektové práce</t>
  </si>
  <si>
    <t xml:space="preserve">    V03. - Zařízení staveniště</t>
  </si>
  <si>
    <t xml:space="preserve">    V04. - Inženýrská činnost</t>
  </si>
  <si>
    <t xml:space="preserve">    V09.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</si>
  <si>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</si>
  <si>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</si>
  <si>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</si>
  <si>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</si>
  <si>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</si>
  <si>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</si>
  <si>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</si>
  <si>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</si>
  <si>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</si>
  <si>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</si>
  <si>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</si>
  <si>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</si>
  <si>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</si>
  <si>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01</t>
  </si>
  <si>
    <t>Bourací práce</t>
  </si>
  <si>
    <t>ROZPOCET</t>
  </si>
  <si>
    <t>001.</t>
  </si>
  <si>
    <t>Zemní práce</t>
  </si>
  <si>
    <t>K</t>
  </si>
  <si>
    <t>132212131</t>
  </si>
  <si>
    <t>Hloubení nezapažených rýh šířky do 800 mm ručně   s urovnáním dna do předepsaného profilu a spádu     v hornině třídy těžitelnosti I     skupiny 3       soudržných</t>
  </si>
  <si>
    <t>m3</t>
  </si>
  <si>
    <t>4</t>
  </si>
  <si>
    <t>235948941</t>
  </si>
  <si>
    <t>VV</t>
  </si>
  <si>
    <t>D11</t>
  </si>
  <si>
    <t>15,7*0,5*0,5</t>
  </si>
  <si>
    <t>Součet</t>
  </si>
  <si>
    <t>162211311</t>
  </si>
  <si>
    <t>Vodorovné přemístění výkopku nebo sypaniny stavebním kolečkem   s vyprázdněním kolečka na hromady nebo do dopravního prostředku na vzdálenost do 10 m     z horniny třídy těžitelnosti I, skupiny 1 až 3</t>
  </si>
  <si>
    <t>-1564365913</t>
  </si>
  <si>
    <t>Odvoz přebytečného výkopku</t>
  </si>
  <si>
    <t>3,925-2,747</t>
  </si>
  <si>
    <t>162751117</t>
  </si>
  <si>
    <t>Vodorovné přemístění výkopku nebo sypaniny po suchu   na obvyklém dopravním prostředku, bez naložení výkopku, avšak se složením bez rozhrnutí     z horniny třídy těžitelnosti I     skupiny 1 až 3 na vzdálenost       přes 9 000 do 10 000 m</t>
  </si>
  <si>
    <t>-1169424346</t>
  </si>
  <si>
    <t>5</t>
  </si>
  <si>
    <t>162751119</t>
  </si>
  <si>
    <t>Vodorovné přemístění výkopku nebo sypaniny po suchu   na obvyklém dopravním prostředku, bez naložení výkopku, avšak se složením bez rozhrnutí     z horniny třídy těžitelnosti I     skupiny 1 až 3 na vzdálenost     Příplatek k ceně       za každých dalších i započatých 1 000 m</t>
  </si>
  <si>
    <t>1240218949</t>
  </si>
  <si>
    <t>Skládka Borek</t>
  </si>
  <si>
    <t>1,178*10</t>
  </si>
  <si>
    <t>3</t>
  </si>
  <si>
    <t>167111101</t>
  </si>
  <si>
    <t>Nakládání, skládání a překládání neulehlého výkopku nebo sypaniny ručně   nakládání, z hornin     třídy těžitelnosti I, skupiny 1 až 3</t>
  </si>
  <si>
    <t>-1212430822</t>
  </si>
  <si>
    <t>6</t>
  </si>
  <si>
    <t>171201201</t>
  </si>
  <si>
    <t>Uložení sypaniny    na skládky</t>
  </si>
  <si>
    <t>1728552334</t>
  </si>
  <si>
    <t>7</t>
  </si>
  <si>
    <t>171201231</t>
  </si>
  <si>
    <t>Poplatek za uložení stavebního odpadu na recyklační skládce (skládkovné)   zeminy a kamení zatříděného do Katalogu odpadů pod kódem 17 05 04</t>
  </si>
  <si>
    <t>t</t>
  </si>
  <si>
    <t>453949876</t>
  </si>
  <si>
    <t>1,178*1,6</t>
  </si>
  <si>
    <t>30</t>
  </si>
  <si>
    <t>174111101</t>
  </si>
  <si>
    <t>Zásyp sypaninou z jakékoliv horniny ručně   s uložením výkopku ve vrstvách     se zhutněním       jam, šachet, rýh nebo kolem objektů v těchto vykopávkách</t>
  </si>
  <si>
    <t>-1950944639</t>
  </si>
  <si>
    <t>N18</t>
  </si>
  <si>
    <t>15,7*0,5*0,35</t>
  </si>
  <si>
    <t>0011</t>
  </si>
  <si>
    <t>Přípravné a přidružené práce</t>
  </si>
  <si>
    <t>8</t>
  </si>
  <si>
    <t>113106121</t>
  </si>
  <si>
    <t>Rozebrání dlažeb komunikací pro pěší   s přemístěním hmot na skládku na vzdálenost do 3 m nebo s naložením na dopravní prostředek     s ložem z kameniva nebo živice a s jakoukoliv výplní spár     ručně       z betonových nebo kameninových dlaždic, desek nebo tvarovek</t>
  </si>
  <si>
    <t>m2</t>
  </si>
  <si>
    <t>1577679674</t>
  </si>
  <si>
    <t>15,7*0,5</t>
  </si>
  <si>
    <t>9</t>
  </si>
  <si>
    <t>113107112</t>
  </si>
  <si>
    <t>Odstranění podkladů nebo krytů   ručně     s přemístěním hmot na skládku na vzdálenost do 3 m nebo s naložením na dopravní prostředek     z kameniva těženého, o tl. vrstvy       přes 100 do 200 mm</t>
  </si>
  <si>
    <t>-4215590</t>
  </si>
  <si>
    <t>0096</t>
  </si>
  <si>
    <t>Bourání konstrukcí</t>
  </si>
  <si>
    <t>10</t>
  </si>
  <si>
    <t>962081141.1</t>
  </si>
  <si>
    <t>Bourání zdiva příček nebo vybourání otvorů    ze skleněných tvárnic, tl.     do 150 mm</t>
  </si>
  <si>
    <t>176622402</t>
  </si>
  <si>
    <t>D6</t>
  </si>
  <si>
    <t>46,23</t>
  </si>
  <si>
    <t>0097</t>
  </si>
  <si>
    <t>Prorážení otvorů a ostatní bourací práce</t>
  </si>
  <si>
    <t>13</t>
  </si>
  <si>
    <t>973031325</t>
  </si>
  <si>
    <t>Vysekání výklenků nebo kapes ve zdivu z cihel    na maltu vápennou nebo vápenocementovou     kapes, plochy     do 0,10 m2, hl.       do 300 mm</t>
  </si>
  <si>
    <t>kus</t>
  </si>
  <si>
    <t>-587280772</t>
  </si>
  <si>
    <t>Zavázání N01</t>
  </si>
  <si>
    <t>N02</t>
  </si>
  <si>
    <t>11</t>
  </si>
  <si>
    <t>978013191</t>
  </si>
  <si>
    <t>Otlučení vápenných nebo vápenocementových omítek vnitřních ploch   stěn s vyškrabáním spar, s očištěním zdiva, v rozsahu     přes 50 do 100 %</t>
  </si>
  <si>
    <t>-694216958</t>
  </si>
  <si>
    <t>D2</t>
  </si>
  <si>
    <t>11,64</t>
  </si>
  <si>
    <t>1,4</t>
  </si>
  <si>
    <t>D3</t>
  </si>
  <si>
    <t>11,8</t>
  </si>
  <si>
    <t>12</t>
  </si>
  <si>
    <t>979054441</t>
  </si>
  <si>
    <t>Očištění vybouraných prvků komunikací   od spojovacího materiálu s odklizením a uložením očištěných hmot a spojovacího materiálu na   skládku na vzdálenost do 10 m     dlaždic, desek nebo tvarovek s původním vyplněním spár       kamenivem těženým</t>
  </si>
  <si>
    <t>1504553614</t>
  </si>
  <si>
    <t>021.</t>
  </si>
  <si>
    <t>Silnoproud</t>
  </si>
  <si>
    <t>14</t>
  </si>
  <si>
    <t>X2</t>
  </si>
  <si>
    <t>D9 - demontáž vedení bleskosvodu vč. dočasného připevnění pro udržení funkčnosti</t>
  </si>
  <si>
    <t>m</t>
  </si>
  <si>
    <t>-998173425</t>
  </si>
  <si>
    <t>72</t>
  </si>
  <si>
    <t>X9</t>
  </si>
  <si>
    <t>N.20 - provedení svislého vedení bleskosvodu, dle PD, včetně revize</t>
  </si>
  <si>
    <t>-1376688935</t>
  </si>
  <si>
    <t>0997</t>
  </si>
  <si>
    <t>Doprava suti a vybouraných hmot</t>
  </si>
  <si>
    <t>16</t>
  </si>
  <si>
    <t>997002611</t>
  </si>
  <si>
    <t>Nakládání suti a vybouraných hmot na dopravní prostředek    pro vodorovné přemístění</t>
  </si>
  <si>
    <t>-1848385833</t>
  </si>
  <si>
    <t>997013211</t>
  </si>
  <si>
    <t>Vnitrostaveništní doprava suti a vybouraných hmot    vodorovně do 50 m     svisle ručně     pro budovy a haly výšky       do 6 m</t>
  </si>
  <si>
    <t>-216428233</t>
  </si>
  <si>
    <t>19</t>
  </si>
  <si>
    <t>997013609</t>
  </si>
  <si>
    <t>Poplatek za uložení stavebního odpadu na skládce (skládkovné)   ze směsí nebo oddělených frakcí betonu, cihel a keramických výrobků zatříděného do Katalogu  odpadů pod kódem 17 01 07</t>
  </si>
  <si>
    <t>-74411863</t>
  </si>
  <si>
    <t>17</t>
  </si>
  <si>
    <t>997211511</t>
  </si>
  <si>
    <t>Vodorovná doprava suti nebo vybouraných hmot    suti     se složením a hrubým urovnáním, na vzdálenost       do 1 km</t>
  </si>
  <si>
    <t>1848998716</t>
  </si>
  <si>
    <t>18</t>
  </si>
  <si>
    <t>997211519</t>
  </si>
  <si>
    <t>Vodorovná doprava suti nebo vybouraných hmot    suti     se složením a hrubým urovnáním, na vzdálenost     Příplatek k ceně       za každý další i započatý 1 km přes 1 km</t>
  </si>
  <si>
    <t>750524942</t>
  </si>
  <si>
    <t>8,348*19</t>
  </si>
  <si>
    <t>751.</t>
  </si>
  <si>
    <t>Vzduchotechnika</t>
  </si>
  <si>
    <t>20</t>
  </si>
  <si>
    <t>X1</t>
  </si>
  <si>
    <t>D8 - demontáž klimatizační jednotky 800x100x400 a 600x400x300, včetně demontáže ocelové kce - odpojení napájecího přívodu NN a chladícího potrubí, včetně zaslepení</t>
  </si>
  <si>
    <t>kpl</t>
  </si>
  <si>
    <t>-979734662</t>
  </si>
  <si>
    <t>98</t>
  </si>
  <si>
    <t>X8</t>
  </si>
  <si>
    <t>N19 - zpětná montáž demontované klimatizační jednotky 800x100x400 mm a 600x400x300 mm - osazené na oc. kci, upravené prodloužením osazovacích konzol do zdiva o 160 mm / dopojení přívodů NN, dopojení chladícího vedení, provedení provozní zkoušky</t>
  </si>
  <si>
    <t>-41755566</t>
  </si>
  <si>
    <t>764.</t>
  </si>
  <si>
    <t>Konstrukce klempířské</t>
  </si>
  <si>
    <t>22</t>
  </si>
  <si>
    <t>764001821</t>
  </si>
  <si>
    <t>Demontáž klempířských konstrukcí   krytiny     ze svitků nebo tabulí       do suti</t>
  </si>
  <si>
    <t>-866824090</t>
  </si>
  <si>
    <t>D10</t>
  </si>
  <si>
    <t>20,30</t>
  </si>
  <si>
    <t>23</t>
  </si>
  <si>
    <t>764002812</t>
  </si>
  <si>
    <t>Demontáž klempířských konstrukcí   okapového plechu     do suti, v krytině       skládané</t>
  </si>
  <si>
    <t>-1974522153</t>
  </si>
  <si>
    <t>2,05+2,05+9,88</t>
  </si>
  <si>
    <t>764002851</t>
  </si>
  <si>
    <t>Demontáž klempířských konstrukcí   oplechování parapetů     do suti</t>
  </si>
  <si>
    <t>308993653</t>
  </si>
  <si>
    <t>D7</t>
  </si>
  <si>
    <t>5,53</t>
  </si>
  <si>
    <t>24</t>
  </si>
  <si>
    <t>764004861</t>
  </si>
  <si>
    <t>Demontáž klempířských konstrukcí   svodu     do suti</t>
  </si>
  <si>
    <t>64212738</t>
  </si>
  <si>
    <t>D12</t>
  </si>
  <si>
    <t>11*2</t>
  </si>
  <si>
    <t>103</t>
  </si>
  <si>
    <t>764216645</t>
  </si>
  <si>
    <t>Oplechování parapetů z pozinkovaného plechu s povrchovou úpravou   rovných     celoplošně lepené, bez rohů       rš 400 mm</t>
  </si>
  <si>
    <t>1024960476</t>
  </si>
  <si>
    <t>KV1</t>
  </si>
  <si>
    <t>5,83</t>
  </si>
  <si>
    <t>104</t>
  </si>
  <si>
    <t>764216645.1</t>
  </si>
  <si>
    <t>-1707047320</t>
  </si>
  <si>
    <t>KV2</t>
  </si>
  <si>
    <t>1,52</t>
  </si>
  <si>
    <t>105</t>
  </si>
  <si>
    <t>764511612</t>
  </si>
  <si>
    <t>Žlab podokapní z pozinkovaného plechu s povrchovou úpravou   včetně háků a čel     hranatý       rš 330 mm</t>
  </si>
  <si>
    <t>-1029447499</t>
  </si>
  <si>
    <t>KV5</t>
  </si>
  <si>
    <t>106</t>
  </si>
  <si>
    <t>764511622</t>
  </si>
  <si>
    <t>Žlab podokapní z pozinkovaného plechu s povrchovou úpravou   včetně háků a čel     roh nebo kout, žlabu     půlkruhového       rš 330 mm</t>
  </si>
  <si>
    <t>-273265414</t>
  </si>
  <si>
    <t>107</t>
  </si>
  <si>
    <t>764511661</t>
  </si>
  <si>
    <t>Žlab podokapní z pozinkovaného plechu s povrchovou úpravou   včetně háků a čel     kotlík     hranatý, rš žlabu/průměr svodu       330/87 mm</t>
  </si>
  <si>
    <t>1064836551</t>
  </si>
  <si>
    <t>108</t>
  </si>
  <si>
    <t>764518401.1</t>
  </si>
  <si>
    <t>Svod z pozinkovaného plechu   včetně objímek, kolen a odskoků     hranatý, o straně       80 mm</t>
  </si>
  <si>
    <t>-13836539</t>
  </si>
  <si>
    <t>KV6</t>
  </si>
  <si>
    <t>109</t>
  </si>
  <si>
    <t>998764102</t>
  </si>
  <si>
    <t>Přesun hmot pro konstrukce klempířské   stanovený z hmotnosti přesunovaného materiálu     vodorovná dopravní vzdálenost do 50 m     v objektech výšky       přes 6 do 12 m</t>
  </si>
  <si>
    <t>1666099513</t>
  </si>
  <si>
    <t>110</t>
  </si>
  <si>
    <t>998764181</t>
  </si>
  <si>
    <t>Přesun hmot pro konstrukce klempířské   stanovený z hmotnosti přesunovaného materiálu     Příplatek k cenám     za přesun prováděný bez použití mechanizace       pro jakoukoliv výšku objektu</t>
  </si>
  <si>
    <t>1779382599</t>
  </si>
  <si>
    <t>766.</t>
  </si>
  <si>
    <t>Konstrukce truhlářské</t>
  </si>
  <si>
    <t>25</t>
  </si>
  <si>
    <t>766441811</t>
  </si>
  <si>
    <t>Demontáž parapetních desek dřevěných nebo plastových   šířky do 300 mm, délky     do 1000 mm</t>
  </si>
  <si>
    <t>-349749622</t>
  </si>
  <si>
    <t>D1</t>
  </si>
  <si>
    <t>26</t>
  </si>
  <si>
    <t>766441821</t>
  </si>
  <si>
    <t>Demontáž parapetních desek dřevěných nebo plastových   šířky do 300 mm, délky     přes 1000 do 2000 mm</t>
  </si>
  <si>
    <t>105916317</t>
  </si>
  <si>
    <t>113</t>
  </si>
  <si>
    <t>998766102</t>
  </si>
  <si>
    <t>Přesun hmot pro konstrukce truhlářské   stanovený z hmotnosti přesunovaného materiálu     vodorovná dopravní vzdálenost do 50 m     v objektech výšky       přes 6 do 12 m</t>
  </si>
  <si>
    <t>20898916</t>
  </si>
  <si>
    <t>114</t>
  </si>
  <si>
    <t>998766181</t>
  </si>
  <si>
    <t>Přesun hmot pro konstrukce truhlářské   stanovený z hmotnosti přesunovaného materiálu     Příplatek k ceně     za přesun prováděný bez použití mechanizace       pro jakoukoliv výšku objektu</t>
  </si>
  <si>
    <t>913278809</t>
  </si>
  <si>
    <t>111</t>
  </si>
  <si>
    <t>X12</t>
  </si>
  <si>
    <t>TV.1 - vnitřní dřevotřískové parapety, provedení dle PD, tl. 1140 mm</t>
  </si>
  <si>
    <t>-2079084979</t>
  </si>
  <si>
    <t>112</t>
  </si>
  <si>
    <t>X13</t>
  </si>
  <si>
    <t>TV.2 - vnitřní dřevotřískové parapety, provedení dle PD, tl. 3250 mm</t>
  </si>
  <si>
    <t>1707332042</t>
  </si>
  <si>
    <t>767.</t>
  </si>
  <si>
    <t>Konstrukce zámečnické</t>
  </si>
  <si>
    <t>118</t>
  </si>
  <si>
    <t>767.1</t>
  </si>
  <si>
    <t>Montáž lemovacích prvků kovových fasádních obkladů   otvorů</t>
  </si>
  <si>
    <t>-666028752</t>
  </si>
  <si>
    <t>2*6*9,5</t>
  </si>
  <si>
    <t>29</t>
  </si>
  <si>
    <t>767112812</t>
  </si>
  <si>
    <t>Demontáž stěn a příček pro zasklení    svařovaných</t>
  </si>
  <si>
    <t>922008513</t>
  </si>
  <si>
    <t>D5</t>
  </si>
  <si>
    <t>68,96</t>
  </si>
  <si>
    <t>28</t>
  </si>
  <si>
    <t>767193802</t>
  </si>
  <si>
    <t>Demontáž větracích mechanismů    pákových</t>
  </si>
  <si>
    <t>-1231873848</t>
  </si>
  <si>
    <t>D4</t>
  </si>
  <si>
    <t>27</t>
  </si>
  <si>
    <t>767311810</t>
  </si>
  <si>
    <t>Demontáž světlíků    se zasklením</t>
  </si>
  <si>
    <t>-66325499</t>
  </si>
  <si>
    <t>0,95*0,5*5</t>
  </si>
  <si>
    <t>120</t>
  </si>
  <si>
    <t>998767102</t>
  </si>
  <si>
    <t>Přesun hmot pro zámečnické konstrukce    stanovený z hmotnosti přesunovaného materiálu     vodorovná dopravní vzdálenost do 50 m     v objektech výšky       přes 6 do 12 m</t>
  </si>
  <si>
    <t>-343357563</t>
  </si>
  <si>
    <t>121</t>
  </si>
  <si>
    <t>998767181</t>
  </si>
  <si>
    <t>Přesun hmot pro zámečnické konstrukce    stanovený z hmotnosti přesunovaného materiálu     Příplatek k cenám     za přesun prováděný bez použití mechanizace       pro jakoukoliv výšku objektu</t>
  </si>
  <si>
    <t>-1446219527</t>
  </si>
  <si>
    <t>119</t>
  </si>
  <si>
    <t>X14</t>
  </si>
  <si>
    <t>ZV.3 - ovládání sklopných oken pákovými ovladači, provedení dle PD</t>
  </si>
  <si>
    <t>-1251464580</t>
  </si>
  <si>
    <t>Z/03.2 - 2 ks</t>
  </si>
  <si>
    <t>Z/03.3- 1 ks</t>
  </si>
  <si>
    <t>Z/03.4 - 2 ks</t>
  </si>
  <si>
    <t>Z/03.1  - 1 ks</t>
  </si>
  <si>
    <t>115</t>
  </si>
  <si>
    <t>X3</t>
  </si>
  <si>
    <t>ZV.1-1,2 - fasádní Al stěna 1090x9550 mm, provedení dle PD</t>
  </si>
  <si>
    <t>-212168698</t>
  </si>
  <si>
    <t>Provedení dle výpisu z projektové dokumentace ZV.1-1, 2 dále dle bodu N.3</t>
  </si>
  <si>
    <t>116</t>
  </si>
  <si>
    <t>X3.1</t>
  </si>
  <si>
    <t>ZV.2-1,2 - fasádní Al stěna 3200x9550 mm, provedení dle PD</t>
  </si>
  <si>
    <t>694173136</t>
  </si>
  <si>
    <t>Provedení dle výpisu z projektové dokumentace ZV.2-1, 2 dále dle bodu N.4</t>
  </si>
  <si>
    <t>117</t>
  </si>
  <si>
    <t>X4</t>
  </si>
  <si>
    <t>N5 - provedení připojovací spáry, včetně dodávky materiálu, dle PD</t>
  </si>
  <si>
    <t>hod</t>
  </si>
  <si>
    <t>-794736716</t>
  </si>
  <si>
    <t>Architektonicko stavební řešení</t>
  </si>
  <si>
    <t>0034</t>
  </si>
  <si>
    <t>Stěny a příčky</t>
  </si>
  <si>
    <t>31</t>
  </si>
  <si>
    <t>342272245</t>
  </si>
  <si>
    <t>Příčky z pórobetonových tvárnic   hladkých na tenké maltové lože     objemová hmotnost do 500 kg/m3, tloušťka příčky       150 mm</t>
  </si>
  <si>
    <t>-1106692281</t>
  </si>
  <si>
    <t>N21</t>
  </si>
  <si>
    <t>0041</t>
  </si>
  <si>
    <t>Stropy a stropní konstrukce pozemních staveb</t>
  </si>
  <si>
    <t>32</t>
  </si>
  <si>
    <t>417321414</t>
  </si>
  <si>
    <t>Ztužující pásy a věnce z betonu železového (bez výztuže)    tř. C 20/25</t>
  </si>
  <si>
    <t>-1458087057</t>
  </si>
  <si>
    <t>N1</t>
  </si>
  <si>
    <t>2,18*0,31*0,15</t>
  </si>
  <si>
    <t>N2</t>
  </si>
  <si>
    <t>3,2*0,31*0,15</t>
  </si>
  <si>
    <t>33</t>
  </si>
  <si>
    <t>417351115</t>
  </si>
  <si>
    <t>Bednění bočnic ztužujících pásů a věnců včetně vzpěr    zřízení</t>
  </si>
  <si>
    <t>1456101375</t>
  </si>
  <si>
    <t>2,18*0,15*2</t>
  </si>
  <si>
    <t>3,2*0,15*2</t>
  </si>
  <si>
    <t>34</t>
  </si>
  <si>
    <t>417351116</t>
  </si>
  <si>
    <t>Bednění bočnic ztužujících pásů a věnců včetně vzpěr    odstranění</t>
  </si>
  <si>
    <t>1814379051</t>
  </si>
  <si>
    <t>35</t>
  </si>
  <si>
    <t>417361821</t>
  </si>
  <si>
    <t>Výztuž ztužujících pásů a věnců    z betonářské oceli     10 505 (R) nebo BSt 500</t>
  </si>
  <si>
    <t>1649792353</t>
  </si>
  <si>
    <t>N1+N2</t>
  </si>
  <si>
    <t>0,02</t>
  </si>
  <si>
    <t>0056</t>
  </si>
  <si>
    <t>Podkladní vrstvy komunikací, letišť a ploch</t>
  </si>
  <si>
    <t>36</t>
  </si>
  <si>
    <t>564831011</t>
  </si>
  <si>
    <t>Podklad ze štěrkodrti ŠD   s rozprostřením a zhutněním     plochy jednotlivě do 100 m2, po zhutnění       tl. 100 mm</t>
  </si>
  <si>
    <t>1191862588</t>
  </si>
  <si>
    <t>0059</t>
  </si>
  <si>
    <t>Kryty pozemních komunikací, letišť a ploch dlážděné</t>
  </si>
  <si>
    <t>37</t>
  </si>
  <si>
    <t>596811220</t>
  </si>
  <si>
    <t>Kladení dlažby z betonových nebo kameninových dlaždic komunikací pro pěší   s vyplněním spár a se smetením přebytečného materiálu na vzdálenost do 3 m     s ložem z kameniva těženého tl. do 30 mm     velikosti dlaždic přes 0,09 m2 do 0,25 m2, pro plochy       do 50 m2</t>
  </si>
  <si>
    <t>-1032119011</t>
  </si>
  <si>
    <t>0061</t>
  </si>
  <si>
    <t>Úprava povrchů vnitřní</t>
  </si>
  <si>
    <t>38</t>
  </si>
  <si>
    <t>612321141</t>
  </si>
  <si>
    <t>Omítka vápenocementová vnitřních ploch    nanášená ručně     dvouvrstvá, tloušťky jádrové omítky do 10 mm a tloušťky štuku do 3 mm     štuková     svislých konstrukcí       stěn</t>
  </si>
  <si>
    <t>1183770610</t>
  </si>
  <si>
    <t>N12</t>
  </si>
  <si>
    <t>5,7</t>
  </si>
  <si>
    <t>39</t>
  </si>
  <si>
    <t>612325223</t>
  </si>
  <si>
    <t>Vápenocementová omítka jednotlivých malých ploch   štuková     na stěnách, plochy jednotlivě       přes 0,25 do 1 m2</t>
  </si>
  <si>
    <t>-1815548037</t>
  </si>
  <si>
    <t>Zapravení po kotevních bodech oddělující stěny N15</t>
  </si>
  <si>
    <t>0062</t>
  </si>
  <si>
    <t>Úprava povrchů vnější</t>
  </si>
  <si>
    <t>41</t>
  </si>
  <si>
    <t>622131121</t>
  </si>
  <si>
    <t>Podkladní a spojovací vrstva vnějších omítaných ploch    penetrace     nanášená ručně       stěn</t>
  </si>
  <si>
    <t>332864962</t>
  </si>
  <si>
    <t>KZS</t>
  </si>
  <si>
    <t>7,35*0,05</t>
  </si>
  <si>
    <t>56,1*0,05</t>
  </si>
  <si>
    <t>88,9</t>
  </si>
  <si>
    <t>Omítka</t>
  </si>
  <si>
    <t>14,95</t>
  </si>
  <si>
    <t>53</t>
  </si>
  <si>
    <t>622143003</t>
  </si>
  <si>
    <t>Montáž omítkových profilů    plastových, pozinkovaných nebo dřevěných upevněných vtlačením do podkladní vrstvy nebo přibitím     rohových s tkaninou</t>
  </si>
  <si>
    <t>-836556248</t>
  </si>
  <si>
    <t>Al stěny</t>
  </si>
  <si>
    <t>9,55+9,55</t>
  </si>
  <si>
    <t>Rohy</t>
  </si>
  <si>
    <t>(9,148+0,2+0,4)*2</t>
  </si>
  <si>
    <t>54</t>
  </si>
  <si>
    <t>M</t>
  </si>
  <si>
    <t>59051486</t>
  </si>
  <si>
    <t>lišta rohová PVC 10/15cm s tkaninou</t>
  </si>
  <si>
    <t>-1633847666</t>
  </si>
  <si>
    <t>57,696*1,05</t>
  </si>
  <si>
    <t>55</t>
  </si>
  <si>
    <t>622143004</t>
  </si>
  <si>
    <t>Montáž omítkových profilů    plastových, pozinkovaných nebo dřevěných upevněných vtlačením do podkladní vrstvy nebo přibitím     začišťovacích samolepících pro vytvoření dilatujícího spoje s okenním rámem</t>
  </si>
  <si>
    <t>-792598610</t>
  </si>
  <si>
    <t>3,2+9,55+9,55</t>
  </si>
  <si>
    <t>1,09+9,55+9,55</t>
  </si>
  <si>
    <t>Vnitřní</t>
  </si>
  <si>
    <t>42,49</t>
  </si>
  <si>
    <t>56</t>
  </si>
  <si>
    <t>28342205</t>
  </si>
  <si>
    <t>profil začišťovací PVC 6mm s výztužnou tkaninou pro ostění ETICS</t>
  </si>
  <si>
    <t>1226054038</t>
  </si>
  <si>
    <t>84,98*1,05</t>
  </si>
  <si>
    <t>42</t>
  </si>
  <si>
    <t>622212051</t>
  </si>
  <si>
    <t>Montáž kontaktního zateplení vnějšího ostění, nadpraží nebo parapetu lepením   z polystyrenových desek     hloubky špalet     přes 200 do 400 mm, tloušťky desek       do 40 mm</t>
  </si>
  <si>
    <t>-152369132</t>
  </si>
  <si>
    <t>N9, N10</t>
  </si>
  <si>
    <t>5,83+1,52</t>
  </si>
  <si>
    <t>43</t>
  </si>
  <si>
    <t>28376105</t>
  </si>
  <si>
    <t>klín izolační z XPS spádový</t>
  </si>
  <si>
    <t>957123751</t>
  </si>
  <si>
    <t>(5,83+1,52)*0,3*0,03*1,05</t>
  </si>
  <si>
    <t>47</t>
  </si>
  <si>
    <t>622221031</t>
  </si>
  <si>
    <t>Montáž kontaktního zateplení lepením a mechanickým kotvením   z desek z minerální vlny s podélnou orientací vláken nebo kombinovaných     na vnější stěny, na podklad     betonový nebo z lehčeného betonu, z tvárnic keramických nebo vápenopískových, tloušťky desek       přes 120 do 160 mm</t>
  </si>
  <si>
    <t>-767825801</t>
  </si>
  <si>
    <t>Fasáda</t>
  </si>
  <si>
    <t>N13</t>
  </si>
  <si>
    <t>78,9</t>
  </si>
  <si>
    <t>48</t>
  </si>
  <si>
    <t>63141424</t>
  </si>
  <si>
    <t>deska tepelně izolační minerální kontaktních fasád podélné vlákno lambda=0,035-0,037 tl 160mm</t>
  </si>
  <si>
    <t>-2040481581</t>
  </si>
  <si>
    <t>88,9*1,05</t>
  </si>
  <si>
    <t>45</t>
  </si>
  <si>
    <t>622222001</t>
  </si>
  <si>
    <t>Montáž kontaktního zateplení vnějšího ostění, nadpraží nebo parapetu lepením   z desek z minerální vlny s podélnou nebo kolmou orientací vláken nebo z kombinovaných desek     hloubky špalet     do 200 mm, tloušťky desek       do 40 mm</t>
  </si>
  <si>
    <t>-1890167914</t>
  </si>
  <si>
    <t>Ostění + nadpraží</t>
  </si>
  <si>
    <t>9,35*6</t>
  </si>
  <si>
    <t>46</t>
  </si>
  <si>
    <t>63140348</t>
  </si>
  <si>
    <t>deska tepelně izolační minerální kontaktních fasád podélné vlákno lambda=0,040-0,042 tl 30mm</t>
  </si>
  <si>
    <t>809752381</t>
  </si>
  <si>
    <t>56,1*0,05*1,05</t>
  </si>
  <si>
    <t>60</t>
  </si>
  <si>
    <t>622252001</t>
  </si>
  <si>
    <t>Montáž profilů kontaktního zateplení   zakládacích soklových     připevněných hmoždinkami</t>
  </si>
  <si>
    <t>-350982454</t>
  </si>
  <si>
    <t>2,16+2,16+9,67</t>
  </si>
  <si>
    <t>61</t>
  </si>
  <si>
    <t>59051620</t>
  </si>
  <si>
    <t>Lišta soklová zakládací U 16 cm, 0,8/200 cm</t>
  </si>
  <si>
    <t>-317011394</t>
  </si>
  <si>
    <t>13,99*1,05</t>
  </si>
  <si>
    <t>57</t>
  </si>
  <si>
    <t>622252002</t>
  </si>
  <si>
    <t>Montáž profilů kontaktního zateplení   ostatních stěnových, dilatačních apod.     lepených do tmelu</t>
  </si>
  <si>
    <t>603806726</t>
  </si>
  <si>
    <t>Nadpraží</t>
  </si>
  <si>
    <t>3,2</t>
  </si>
  <si>
    <t>1,09</t>
  </si>
  <si>
    <t>Parapety</t>
  </si>
  <si>
    <t>58</t>
  </si>
  <si>
    <t>59051510</t>
  </si>
  <si>
    <t>profil okenní s nepřiznanou podomítkovou okapnicí PVC 2,0 m</t>
  </si>
  <si>
    <t>-290484198</t>
  </si>
  <si>
    <t>4,29*1,05</t>
  </si>
  <si>
    <t>59</t>
  </si>
  <si>
    <t>59051512</t>
  </si>
  <si>
    <t>profil parapetní se sklovláknitou armovací tkaninou PVC 2 m</t>
  </si>
  <si>
    <t>140760415</t>
  </si>
  <si>
    <t>7,35*1,05</t>
  </si>
  <si>
    <t>50</t>
  </si>
  <si>
    <t>622272031.1</t>
  </si>
  <si>
    <t>Montáž zavěšené odvětrávané fasády na ocelové nosné konstrukci    z fasádních desek     na jednosměrné nosné konstrukci     opláštění připevněné mechanickým viditelným spojem, (nýty)     stěn     s vložením tepelné izolace, tloušťky       100 mm</t>
  </si>
  <si>
    <t>-1218543098</t>
  </si>
  <si>
    <t>N14</t>
  </si>
  <si>
    <t>51</t>
  </si>
  <si>
    <t>59590766</t>
  </si>
  <si>
    <t>deska cementotřísková fasádní hladká finální vrstva lasura tl 10mm</t>
  </si>
  <si>
    <t>-1354902734</t>
  </si>
  <si>
    <t>12*1,25</t>
  </si>
  <si>
    <t>52</t>
  </si>
  <si>
    <t>28329031</t>
  </si>
  <si>
    <t>fólie kontaktní difuzně propustná pro doplňkovou hydroizolační vrstvu, monolitická dvouvrstvá PES/PR 270g/m2, integrovaná samolepící páska</t>
  </si>
  <si>
    <t>626099269</t>
  </si>
  <si>
    <t>12*1,1</t>
  </si>
  <si>
    <t>44</t>
  </si>
  <si>
    <t>622321121</t>
  </si>
  <si>
    <t>Omítka vápenocementová vnějších ploch    nanášená ručně     jednovrstvá, tloušťky do 15 mm     hladká       stěn</t>
  </si>
  <si>
    <t>-1344812560</t>
  </si>
  <si>
    <t>N11</t>
  </si>
  <si>
    <t>49</t>
  </si>
  <si>
    <t>622541022</t>
  </si>
  <si>
    <t>Omítka tenkovrstvá silikonsilikátová vnějších ploch    probarvená bez penetrace,     zatíraná (škrábaná), tloušťky     2,0 mm       stěn</t>
  </si>
  <si>
    <t>110839596</t>
  </si>
  <si>
    <t>2,8</t>
  </si>
  <si>
    <t>40</t>
  </si>
  <si>
    <t>629991011</t>
  </si>
  <si>
    <t>Zakrytí vnějších ploch před znečištěním    včetně pozdějšího odkrytí     výplní otvorů a svislých ploch       fólií přilepenou lepící páskou</t>
  </si>
  <si>
    <t>-410356307</t>
  </si>
  <si>
    <t>3,2*9,55</t>
  </si>
  <si>
    <t>1,09*9,55</t>
  </si>
  <si>
    <t>0094</t>
  </si>
  <si>
    <t>Lešení a stavební výtahy</t>
  </si>
  <si>
    <t>63</t>
  </si>
  <si>
    <t>941211111</t>
  </si>
  <si>
    <t>Montáž lešení řadového rámového lehkého pracovního s podlahami    s provozním zatížením tř. 3 do 200 kg/m2     šířky tř. SW06 přes 0,6 do 0,9 m, výšky       do 10 m</t>
  </si>
  <si>
    <t>917628454</t>
  </si>
  <si>
    <t>Fasádní lešení</t>
  </si>
  <si>
    <t>(2,16+2,16+9,675)*(1,402+9,148+0,2+0,4)</t>
  </si>
  <si>
    <t>64</t>
  </si>
  <si>
    <t>941211211</t>
  </si>
  <si>
    <t>Montáž lešení řadového rámového lehkého pracovního s podlahami    s provozním zatížením tř. 3 do 200 kg/m2     Příplatek za první a každý další den použití lešení       k ceně -1111 nebo -1112</t>
  </si>
  <si>
    <t>-313067121</t>
  </si>
  <si>
    <t>156,044*30</t>
  </si>
  <si>
    <t>65</t>
  </si>
  <si>
    <t>941211811</t>
  </si>
  <si>
    <t>Demontáž lešení řadového rámového lehkého pracovního    s provozním zatížením tř. 3 do 200 kg/m2     šířky tř. SW06 přes 0,6 do 0,9 m, výšky       do 10 m</t>
  </si>
  <si>
    <t>-991890815</t>
  </si>
  <si>
    <t>66</t>
  </si>
  <si>
    <t>944511111</t>
  </si>
  <si>
    <t>Montáž ochranné sítě    zavěšené na konstrukci lešení     z textilie z umělých vláken</t>
  </si>
  <si>
    <t>1346691167</t>
  </si>
  <si>
    <t>67</t>
  </si>
  <si>
    <t>944511211</t>
  </si>
  <si>
    <t>Montáž ochranné sítě    Příplatek za první a každý další den použití sítě     k ceně -1111</t>
  </si>
  <si>
    <t>-445569666</t>
  </si>
  <si>
    <t>68</t>
  </si>
  <si>
    <t>944511811</t>
  </si>
  <si>
    <t>Demontáž ochranné sítě    zavěšené na konstrukci lešení     z textilie z umělých vláken</t>
  </si>
  <si>
    <t>1090128956</t>
  </si>
  <si>
    <t>62</t>
  </si>
  <si>
    <t>949101111</t>
  </si>
  <si>
    <t>Lešení pomocné pracovní pro objekty pozemních staveb    pro zatížení do 150 kg/m2, o výšce lešeňové podlahy     do 1,9 m</t>
  </si>
  <si>
    <t>-1149242899</t>
  </si>
  <si>
    <t>Vnitřky</t>
  </si>
  <si>
    <t>(0,98+1,09+0,66+3,2+0,66+1,09+0,988)*2*3</t>
  </si>
  <si>
    <t>0095</t>
  </si>
  <si>
    <t>Dokončovací konstrukce a práce pozemních staveb</t>
  </si>
  <si>
    <t>69</t>
  </si>
  <si>
    <t>952901111</t>
  </si>
  <si>
    <t>Vyčištění budov nebo objektů před předáním do užívání    budov bytové nebo občanské výstavby, světlé výšky podlaží     do 4 m</t>
  </si>
  <si>
    <t>-1828144483</t>
  </si>
  <si>
    <t>0098</t>
  </si>
  <si>
    <t>Demolice a sanace</t>
  </si>
  <si>
    <t>70</t>
  </si>
  <si>
    <t>985331214</t>
  </si>
  <si>
    <t>Dodatečné vlepování betonářské výztuže   včetně vyvrtání a vyčištění otvoru     chemickou maltou     průměr výztuže       14 mm</t>
  </si>
  <si>
    <t>-522244566</t>
  </si>
  <si>
    <t>4*0,2</t>
  </si>
  <si>
    <t>6*0,2</t>
  </si>
  <si>
    <t>71</t>
  </si>
  <si>
    <t>31197005</t>
  </si>
  <si>
    <t>tyč závitová Pz 4.6 M14</t>
  </si>
  <si>
    <t>1601369864</t>
  </si>
  <si>
    <t>0,3*4*1,05</t>
  </si>
  <si>
    <t>0,3*6*1,05</t>
  </si>
  <si>
    <t>0998</t>
  </si>
  <si>
    <t>Přesun hmot</t>
  </si>
  <si>
    <t>73</t>
  </si>
  <si>
    <t>998018002</t>
  </si>
  <si>
    <t>Přesun hmot pro budovy občanské výstavby, bydlení, výrobu a služby    ruční - bez užití mechanizace     vodorovná dopravní vzdálenost do 100 m     pro budovy s jakoukoliv nosnou konstrukcí výšky       přes 6 do 12 m</t>
  </si>
  <si>
    <t>1103633811</t>
  </si>
  <si>
    <t>711.</t>
  </si>
  <si>
    <t>Izolace proti vodě a vlhkosti</t>
  </si>
  <si>
    <t>74</t>
  </si>
  <si>
    <t>711161212</t>
  </si>
  <si>
    <t>Izolace proti zemní vlhkosti a beztlakové vodě nopovými fóliemi   na ploše svislé S     vrstva ochranná, odvětrávací a drenážní     výška nopku       8,0 mm, tl. fólie do 0,6 mm</t>
  </si>
  <si>
    <t>1806501648</t>
  </si>
  <si>
    <t>N17</t>
  </si>
  <si>
    <t>(2,1+2,1+9,88)*0,5</t>
  </si>
  <si>
    <t>75</t>
  </si>
  <si>
    <t>711161382</t>
  </si>
  <si>
    <t>Izolace proti zemní vlhkosti nopovými foliemi [FONDALINE]   ukončení izolace     lištou provětrávací</t>
  </si>
  <si>
    <t>-1860111557</t>
  </si>
  <si>
    <t>(2,1+2,1+9,88)</t>
  </si>
  <si>
    <t>76</t>
  </si>
  <si>
    <t>998711102</t>
  </si>
  <si>
    <t>Přesun hmot pro izolace proti vodě, vlhkosti a plynům    stanovený z hmotnosti přesunovaného materiálu     vodorovná dopravní vzdálenost do 50 m     v objektech výšky       přes 6 do 12 m</t>
  </si>
  <si>
    <t>556846728</t>
  </si>
  <si>
    <t>77</t>
  </si>
  <si>
    <t>998711181</t>
  </si>
  <si>
    <t>Přesun hmot pro izolace proti vodě, vlhkosti a plynům    stanovený z hmotnosti přesunovaného materiálu     Příplatek k cenám     za přesun prováděný bez použití mechanizace       pro jakoukoliv výšku objektu</t>
  </si>
  <si>
    <t>-735869239</t>
  </si>
  <si>
    <t>712.</t>
  </si>
  <si>
    <t>Povlakové krytiny</t>
  </si>
  <si>
    <t>84</t>
  </si>
  <si>
    <t>712311101</t>
  </si>
  <si>
    <t>Provedení povlakové krytiny střech plochých do 10 st. natěradly a tmely za studena    nátěrem     lakem penetračním nebo asfaltovým</t>
  </si>
  <si>
    <t>-287904300</t>
  </si>
  <si>
    <t>N22</t>
  </si>
  <si>
    <t>N24</t>
  </si>
  <si>
    <t>85</t>
  </si>
  <si>
    <t>11163150</t>
  </si>
  <si>
    <t>lak asfaltový penetrační</t>
  </si>
  <si>
    <t>48885243</t>
  </si>
  <si>
    <t>20*0,0005*1,05</t>
  </si>
  <si>
    <t>82</t>
  </si>
  <si>
    <t>712361704</t>
  </si>
  <si>
    <t>Provedení povlakové krytiny střech plochých do 10 st. fólií    natavenou do asfaltového podkladu</t>
  </si>
  <si>
    <t>-22969776</t>
  </si>
  <si>
    <t>83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</si>
  <si>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</si>
  <si>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</si>
  <si>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-313730746</t>
  </si>
  <si>
    <t>20*1,1</t>
  </si>
  <si>
    <t>81</t>
  </si>
  <si>
    <t>712363357</t>
  </si>
  <si>
    <t>Povlakové krytiny střech plochých do 10 st. z tvarovaných poplastovaných lišt   pro mPVC     okapnice       rš 250 mm</t>
  </si>
  <si>
    <t>984552821</t>
  </si>
  <si>
    <t>KV.3</t>
  </si>
  <si>
    <t>14,4</t>
  </si>
  <si>
    <t>80</t>
  </si>
  <si>
    <t>712363364</t>
  </si>
  <si>
    <t>Povlakové krytiny střech plochých do 10 st. z tvarovaných poplastovaných lišt   pro mPVC     tmelící lišta       L profil rš 250 mm</t>
  </si>
  <si>
    <t>-1830582156</t>
  </si>
  <si>
    <t>KV4</t>
  </si>
  <si>
    <t>78</t>
  </si>
  <si>
    <t>712363505</t>
  </si>
  <si>
    <t>Provedení povlakové krytiny střech plochých do 10 st. s mechanicky kotvenou izolací   včetně položení fólie a horkovzdušného svaření     tl. tepelné izolace přes 140 mm do 200 mm     budovy výšky do 18 m, kotvené     do betonu       krajní pole</t>
  </si>
  <si>
    <t>-1254981872</t>
  </si>
  <si>
    <t>79</t>
  </si>
  <si>
    <t>28329020</t>
  </si>
  <si>
    <t>fólie hydroizolační střešní TPO (FPO), mechanicky kotvená tl 1,5mm</t>
  </si>
  <si>
    <t>-86969695</t>
  </si>
  <si>
    <t>86</t>
  </si>
  <si>
    <t>998712102</t>
  </si>
  <si>
    <t>Přesun hmot pro povlakové krytiny   stanovený z hmotnosti přesunovaného materiálu     vodorovná dopravní vzdálenost do 50 m     v objektech výšky       přes 6 do 12 m</t>
  </si>
  <si>
    <t>1553572677</t>
  </si>
  <si>
    <t>87</t>
  </si>
  <si>
    <t>998712181</t>
  </si>
  <si>
    <t>Přesun hmot pro povlakové krytiny   stanovený z hmotnosti přesunovaného materiálu     Příplatek k cenám     za přesun prováděný bez použití mechanizace       pro jakoukoliv výšku objektu</t>
  </si>
  <si>
    <t>1987658382</t>
  </si>
  <si>
    <t>713.</t>
  </si>
  <si>
    <t>Izolace tepelné</t>
  </si>
  <si>
    <t>88</t>
  </si>
  <si>
    <t>713131143</t>
  </si>
  <si>
    <t>Montáž tepelné izolace stěn   rohožemi, pásy, deskami, dílci, bloky (izolační materiál ve specifikaci)     lepením       celoplošně s mechanickým kotvením</t>
  </si>
  <si>
    <t>1953918501</t>
  </si>
  <si>
    <t>89</t>
  </si>
  <si>
    <t>28376443</t>
  </si>
  <si>
    <t>deska z polystyrénu XPS, hrana rovná a strukturovaný povrch tl 100mm</t>
  </si>
  <si>
    <t>-1965162785</t>
  </si>
  <si>
    <t>7,04*1,05</t>
  </si>
  <si>
    <t>90</t>
  </si>
  <si>
    <t>713141136</t>
  </si>
  <si>
    <t>Montáž tepelné izolace střech plochých   rohožemi, pásy, deskami, dílci, bloky (izolační materiál ve specifikaci)     přilepenými za studena       nízkoexpanzní (PUR) pěnou</t>
  </si>
  <si>
    <t>-1784894159</t>
  </si>
  <si>
    <t>91</t>
  </si>
  <si>
    <t>28376516</t>
  </si>
  <si>
    <t>deska izolační PIR s oboustrannou kompozitní fólií s hliníkovou vložkou pro ploché střechy tl 100mm</t>
  </si>
  <si>
    <t>-1869117636</t>
  </si>
  <si>
    <t>92</t>
  </si>
  <si>
    <t>713141336</t>
  </si>
  <si>
    <t>Montáž tepelné izolace střech plochých   spádovými klíny v ploše     přilepenými za studena       nízkoexpanzní (PUR) pěnou</t>
  </si>
  <si>
    <t>-1707967754</t>
  </si>
  <si>
    <t>93</t>
  </si>
  <si>
    <t>28376141</t>
  </si>
  <si>
    <t>klín izolační z pěnového polystyrenu EPS 100 spádový</t>
  </si>
  <si>
    <t>-1055775629</t>
  </si>
  <si>
    <t>20*0,07*1,1</t>
  </si>
  <si>
    <t>96</t>
  </si>
  <si>
    <t>998713102</t>
  </si>
  <si>
    <t>Přesun hmot pro izolace tepelné   stanovený z hmotnosti přesunovaného materiálu     vodorovná dopravní vzdálenost do 50 m     v objektech výšky       přes 6 m do 12 m</t>
  </si>
  <si>
    <t>-588099056</t>
  </si>
  <si>
    <t>97</t>
  </si>
  <si>
    <t>998713181</t>
  </si>
  <si>
    <t>Přesun hmot pro izolace tepelné   stanovený z hmotnosti přesunovaného materiálu     Příplatek k cenám     za přesun prováděný bez použití mechanizace       pro jakoukoliv výšku objektu</t>
  </si>
  <si>
    <t>672123871</t>
  </si>
  <si>
    <t>94</t>
  </si>
  <si>
    <t>X5</t>
  </si>
  <si>
    <t>N7 - podkladní profil purenit, šířka cca 75 mm, délka 1090 mm, provedení dle PD</t>
  </si>
  <si>
    <t>585043668</t>
  </si>
  <si>
    <t>95</t>
  </si>
  <si>
    <t>X6</t>
  </si>
  <si>
    <t>N8 - podkladní profil purenit, šířka cca 75 mm, délka 3200 mm, provedení dle PD</t>
  </si>
  <si>
    <t>1075666455</t>
  </si>
  <si>
    <t>762.</t>
  </si>
  <si>
    <t>Konstrukce tesařské</t>
  </si>
  <si>
    <t>99</t>
  </si>
  <si>
    <t>762361312</t>
  </si>
  <si>
    <t>Konstrukční vrstva pod klempířské prvky   pro oplechování horních ploch zdí a nadezdívek (atik)     z desek dřevoštěpkových     šroubovaných do podkladu, tloušťky desky       22 mm</t>
  </si>
  <si>
    <t>145276581</t>
  </si>
  <si>
    <t>N23</t>
  </si>
  <si>
    <t>14,32*0,3</t>
  </si>
  <si>
    <t>100</t>
  </si>
  <si>
    <t>998762102</t>
  </si>
  <si>
    <t>Přesun hmot pro konstrukce tesařské    stanovený z hmotnosti přesunovaného materiálu     vodorovná dopravní vzdálenost do 50 m     v objektech výšky       přes 6 do 12 m</t>
  </si>
  <si>
    <t>-1486252160</t>
  </si>
  <si>
    <t>101</t>
  </si>
  <si>
    <t>998762181</t>
  </si>
  <si>
    <t>Přesun hmot pro konstrukce tesařské    stanovený z hmotnosti přesunovaného materiálu     Příplatek k cenám     za přesun prováděný bez použití mechanizace       pro jakoukoliv výšku objektu</t>
  </si>
  <si>
    <t>1443318307</t>
  </si>
  <si>
    <t>763.</t>
  </si>
  <si>
    <t>Konstrukce montované</t>
  </si>
  <si>
    <t>102</t>
  </si>
  <si>
    <t>X7</t>
  </si>
  <si>
    <t>N15 - dělící ochranná zástěna, provedení dle PD</t>
  </si>
  <si>
    <t>-120680471</t>
  </si>
  <si>
    <t>7838</t>
  </si>
  <si>
    <t>Nátěry omítek a betonových povrchů</t>
  </si>
  <si>
    <t>122</t>
  </si>
  <si>
    <t>783823133</t>
  </si>
  <si>
    <t>Penetrační nátěr omítek   hladkých     omítek hladkých, zrnitých tenkovrstvých nebo štukových     stupně členitosti 1 a 2       silikátový</t>
  </si>
  <si>
    <t>2128004818</t>
  </si>
  <si>
    <t>123</t>
  </si>
  <si>
    <t>783827423</t>
  </si>
  <si>
    <t>Krycí (ochranný ) nátěr omítek   dvojnásobný     hladkých     omítek hladkých, zrnitých tenkovrstvých nebo štukových     stupně členitosti 1 a 2       silikátový</t>
  </si>
  <si>
    <t>-768822102</t>
  </si>
  <si>
    <t>784.</t>
  </si>
  <si>
    <t>Malby</t>
  </si>
  <si>
    <t>126</t>
  </si>
  <si>
    <t>784111001</t>
  </si>
  <si>
    <t>Oprášení (ometení) podkladu   v místnostech výšky     do 3,80 m</t>
  </si>
  <si>
    <t>899216771</t>
  </si>
  <si>
    <t>124</t>
  </si>
  <si>
    <t>784171101</t>
  </si>
  <si>
    <t>Zakrytí nemalovaných ploch   (materiál ve specifikaci)     včetně pozdějšího odkrytí       podlah</t>
  </si>
  <si>
    <t>-1367163640</t>
  </si>
  <si>
    <t>125</t>
  </si>
  <si>
    <t>58124851</t>
  </si>
  <si>
    <t>Fólie s papírovou páskou pro malířské potřeby, PG 4040-55, 55mm x 33 m</t>
  </si>
  <si>
    <t>283948338</t>
  </si>
  <si>
    <t>52,008*1,1</t>
  </si>
  <si>
    <t>127</t>
  </si>
  <si>
    <t>784181121</t>
  </si>
  <si>
    <t>Penetrace podkladu   jednonásobná     hloubková     akrylátová     bezbarvá     v místnostech výšky       do 3,80 m</t>
  </si>
  <si>
    <t>-1602943335</t>
  </si>
  <si>
    <t>128</t>
  </si>
  <si>
    <t>784211107</t>
  </si>
  <si>
    <t>Malby z malířských směsí oděruvzdorných za mokra   dvojnásobné, bílé     za mokra oděruvzdorné výborně     na schodišti o výšce podlaží       do 3,80 m</t>
  </si>
  <si>
    <t>-1362139734</t>
  </si>
  <si>
    <t>VRN</t>
  </si>
  <si>
    <t>Vedlejší rozpočtové náklady</t>
  </si>
  <si>
    <t>V01.</t>
  </si>
  <si>
    <t>Průzkumné, geodetické a projektové práce</t>
  </si>
  <si>
    <t>129</t>
  </si>
  <si>
    <t>013254000</t>
  </si>
  <si>
    <t>Průzkumné, geodetické a projektové práce projektové práce dokumentace stavby (výkresová a textová) skutečného provedení stavby</t>
  </si>
  <si>
    <t>1350420847</t>
  </si>
  <si>
    <t>130</t>
  </si>
  <si>
    <t>X10</t>
  </si>
  <si>
    <t>Dílenská dokumentace prvků PSV</t>
  </si>
  <si>
    <t>-1470230147</t>
  </si>
  <si>
    <t>V03.</t>
  </si>
  <si>
    <t>Zařízení staveniště</t>
  </si>
  <si>
    <t>131</t>
  </si>
  <si>
    <t>030001000</t>
  </si>
  <si>
    <t>Základní rozdělení průvodních činností a nákladů   zařízení staveniště</t>
  </si>
  <si>
    <t>-68659286</t>
  </si>
  <si>
    <t>132</t>
  </si>
  <si>
    <t>034002000</t>
  </si>
  <si>
    <t>Hlavní tituly průvodních činností a nákladů   zařízení staveniště     zabezpečení staveniště</t>
  </si>
  <si>
    <t>2023111175</t>
  </si>
  <si>
    <t>133</t>
  </si>
  <si>
    <t>039002000</t>
  </si>
  <si>
    <t>Hlavní tituly průvodních činností a nákladů   zařízení staveniště     zrušení zařízení staveniště</t>
  </si>
  <si>
    <t>-1070503030</t>
  </si>
  <si>
    <t>V04.</t>
  </si>
  <si>
    <t>Inženýrská činnost</t>
  </si>
  <si>
    <t>134</t>
  </si>
  <si>
    <t>041403000.1</t>
  </si>
  <si>
    <t>Splnění požadavků  BOZP na staveništi</t>
  </si>
  <si>
    <t>-1985246871</t>
  </si>
  <si>
    <t>135</t>
  </si>
  <si>
    <t>043002000</t>
  </si>
  <si>
    <t>Zkoušky a ostatní měření</t>
  </si>
  <si>
    <t>605735732</t>
  </si>
  <si>
    <t>136</t>
  </si>
  <si>
    <t>049303000</t>
  </si>
  <si>
    <t>Náklady vzniklé v souvislosti s předáním stavby</t>
  </si>
  <si>
    <t>-660510474</t>
  </si>
  <si>
    <t>137</t>
  </si>
  <si>
    <t>X510</t>
  </si>
  <si>
    <t>Koordinační činnost, provádění prací za provozu</t>
  </si>
  <si>
    <t>-863551599</t>
  </si>
  <si>
    <t>V09.</t>
  </si>
  <si>
    <t>Ostatní náklady</t>
  </si>
  <si>
    <t>138</t>
  </si>
  <si>
    <t>X11</t>
  </si>
  <si>
    <t>Zakrytí stávajících konstrukcí, zamezení jejich poškození (schody, zábradlí)</t>
  </si>
  <si>
    <t>856241062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</si>
</sst>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5" t="s">
        <v>14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2"/>
      <c r="AQ5" s="22"/>
      <c r="AR5" s="20"/>
      <c r="BE5" s="24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7" t="s">
        <v>17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2"/>
      <c r="AQ6" s="22"/>
      <c r="AR6" s="20"/>
      <c r="BE6" s="24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3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3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3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4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3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43"/>
      <c r="BS13" s="17" t="s">
        <v>6</v>
      </c>
    </row>
    <row r="14" spans="2:71" ht="12.75">
      <c r="B14" s="21"/>
      <c r="C14" s="22"/>
      <c r="D14" s="22"/>
      <c r="E14" s="248" t="s">
        <v>29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4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3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3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43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3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3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43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3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3"/>
    </row>
    <row r="23" spans="2:57" s="1" customFormat="1" ht="16.5" customHeight="1">
      <c r="B23" s="21"/>
      <c r="C23" s="22"/>
      <c r="D23" s="22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2"/>
      <c r="AP23" s="22"/>
      <c r="AQ23" s="22"/>
      <c r="AR23" s="20"/>
      <c r="BE23" s="24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3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1">
        <f>ROUND(AG94,2)</f>
        <v>0</v>
      </c>
      <c r="AL26" s="252"/>
      <c r="AM26" s="252"/>
      <c r="AN26" s="252"/>
      <c r="AO26" s="252"/>
      <c r="AP26" s="36"/>
      <c r="AQ26" s="36"/>
      <c r="AR26" s="39"/>
      <c r="BE26" s="24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3" t="s">
        <v>37</v>
      </c>
      <c r="M28" s="253"/>
      <c r="N28" s="253"/>
      <c r="O28" s="253"/>
      <c r="P28" s="253"/>
      <c r="Q28" s="36"/>
      <c r="R28" s="36"/>
      <c r="S28" s="36"/>
      <c r="T28" s="36"/>
      <c r="U28" s="36"/>
      <c r="V28" s="36"/>
      <c r="W28" s="253" t="s">
        <v>38</v>
      </c>
      <c r="X28" s="253"/>
      <c r="Y28" s="253"/>
      <c r="Z28" s="253"/>
      <c r="AA28" s="253"/>
      <c r="AB28" s="253"/>
      <c r="AC28" s="253"/>
      <c r="AD28" s="253"/>
      <c r="AE28" s="253"/>
      <c r="AF28" s="36"/>
      <c r="AG28" s="36"/>
      <c r="AH28" s="36"/>
      <c r="AI28" s="36"/>
      <c r="AJ28" s="36"/>
      <c r="AK28" s="253" t="s">
        <v>39</v>
      </c>
      <c r="AL28" s="253"/>
      <c r="AM28" s="253"/>
      <c r="AN28" s="253"/>
      <c r="AO28" s="253"/>
      <c r="AP28" s="36"/>
      <c r="AQ28" s="36"/>
      <c r="AR28" s="39"/>
      <c r="BE28" s="243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56">
        <v>0.21</v>
      </c>
      <c r="M29" s="255"/>
      <c r="N29" s="255"/>
      <c r="O29" s="255"/>
      <c r="P29" s="255"/>
      <c r="Q29" s="41"/>
      <c r="R29" s="41"/>
      <c r="S29" s="41"/>
      <c r="T29" s="41"/>
      <c r="U29" s="41"/>
      <c r="V29" s="41"/>
      <c r="W29" s="254">
        <f>ROUND(AZ94,2)</f>
        <v>0</v>
      </c>
      <c r="X29" s="255"/>
      <c r="Y29" s="255"/>
      <c r="Z29" s="255"/>
      <c r="AA29" s="255"/>
      <c r="AB29" s="255"/>
      <c r="AC29" s="255"/>
      <c r="AD29" s="255"/>
      <c r="AE29" s="255"/>
      <c r="AF29" s="41"/>
      <c r="AG29" s="41"/>
      <c r="AH29" s="41"/>
      <c r="AI29" s="41"/>
      <c r="AJ29" s="41"/>
      <c r="AK29" s="254">
        <f>ROUND(AV94,2)</f>
        <v>0</v>
      </c>
      <c r="AL29" s="255"/>
      <c r="AM29" s="255"/>
      <c r="AN29" s="255"/>
      <c r="AO29" s="255"/>
      <c r="AP29" s="41"/>
      <c r="AQ29" s="41"/>
      <c r="AR29" s="42"/>
      <c r="BE29" s="244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56">
        <v>0.15</v>
      </c>
      <c r="M30" s="255"/>
      <c r="N30" s="255"/>
      <c r="O30" s="255"/>
      <c r="P30" s="255"/>
      <c r="Q30" s="41"/>
      <c r="R30" s="41"/>
      <c r="S30" s="41"/>
      <c r="T30" s="41"/>
      <c r="U30" s="41"/>
      <c r="V30" s="41"/>
      <c r="W30" s="254">
        <f>ROUND(BA94,2)</f>
        <v>0</v>
      </c>
      <c r="X30" s="255"/>
      <c r="Y30" s="255"/>
      <c r="Z30" s="255"/>
      <c r="AA30" s="255"/>
      <c r="AB30" s="255"/>
      <c r="AC30" s="255"/>
      <c r="AD30" s="255"/>
      <c r="AE30" s="255"/>
      <c r="AF30" s="41"/>
      <c r="AG30" s="41"/>
      <c r="AH30" s="41"/>
      <c r="AI30" s="41"/>
      <c r="AJ30" s="41"/>
      <c r="AK30" s="254">
        <f>ROUND(AW94,2)</f>
        <v>0</v>
      </c>
      <c r="AL30" s="255"/>
      <c r="AM30" s="255"/>
      <c r="AN30" s="255"/>
      <c r="AO30" s="255"/>
      <c r="AP30" s="41"/>
      <c r="AQ30" s="41"/>
      <c r="AR30" s="42"/>
      <c r="BE30" s="244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56">
        <v>0.21</v>
      </c>
      <c r="M31" s="255"/>
      <c r="N31" s="255"/>
      <c r="O31" s="255"/>
      <c r="P31" s="255"/>
      <c r="Q31" s="41"/>
      <c r="R31" s="41"/>
      <c r="S31" s="41"/>
      <c r="T31" s="41"/>
      <c r="U31" s="41"/>
      <c r="V31" s="41"/>
      <c r="W31" s="254">
        <f>ROUND(BB94,2)</f>
        <v>0</v>
      </c>
      <c r="X31" s="255"/>
      <c r="Y31" s="255"/>
      <c r="Z31" s="255"/>
      <c r="AA31" s="255"/>
      <c r="AB31" s="255"/>
      <c r="AC31" s="255"/>
      <c r="AD31" s="255"/>
      <c r="AE31" s="255"/>
      <c r="AF31" s="41"/>
      <c r="AG31" s="41"/>
      <c r="AH31" s="41"/>
      <c r="AI31" s="41"/>
      <c r="AJ31" s="41"/>
      <c r="AK31" s="254">
        <v>0</v>
      </c>
      <c r="AL31" s="255"/>
      <c r="AM31" s="255"/>
      <c r="AN31" s="255"/>
      <c r="AO31" s="255"/>
      <c r="AP31" s="41"/>
      <c r="AQ31" s="41"/>
      <c r="AR31" s="42"/>
      <c r="BE31" s="244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56">
        <v>0.15</v>
      </c>
      <c r="M32" s="255"/>
      <c r="N32" s="255"/>
      <c r="O32" s="255"/>
      <c r="P32" s="255"/>
      <c r="Q32" s="41"/>
      <c r="R32" s="41"/>
      <c r="S32" s="41"/>
      <c r="T32" s="41"/>
      <c r="U32" s="41"/>
      <c r="V32" s="41"/>
      <c r="W32" s="254">
        <f>ROUND(BC94,2)</f>
        <v>0</v>
      </c>
      <c r="X32" s="255"/>
      <c r="Y32" s="255"/>
      <c r="Z32" s="255"/>
      <c r="AA32" s="255"/>
      <c r="AB32" s="255"/>
      <c r="AC32" s="255"/>
      <c r="AD32" s="255"/>
      <c r="AE32" s="255"/>
      <c r="AF32" s="41"/>
      <c r="AG32" s="41"/>
      <c r="AH32" s="41"/>
      <c r="AI32" s="41"/>
      <c r="AJ32" s="41"/>
      <c r="AK32" s="254">
        <v>0</v>
      </c>
      <c r="AL32" s="255"/>
      <c r="AM32" s="255"/>
      <c r="AN32" s="255"/>
      <c r="AO32" s="255"/>
      <c r="AP32" s="41"/>
      <c r="AQ32" s="41"/>
      <c r="AR32" s="42"/>
      <c r="BE32" s="244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56">
        <v>0</v>
      </c>
      <c r="M33" s="255"/>
      <c r="N33" s="255"/>
      <c r="O33" s="255"/>
      <c r="P33" s="255"/>
      <c r="Q33" s="41"/>
      <c r="R33" s="41"/>
      <c r="S33" s="41"/>
      <c r="T33" s="41"/>
      <c r="U33" s="41"/>
      <c r="V33" s="41"/>
      <c r="W33" s="254">
        <f>ROUND(BD94,2)</f>
        <v>0</v>
      </c>
      <c r="X33" s="255"/>
      <c r="Y33" s="255"/>
      <c r="Z33" s="255"/>
      <c r="AA33" s="255"/>
      <c r="AB33" s="255"/>
      <c r="AC33" s="255"/>
      <c r="AD33" s="255"/>
      <c r="AE33" s="255"/>
      <c r="AF33" s="41"/>
      <c r="AG33" s="41"/>
      <c r="AH33" s="41"/>
      <c r="AI33" s="41"/>
      <c r="AJ33" s="41"/>
      <c r="AK33" s="254">
        <v>0</v>
      </c>
      <c r="AL33" s="255"/>
      <c r="AM33" s="255"/>
      <c r="AN33" s="255"/>
      <c r="AO33" s="255"/>
      <c r="AP33" s="41"/>
      <c r="AQ33" s="41"/>
      <c r="AR33" s="42"/>
      <c r="BE33" s="24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3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57" t="s">
        <v>48</v>
      </c>
      <c r="Y35" s="258"/>
      <c r="Z35" s="258"/>
      <c r="AA35" s="258"/>
      <c r="AB35" s="258"/>
      <c r="AC35" s="45"/>
      <c r="AD35" s="45"/>
      <c r="AE35" s="45"/>
      <c r="AF35" s="45"/>
      <c r="AG35" s="45"/>
      <c r="AH35" s="45"/>
      <c r="AI35" s="45"/>
      <c r="AJ35" s="45"/>
      <c r="AK35" s="259">
        <f>SUM(AK26:AK33)</f>
        <v>0</v>
      </c>
      <c r="AL35" s="258"/>
      <c r="AM35" s="258"/>
      <c r="AN35" s="258"/>
      <c r="AO35" s="26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1" t="str">
        <f>K6</f>
        <v>Rekonstrukce prosvětlovací fasády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k.ú. Telč, p.č. st. 1093, ul. Hradecká 235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3" t="str">
        <f>IF(AN8="","",AN8)</f>
        <v>9. 6. 2022</v>
      </c>
      <c r="AN87" s="26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Gymnázium Otokara Březiny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4" t="str">
        <f>IF(E17="","",E17)</f>
        <v>Ing. Arch. Michal Zlatuška</v>
      </c>
      <c r="AN89" s="265"/>
      <c r="AO89" s="265"/>
      <c r="AP89" s="265"/>
      <c r="AQ89" s="36"/>
      <c r="AR89" s="39"/>
      <c r="AS89" s="266" t="s">
        <v>56</v>
      </c>
      <c r="AT89" s="26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64" t="str">
        <f>IF(E20="","",E20)</f>
        <v xml:space="preserve"> </v>
      </c>
      <c r="AN90" s="265"/>
      <c r="AO90" s="265"/>
      <c r="AP90" s="265"/>
      <c r="AQ90" s="36"/>
      <c r="AR90" s="39"/>
      <c r="AS90" s="268"/>
      <c r="AT90" s="26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0"/>
      <c r="AT91" s="27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2" t="s">
        <v>57</v>
      </c>
      <c r="D92" s="273"/>
      <c r="E92" s="273"/>
      <c r="F92" s="273"/>
      <c r="G92" s="273"/>
      <c r="H92" s="73"/>
      <c r="I92" s="274" t="s">
        <v>58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5" t="s">
        <v>59</v>
      </c>
      <c r="AH92" s="273"/>
      <c r="AI92" s="273"/>
      <c r="AJ92" s="273"/>
      <c r="AK92" s="273"/>
      <c r="AL92" s="273"/>
      <c r="AM92" s="273"/>
      <c r="AN92" s="274" t="s">
        <v>60</v>
      </c>
      <c r="AO92" s="273"/>
      <c r="AP92" s="276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0">
        <f>ROUND(AG95,2)</f>
        <v>0</v>
      </c>
      <c r="AH94" s="280"/>
      <c r="AI94" s="280"/>
      <c r="AJ94" s="280"/>
      <c r="AK94" s="280"/>
      <c r="AL94" s="280"/>
      <c r="AM94" s="280"/>
      <c r="AN94" s="281">
        <f>SUM(AG94,AT94)</f>
        <v>0</v>
      </c>
      <c r="AO94" s="281"/>
      <c r="AP94" s="281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0" s="7" customFormat="1" ht="16.5" customHeight="1">
      <c r="A95" s="92" t="s">
        <v>79</v>
      </c>
      <c r="B95" s="93"/>
      <c r="C95" s="94"/>
      <c r="D95" s="279" t="s">
        <v>14</v>
      </c>
      <c r="E95" s="279"/>
      <c r="F95" s="279"/>
      <c r="G95" s="279"/>
      <c r="H95" s="279"/>
      <c r="I95" s="95"/>
      <c r="J95" s="279" t="s">
        <v>17</v>
      </c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7">
        <f>'02 - Rekonstrukce prosvět...'!J28</f>
        <v>0</v>
      </c>
      <c r="AH95" s="278"/>
      <c r="AI95" s="278"/>
      <c r="AJ95" s="278"/>
      <c r="AK95" s="278"/>
      <c r="AL95" s="278"/>
      <c r="AM95" s="278"/>
      <c r="AN95" s="277">
        <f>SUM(AG95,AT95)</f>
        <v>0</v>
      </c>
      <c r="AO95" s="278"/>
      <c r="AP95" s="278"/>
      <c r="AQ95" s="96" t="s">
        <v>80</v>
      </c>
      <c r="AR95" s="97"/>
      <c r="AS95" s="98">
        <v>0</v>
      </c>
      <c r="AT95" s="99">
        <f>ROUND(SUM(AV95:AW95),2)</f>
        <v>0</v>
      </c>
      <c r="AU95" s="100">
        <f>'02 - Rekonstrukce prosvět...'!P146</f>
        <v>0</v>
      </c>
      <c r="AV95" s="99">
        <f>'02 - Rekonstrukce prosvět...'!J31</f>
        <v>0</v>
      </c>
      <c r="AW95" s="99">
        <f>'02 - Rekonstrukce prosvět...'!J32</f>
        <v>0</v>
      </c>
      <c r="AX95" s="99">
        <f>'02 - Rekonstrukce prosvět...'!J33</f>
        <v>0</v>
      </c>
      <c r="AY95" s="99">
        <f>'02 - Rekonstrukce prosvět...'!J34</f>
        <v>0</v>
      </c>
      <c r="AZ95" s="99">
        <f>'02 - Rekonstrukce prosvět...'!F31</f>
        <v>0</v>
      </c>
      <c r="BA95" s="99">
        <f>'02 - Rekonstrukce prosvět...'!F32</f>
        <v>0</v>
      </c>
      <c r="BB95" s="99">
        <f>'02 - Rekonstrukce prosvět...'!F33</f>
        <v>0</v>
      </c>
      <c r="BC95" s="99">
        <f>'02 - Rekonstrukce prosvět...'!F34</f>
        <v>0</v>
      </c>
      <c r="BD95" s="101">
        <f>'02 - Rekonstrukce prosvět...'!F35</f>
        <v>0</v>
      </c>
      <c r="BT95" s="102" t="s">
        <v>81</v>
      </c>
      <c r="BU95" s="102" t="s">
        <v>82</v>
      </c>
      <c r="BV95" s="102" t="s">
        <v>77</v>
      </c>
      <c r="BW95" s="102" t="s">
        <v>5</v>
      </c>
      <c r="BX95" s="102" t="s">
        <v>78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GrXnlmtWapxxCgnCvI1GZThsqUi3N78YivjbS87MNc6qXK6zaxBXz9zDADRlaEKXBd45prgplOzmAg561xOo8Q==" saltValue="wYvOvGS3aqJ8vQFjObeYc/GKimXhRocRf1frQU3JUNthxpEieErFX4OOm+lpHqktjApRDk8awGDAZNZbV+P9L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2 - Rekonstrukce prosvě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22"/>
  <sheetViews>
    <sheetView showGridLines="0" tabSelected="1" workbookViewId="0" topLeftCell="A1">
      <selection activeCell="V293" sqref="V29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7" t="s">
        <v>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83</v>
      </c>
    </row>
    <row r="4" spans="2:46" s="1" customFormat="1" ht="24.95" customHeight="1">
      <c r="B4" s="20"/>
      <c r="D4" s="105" t="s">
        <v>84</v>
      </c>
      <c r="L4" s="20"/>
      <c r="M4" s="10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7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283" t="s">
        <v>17</v>
      </c>
      <c r="F7" s="284"/>
      <c r="G7" s="284"/>
      <c r="H7" s="28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7" t="s">
        <v>18</v>
      </c>
      <c r="E9" s="34"/>
      <c r="F9" s="108" t="s">
        <v>1</v>
      </c>
      <c r="G9" s="34"/>
      <c r="H9" s="34"/>
      <c r="I9" s="107" t="s">
        <v>19</v>
      </c>
      <c r="J9" s="108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7" t="s">
        <v>20</v>
      </c>
      <c r="E10" s="34"/>
      <c r="F10" s="108" t="s">
        <v>21</v>
      </c>
      <c r="G10" s="34"/>
      <c r="H10" s="34"/>
      <c r="I10" s="107" t="s">
        <v>22</v>
      </c>
      <c r="J10" s="109" t="str">
        <f>'Rekapitulace stavby'!AN8</f>
        <v>9. 6. 2022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24</v>
      </c>
      <c r="E12" s="34"/>
      <c r="F12" s="34"/>
      <c r="G12" s="34"/>
      <c r="H12" s="34"/>
      <c r="I12" s="107" t="s">
        <v>25</v>
      </c>
      <c r="J12" s="108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8" t="s">
        <v>26</v>
      </c>
      <c r="F13" s="34"/>
      <c r="G13" s="34"/>
      <c r="H13" s="34"/>
      <c r="I13" s="107" t="s">
        <v>27</v>
      </c>
      <c r="J13" s="108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7" t="s">
        <v>28</v>
      </c>
      <c r="E15" s="34"/>
      <c r="F15" s="34"/>
      <c r="G15" s="34"/>
      <c r="H15" s="34"/>
      <c r="I15" s="107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285" t="str">
        <f>'Rekapitulace stavby'!E14</f>
        <v>Vyplň údaj</v>
      </c>
      <c r="F16" s="286"/>
      <c r="G16" s="286"/>
      <c r="H16" s="286"/>
      <c r="I16" s="107" t="s">
        <v>27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7" t="s">
        <v>30</v>
      </c>
      <c r="E18" s="34"/>
      <c r="F18" s="34"/>
      <c r="G18" s="34"/>
      <c r="H18" s="34"/>
      <c r="I18" s="107" t="s">
        <v>25</v>
      </c>
      <c r="J18" s="108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8" t="s">
        <v>31</v>
      </c>
      <c r="F19" s="34"/>
      <c r="G19" s="34"/>
      <c r="H19" s="34"/>
      <c r="I19" s="107" t="s">
        <v>27</v>
      </c>
      <c r="J19" s="108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7" t="s">
        <v>33</v>
      </c>
      <c r="E21" s="34"/>
      <c r="F21" s="34"/>
      <c r="G21" s="34"/>
      <c r="H21" s="34"/>
      <c r="I21" s="107" t="s">
        <v>25</v>
      </c>
      <c r="J21" s="108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8" t="str">
        <f>IF('Rekapitulace stavby'!E20="","",'Rekapitulace stavby'!E20)</f>
        <v xml:space="preserve"> </v>
      </c>
      <c r="F22" s="34"/>
      <c r="G22" s="34"/>
      <c r="H22" s="34"/>
      <c r="I22" s="107" t="s">
        <v>27</v>
      </c>
      <c r="J22" s="108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7" t="s">
        <v>35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0"/>
      <c r="B25" s="111"/>
      <c r="C25" s="110"/>
      <c r="D25" s="110"/>
      <c r="E25" s="287" t="s">
        <v>1</v>
      </c>
      <c r="F25" s="287"/>
      <c r="G25" s="287"/>
      <c r="H25" s="287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3"/>
      <c r="E27" s="113"/>
      <c r="F27" s="113"/>
      <c r="G27" s="113"/>
      <c r="H27" s="113"/>
      <c r="I27" s="113"/>
      <c r="J27" s="113"/>
      <c r="K27" s="113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14" t="s">
        <v>36</v>
      </c>
      <c r="E28" s="34"/>
      <c r="F28" s="34"/>
      <c r="G28" s="34"/>
      <c r="H28" s="34"/>
      <c r="I28" s="34"/>
      <c r="J28" s="115">
        <f>ROUND(J146,2)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6" t="s">
        <v>38</v>
      </c>
      <c r="G30" s="34"/>
      <c r="H30" s="34"/>
      <c r="I30" s="116" t="s">
        <v>37</v>
      </c>
      <c r="J30" s="116" t="s">
        <v>39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7" t="s">
        <v>40</v>
      </c>
      <c r="E31" s="107" t="s">
        <v>41</v>
      </c>
      <c r="F31" s="118">
        <f>ROUND((SUM(BE146:BE621)),2)</f>
        <v>0</v>
      </c>
      <c r="G31" s="34"/>
      <c r="H31" s="34"/>
      <c r="I31" s="119">
        <v>0.21</v>
      </c>
      <c r="J31" s="118">
        <f>ROUND(((SUM(BE146:BE621))*I31),2)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7" t="s">
        <v>42</v>
      </c>
      <c r="F32" s="118">
        <f>ROUND((SUM(BF146:BF621)),2)</f>
        <v>0</v>
      </c>
      <c r="G32" s="34"/>
      <c r="H32" s="34"/>
      <c r="I32" s="119">
        <v>0.15</v>
      </c>
      <c r="J32" s="118">
        <f>ROUND(((SUM(BF146:BF621))*I32),2)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7" t="s">
        <v>43</v>
      </c>
      <c r="F33" s="118">
        <f>ROUND((SUM(BG146:BG621)),2)</f>
        <v>0</v>
      </c>
      <c r="G33" s="34"/>
      <c r="H33" s="34"/>
      <c r="I33" s="119">
        <v>0.21</v>
      </c>
      <c r="J33" s="118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7" t="s">
        <v>44</v>
      </c>
      <c r="F34" s="118">
        <f>ROUND((SUM(BH146:BH621)),2)</f>
        <v>0</v>
      </c>
      <c r="G34" s="34"/>
      <c r="H34" s="34"/>
      <c r="I34" s="119">
        <v>0.15</v>
      </c>
      <c r="J34" s="118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45</v>
      </c>
      <c r="F35" s="118">
        <f>ROUND((SUM(BI146:BI621)),2)</f>
        <v>0</v>
      </c>
      <c r="G35" s="34"/>
      <c r="H35" s="34"/>
      <c r="I35" s="119">
        <v>0</v>
      </c>
      <c r="J35" s="118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0"/>
      <c r="D37" s="121" t="s">
        <v>46</v>
      </c>
      <c r="E37" s="122"/>
      <c r="F37" s="122"/>
      <c r="G37" s="123" t="s">
        <v>47</v>
      </c>
      <c r="H37" s="124" t="s">
        <v>48</v>
      </c>
      <c r="I37" s="122"/>
      <c r="J37" s="125">
        <f>SUM(J28:J35)</f>
        <v>0</v>
      </c>
      <c r="K37" s="126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L39" s="20"/>
    </row>
    <row r="40" spans="2:12" s="1" customFormat="1" ht="14.45" customHeight="1">
      <c r="B40" s="20"/>
      <c r="L40" s="20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7" t="s">
        <v>49</v>
      </c>
      <c r="E50" s="128"/>
      <c r="F50" s="128"/>
      <c r="G50" s="127" t="s">
        <v>50</v>
      </c>
      <c r="H50" s="128"/>
      <c r="I50" s="128"/>
      <c r="J50" s="128"/>
      <c r="K50" s="12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29" t="s">
        <v>51</v>
      </c>
      <c r="E61" s="130"/>
      <c r="F61" s="131" t="s">
        <v>52</v>
      </c>
      <c r="G61" s="129" t="s">
        <v>51</v>
      </c>
      <c r="H61" s="130"/>
      <c r="I61" s="130"/>
      <c r="J61" s="132" t="s">
        <v>52</v>
      </c>
      <c r="K61" s="13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7" t="s">
        <v>53</v>
      </c>
      <c r="E65" s="133"/>
      <c r="F65" s="133"/>
      <c r="G65" s="127" t="s">
        <v>54</v>
      </c>
      <c r="H65" s="133"/>
      <c r="I65" s="133"/>
      <c r="J65" s="133"/>
      <c r="K65" s="13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29" t="s">
        <v>51</v>
      </c>
      <c r="E76" s="130"/>
      <c r="F76" s="131" t="s">
        <v>52</v>
      </c>
      <c r="G76" s="129" t="s">
        <v>51</v>
      </c>
      <c r="H76" s="130"/>
      <c r="I76" s="130"/>
      <c r="J76" s="132" t="s">
        <v>52</v>
      </c>
      <c r="K76" s="13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61" t="str">
        <f>E7</f>
        <v>Rekonstrukce prosvětlovací fasády</v>
      </c>
      <c r="F85" s="288"/>
      <c r="G85" s="288"/>
      <c r="H85" s="28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>k.ú. Telč, p.č. st. 1093, ul. Hradecká 235</v>
      </c>
      <c r="G87" s="36"/>
      <c r="H87" s="36"/>
      <c r="I87" s="29" t="s">
        <v>22</v>
      </c>
      <c r="J87" s="66" t="str">
        <f>IF(J10="","",J10)</f>
        <v>9. 6. 2022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5.7" customHeight="1">
      <c r="A89" s="34"/>
      <c r="B89" s="35"/>
      <c r="C89" s="29" t="s">
        <v>24</v>
      </c>
      <c r="D89" s="36"/>
      <c r="E89" s="36"/>
      <c r="F89" s="27" t="str">
        <f>E13</f>
        <v>Gymnázium Otokara Březiny</v>
      </c>
      <c r="G89" s="36"/>
      <c r="H89" s="36"/>
      <c r="I89" s="29" t="s">
        <v>30</v>
      </c>
      <c r="J89" s="32" t="str">
        <f>E19</f>
        <v>Ing. Arch. Michal Zlatuška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29" t="s">
        <v>33</v>
      </c>
      <c r="J90" s="32" t="str">
        <f>E22</f>
        <v xml:space="preserve"> 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38" t="s">
        <v>86</v>
      </c>
      <c r="D92" s="139"/>
      <c r="E92" s="139"/>
      <c r="F92" s="139"/>
      <c r="G92" s="139"/>
      <c r="H92" s="139"/>
      <c r="I92" s="139"/>
      <c r="J92" s="140" t="s">
        <v>87</v>
      </c>
      <c r="K92" s="13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41" t="s">
        <v>88</v>
      </c>
      <c r="D94" s="36"/>
      <c r="E94" s="36"/>
      <c r="F94" s="36"/>
      <c r="G94" s="36"/>
      <c r="H94" s="36"/>
      <c r="I94" s="36"/>
      <c r="J94" s="84">
        <f>J146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89</v>
      </c>
    </row>
    <row r="95" spans="2:12" s="9" customFormat="1" ht="24.95" customHeight="1">
      <c r="B95" s="142"/>
      <c r="C95" s="143"/>
      <c r="D95" s="144" t="s">
        <v>90</v>
      </c>
      <c r="E95" s="145"/>
      <c r="F95" s="145"/>
      <c r="G95" s="145"/>
      <c r="H95" s="145"/>
      <c r="I95" s="145"/>
      <c r="J95" s="146">
        <f>J147</f>
        <v>0</v>
      </c>
      <c r="K95" s="143"/>
      <c r="L95" s="147"/>
    </row>
    <row r="96" spans="2:12" s="10" customFormat="1" ht="19.9" customHeight="1">
      <c r="B96" s="148"/>
      <c r="C96" s="149"/>
      <c r="D96" s="150" t="s">
        <v>91</v>
      </c>
      <c r="E96" s="151"/>
      <c r="F96" s="151"/>
      <c r="G96" s="151"/>
      <c r="H96" s="151"/>
      <c r="I96" s="151"/>
      <c r="J96" s="152">
        <f>J148</f>
        <v>0</v>
      </c>
      <c r="K96" s="149"/>
      <c r="L96" s="153"/>
    </row>
    <row r="97" spans="2:12" s="10" customFormat="1" ht="19.9" customHeight="1">
      <c r="B97" s="148"/>
      <c r="C97" s="149"/>
      <c r="D97" s="150" t="s">
        <v>92</v>
      </c>
      <c r="E97" s="151"/>
      <c r="F97" s="151"/>
      <c r="G97" s="151"/>
      <c r="H97" s="151"/>
      <c r="I97" s="151"/>
      <c r="J97" s="152">
        <f>J171</f>
        <v>0</v>
      </c>
      <c r="K97" s="149"/>
      <c r="L97" s="153"/>
    </row>
    <row r="98" spans="2:12" s="10" customFormat="1" ht="19.9" customHeight="1">
      <c r="B98" s="148"/>
      <c r="C98" s="149"/>
      <c r="D98" s="150" t="s">
        <v>93</v>
      </c>
      <c r="E98" s="151"/>
      <c r="F98" s="151"/>
      <c r="G98" s="151"/>
      <c r="H98" s="151"/>
      <c r="I98" s="151"/>
      <c r="J98" s="152">
        <f>J180</f>
        <v>0</v>
      </c>
      <c r="K98" s="149"/>
      <c r="L98" s="153"/>
    </row>
    <row r="99" spans="2:12" s="10" customFormat="1" ht="19.9" customHeight="1">
      <c r="B99" s="148"/>
      <c r="C99" s="149"/>
      <c r="D99" s="150" t="s">
        <v>94</v>
      </c>
      <c r="E99" s="151"/>
      <c r="F99" s="151"/>
      <c r="G99" s="151"/>
      <c r="H99" s="151"/>
      <c r="I99" s="151"/>
      <c r="J99" s="152">
        <f>J185</f>
        <v>0</v>
      </c>
      <c r="K99" s="149"/>
      <c r="L99" s="153"/>
    </row>
    <row r="100" spans="2:12" s="10" customFormat="1" ht="19.9" customHeight="1">
      <c r="B100" s="148"/>
      <c r="C100" s="149"/>
      <c r="D100" s="150" t="s">
        <v>95</v>
      </c>
      <c r="E100" s="151"/>
      <c r="F100" s="151"/>
      <c r="G100" s="151"/>
      <c r="H100" s="151"/>
      <c r="I100" s="151"/>
      <c r="J100" s="152">
        <f>J203</f>
        <v>0</v>
      </c>
      <c r="K100" s="149"/>
      <c r="L100" s="153"/>
    </row>
    <row r="101" spans="2:12" s="10" customFormat="1" ht="19.9" customHeight="1">
      <c r="B101" s="148"/>
      <c r="C101" s="149"/>
      <c r="D101" s="150" t="s">
        <v>96</v>
      </c>
      <c r="E101" s="151"/>
      <c r="F101" s="151"/>
      <c r="G101" s="151"/>
      <c r="H101" s="151"/>
      <c r="I101" s="151"/>
      <c r="J101" s="152">
        <f>J206</f>
        <v>0</v>
      </c>
      <c r="K101" s="149"/>
      <c r="L101" s="153"/>
    </row>
    <row r="102" spans="2:12" s="10" customFormat="1" ht="19.9" customHeight="1">
      <c r="B102" s="148"/>
      <c r="C102" s="149"/>
      <c r="D102" s="150" t="s">
        <v>97</v>
      </c>
      <c r="E102" s="151"/>
      <c r="F102" s="151"/>
      <c r="G102" s="151"/>
      <c r="H102" s="151"/>
      <c r="I102" s="151"/>
      <c r="J102" s="152">
        <f>J215</f>
        <v>0</v>
      </c>
      <c r="K102" s="149"/>
      <c r="L102" s="153"/>
    </row>
    <row r="103" spans="2:12" s="10" customFormat="1" ht="19.9" customHeight="1">
      <c r="B103" s="148"/>
      <c r="C103" s="149"/>
      <c r="D103" s="150" t="s">
        <v>98</v>
      </c>
      <c r="E103" s="151"/>
      <c r="F103" s="151"/>
      <c r="G103" s="151"/>
      <c r="H103" s="151"/>
      <c r="I103" s="151"/>
      <c r="J103" s="152">
        <f>J218</f>
        <v>0</v>
      </c>
      <c r="K103" s="149"/>
      <c r="L103" s="153"/>
    </row>
    <row r="104" spans="2:12" s="10" customFormat="1" ht="19.9" customHeight="1">
      <c r="B104" s="148"/>
      <c r="C104" s="149"/>
      <c r="D104" s="150" t="s">
        <v>99</v>
      </c>
      <c r="E104" s="151"/>
      <c r="F104" s="151"/>
      <c r="G104" s="151"/>
      <c r="H104" s="151"/>
      <c r="I104" s="151"/>
      <c r="J104" s="152">
        <f>J255</f>
        <v>0</v>
      </c>
      <c r="K104" s="149"/>
      <c r="L104" s="153"/>
    </row>
    <row r="105" spans="2:12" s="10" customFormat="1" ht="19.9" customHeight="1">
      <c r="B105" s="148"/>
      <c r="C105" s="149"/>
      <c r="D105" s="150" t="s">
        <v>100</v>
      </c>
      <c r="E105" s="151"/>
      <c r="F105" s="151"/>
      <c r="G105" s="151"/>
      <c r="H105" s="151"/>
      <c r="I105" s="151"/>
      <c r="J105" s="152">
        <f>J268</f>
        <v>0</v>
      </c>
      <c r="K105" s="149"/>
      <c r="L105" s="153"/>
    </row>
    <row r="106" spans="2:12" s="9" customFormat="1" ht="24.95" customHeight="1">
      <c r="B106" s="142"/>
      <c r="C106" s="143"/>
      <c r="D106" s="144" t="s">
        <v>101</v>
      </c>
      <c r="E106" s="145"/>
      <c r="F106" s="145"/>
      <c r="G106" s="145"/>
      <c r="H106" s="145"/>
      <c r="I106" s="145"/>
      <c r="J106" s="146">
        <f>J302</f>
        <v>0</v>
      </c>
      <c r="K106" s="143"/>
      <c r="L106" s="147"/>
    </row>
    <row r="107" spans="2:12" s="10" customFormat="1" ht="19.9" customHeight="1">
      <c r="B107" s="148"/>
      <c r="C107" s="149"/>
      <c r="D107" s="150" t="s">
        <v>102</v>
      </c>
      <c r="E107" s="151"/>
      <c r="F107" s="151"/>
      <c r="G107" s="151"/>
      <c r="H107" s="151"/>
      <c r="I107" s="151"/>
      <c r="J107" s="152">
        <f>J303</f>
        <v>0</v>
      </c>
      <c r="K107" s="149"/>
      <c r="L107" s="153"/>
    </row>
    <row r="108" spans="2:12" s="10" customFormat="1" ht="19.9" customHeight="1">
      <c r="B108" s="148"/>
      <c r="C108" s="149"/>
      <c r="D108" s="150" t="s">
        <v>103</v>
      </c>
      <c r="E108" s="151"/>
      <c r="F108" s="151"/>
      <c r="G108" s="151"/>
      <c r="H108" s="151"/>
      <c r="I108" s="151"/>
      <c r="J108" s="152">
        <f>J308</f>
        <v>0</v>
      </c>
      <c r="K108" s="149"/>
      <c r="L108" s="153"/>
    </row>
    <row r="109" spans="2:12" s="10" customFormat="1" ht="19.9" customHeight="1">
      <c r="B109" s="148"/>
      <c r="C109" s="149"/>
      <c r="D109" s="150" t="s">
        <v>104</v>
      </c>
      <c r="E109" s="151"/>
      <c r="F109" s="151"/>
      <c r="G109" s="151"/>
      <c r="H109" s="151"/>
      <c r="I109" s="151"/>
      <c r="J109" s="152">
        <f>J326</f>
        <v>0</v>
      </c>
      <c r="K109" s="149"/>
      <c r="L109" s="153"/>
    </row>
    <row r="110" spans="2:12" s="10" customFormat="1" ht="19.9" customHeight="1">
      <c r="B110" s="148"/>
      <c r="C110" s="149"/>
      <c r="D110" s="150" t="s">
        <v>105</v>
      </c>
      <c r="E110" s="151"/>
      <c r="F110" s="151"/>
      <c r="G110" s="151"/>
      <c r="H110" s="151"/>
      <c r="I110" s="151"/>
      <c r="J110" s="152">
        <f>J331</f>
        <v>0</v>
      </c>
      <c r="K110" s="149"/>
      <c r="L110" s="153"/>
    </row>
    <row r="111" spans="2:12" s="10" customFormat="1" ht="19.9" customHeight="1">
      <c r="B111" s="148"/>
      <c r="C111" s="149"/>
      <c r="D111" s="150" t="s">
        <v>106</v>
      </c>
      <c r="E111" s="151"/>
      <c r="F111" s="151"/>
      <c r="G111" s="151"/>
      <c r="H111" s="151"/>
      <c r="I111" s="151"/>
      <c r="J111" s="152">
        <f>J336</f>
        <v>0</v>
      </c>
      <c r="K111" s="149"/>
      <c r="L111" s="153"/>
    </row>
    <row r="112" spans="2:12" s="10" customFormat="1" ht="19.9" customHeight="1">
      <c r="B112" s="148"/>
      <c r="C112" s="149"/>
      <c r="D112" s="150" t="s">
        <v>107</v>
      </c>
      <c r="E112" s="151"/>
      <c r="F112" s="151"/>
      <c r="G112" s="151"/>
      <c r="H112" s="151"/>
      <c r="I112" s="151"/>
      <c r="J112" s="152">
        <f>J345</f>
        <v>0</v>
      </c>
      <c r="K112" s="149"/>
      <c r="L112" s="153"/>
    </row>
    <row r="113" spans="2:12" s="10" customFormat="1" ht="19.9" customHeight="1">
      <c r="B113" s="148"/>
      <c r="C113" s="149"/>
      <c r="D113" s="150" t="s">
        <v>108</v>
      </c>
      <c r="E113" s="151"/>
      <c r="F113" s="151"/>
      <c r="G113" s="151"/>
      <c r="H113" s="151"/>
      <c r="I113" s="151"/>
      <c r="J113" s="152">
        <f>J448</f>
        <v>0</v>
      </c>
      <c r="K113" s="149"/>
      <c r="L113" s="153"/>
    </row>
    <row r="114" spans="2:12" s="10" customFormat="1" ht="19.9" customHeight="1">
      <c r="B114" s="148"/>
      <c r="C114" s="149"/>
      <c r="D114" s="150" t="s">
        <v>109</v>
      </c>
      <c r="E114" s="151"/>
      <c r="F114" s="151"/>
      <c r="G114" s="151"/>
      <c r="H114" s="151"/>
      <c r="I114" s="151"/>
      <c r="J114" s="152">
        <f>J464</f>
        <v>0</v>
      </c>
      <c r="K114" s="149"/>
      <c r="L114" s="153"/>
    </row>
    <row r="115" spans="2:12" s="10" customFormat="1" ht="19.9" customHeight="1">
      <c r="B115" s="148"/>
      <c r="C115" s="149"/>
      <c r="D115" s="150" t="s">
        <v>110</v>
      </c>
      <c r="E115" s="151"/>
      <c r="F115" s="151"/>
      <c r="G115" s="151"/>
      <c r="H115" s="151"/>
      <c r="I115" s="151"/>
      <c r="J115" s="152">
        <f>J469</f>
        <v>0</v>
      </c>
      <c r="K115" s="149"/>
      <c r="L115" s="153"/>
    </row>
    <row r="116" spans="2:12" s="10" customFormat="1" ht="19.9" customHeight="1">
      <c r="B116" s="148"/>
      <c r="C116" s="149"/>
      <c r="D116" s="150" t="s">
        <v>111</v>
      </c>
      <c r="E116" s="151"/>
      <c r="F116" s="151"/>
      <c r="G116" s="151"/>
      <c r="H116" s="151"/>
      <c r="I116" s="151"/>
      <c r="J116" s="152">
        <f>J482</f>
        <v>0</v>
      </c>
      <c r="K116" s="149"/>
      <c r="L116" s="153"/>
    </row>
    <row r="117" spans="2:12" s="10" customFormat="1" ht="19.9" customHeight="1">
      <c r="B117" s="148"/>
      <c r="C117" s="149"/>
      <c r="D117" s="150" t="s">
        <v>112</v>
      </c>
      <c r="E117" s="151"/>
      <c r="F117" s="151"/>
      <c r="G117" s="151"/>
      <c r="H117" s="151"/>
      <c r="I117" s="151"/>
      <c r="J117" s="152">
        <f>J484</f>
        <v>0</v>
      </c>
      <c r="K117" s="149"/>
      <c r="L117" s="153"/>
    </row>
    <row r="118" spans="2:12" s="10" customFormat="1" ht="19.9" customHeight="1">
      <c r="B118" s="148"/>
      <c r="C118" s="149"/>
      <c r="D118" s="150" t="s">
        <v>113</v>
      </c>
      <c r="E118" s="151"/>
      <c r="F118" s="151"/>
      <c r="G118" s="151"/>
      <c r="H118" s="151"/>
      <c r="I118" s="151"/>
      <c r="J118" s="152">
        <f>J495</f>
        <v>0</v>
      </c>
      <c r="K118" s="149"/>
      <c r="L118" s="153"/>
    </row>
    <row r="119" spans="2:12" s="10" customFormat="1" ht="19.9" customHeight="1">
      <c r="B119" s="148"/>
      <c r="C119" s="149"/>
      <c r="D119" s="150" t="s">
        <v>114</v>
      </c>
      <c r="E119" s="151"/>
      <c r="F119" s="151"/>
      <c r="G119" s="151"/>
      <c r="H119" s="151"/>
      <c r="I119" s="151"/>
      <c r="J119" s="152">
        <f>J533</f>
        <v>0</v>
      </c>
      <c r="K119" s="149"/>
      <c r="L119" s="153"/>
    </row>
    <row r="120" spans="2:12" s="10" customFormat="1" ht="19.9" customHeight="1">
      <c r="B120" s="148"/>
      <c r="C120" s="149"/>
      <c r="D120" s="150" t="s">
        <v>115</v>
      </c>
      <c r="E120" s="151"/>
      <c r="F120" s="151"/>
      <c r="G120" s="151"/>
      <c r="H120" s="151"/>
      <c r="I120" s="151"/>
      <c r="J120" s="152">
        <f>J563</f>
        <v>0</v>
      </c>
      <c r="K120" s="149"/>
      <c r="L120" s="153"/>
    </row>
    <row r="121" spans="2:12" s="10" customFormat="1" ht="19.9" customHeight="1">
      <c r="B121" s="148"/>
      <c r="C121" s="149"/>
      <c r="D121" s="150" t="s">
        <v>116</v>
      </c>
      <c r="E121" s="151"/>
      <c r="F121" s="151"/>
      <c r="G121" s="151"/>
      <c r="H121" s="151"/>
      <c r="I121" s="151"/>
      <c r="J121" s="152">
        <f>J570</f>
        <v>0</v>
      </c>
      <c r="K121" s="149"/>
      <c r="L121" s="153"/>
    </row>
    <row r="122" spans="2:12" s="10" customFormat="1" ht="19.9" customHeight="1">
      <c r="B122" s="148"/>
      <c r="C122" s="149"/>
      <c r="D122" s="150" t="s">
        <v>117</v>
      </c>
      <c r="E122" s="151"/>
      <c r="F122" s="151"/>
      <c r="G122" s="151"/>
      <c r="H122" s="151"/>
      <c r="I122" s="151"/>
      <c r="J122" s="152">
        <f>J572</f>
        <v>0</v>
      </c>
      <c r="K122" s="149"/>
      <c r="L122" s="153"/>
    </row>
    <row r="123" spans="2:12" s="10" customFormat="1" ht="19.9" customHeight="1">
      <c r="B123" s="148"/>
      <c r="C123" s="149"/>
      <c r="D123" s="150" t="s">
        <v>118</v>
      </c>
      <c r="E123" s="151"/>
      <c r="F123" s="151"/>
      <c r="G123" s="151"/>
      <c r="H123" s="151"/>
      <c r="I123" s="151"/>
      <c r="J123" s="152">
        <f>J581</f>
        <v>0</v>
      </c>
      <c r="K123" s="149"/>
      <c r="L123" s="153"/>
    </row>
    <row r="124" spans="2:12" s="9" customFormat="1" ht="24.95" customHeight="1">
      <c r="B124" s="142"/>
      <c r="C124" s="143"/>
      <c r="D124" s="144" t="s">
        <v>119</v>
      </c>
      <c r="E124" s="145"/>
      <c r="F124" s="145"/>
      <c r="G124" s="145"/>
      <c r="H124" s="145"/>
      <c r="I124" s="145"/>
      <c r="J124" s="146">
        <f>J607</f>
        <v>0</v>
      </c>
      <c r="K124" s="143"/>
      <c r="L124" s="147"/>
    </row>
    <row r="125" spans="2:12" s="10" customFormat="1" ht="19.9" customHeight="1">
      <c r="B125" s="148"/>
      <c r="C125" s="149"/>
      <c r="D125" s="150" t="s">
        <v>120</v>
      </c>
      <c r="E125" s="151"/>
      <c r="F125" s="151"/>
      <c r="G125" s="151"/>
      <c r="H125" s="151"/>
      <c r="I125" s="151"/>
      <c r="J125" s="152">
        <f>J608</f>
        <v>0</v>
      </c>
      <c r="K125" s="149"/>
      <c r="L125" s="153"/>
    </row>
    <row r="126" spans="2:12" s="10" customFormat="1" ht="19.9" customHeight="1">
      <c r="B126" s="148"/>
      <c r="C126" s="149"/>
      <c r="D126" s="150" t="s">
        <v>121</v>
      </c>
      <c r="E126" s="151"/>
      <c r="F126" s="151"/>
      <c r="G126" s="151"/>
      <c r="H126" s="151"/>
      <c r="I126" s="151"/>
      <c r="J126" s="152">
        <f>J611</f>
        <v>0</v>
      </c>
      <c r="K126" s="149"/>
      <c r="L126" s="153"/>
    </row>
    <row r="127" spans="2:12" s="10" customFormat="1" ht="19.9" customHeight="1">
      <c r="B127" s="148"/>
      <c r="C127" s="149"/>
      <c r="D127" s="150" t="s">
        <v>122</v>
      </c>
      <c r="E127" s="151"/>
      <c r="F127" s="151"/>
      <c r="G127" s="151"/>
      <c r="H127" s="151"/>
      <c r="I127" s="151"/>
      <c r="J127" s="152">
        <f>J615</f>
        <v>0</v>
      </c>
      <c r="K127" s="149"/>
      <c r="L127" s="153"/>
    </row>
    <row r="128" spans="2:12" s="10" customFormat="1" ht="19.9" customHeight="1">
      <c r="B128" s="148"/>
      <c r="C128" s="149"/>
      <c r="D128" s="150" t="s">
        <v>123</v>
      </c>
      <c r="E128" s="151"/>
      <c r="F128" s="151"/>
      <c r="G128" s="151"/>
      <c r="H128" s="151"/>
      <c r="I128" s="151"/>
      <c r="J128" s="152">
        <f>J620</f>
        <v>0</v>
      </c>
      <c r="K128" s="149"/>
      <c r="L128" s="153"/>
    </row>
    <row r="129" spans="1:31" s="2" customFormat="1" ht="21.7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4" spans="1:31" s="2" customFormat="1" ht="6.95" customHeight="1">
      <c r="A134" s="34"/>
      <c r="B134" s="56"/>
      <c r="C134" s="57"/>
      <c r="D134" s="57"/>
      <c r="E134" s="57"/>
      <c r="F134" s="57"/>
      <c r="G134" s="57"/>
      <c r="H134" s="57"/>
      <c r="I134" s="57"/>
      <c r="J134" s="57"/>
      <c r="K134" s="57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24.95" customHeight="1">
      <c r="A135" s="34"/>
      <c r="B135" s="35"/>
      <c r="C135" s="23" t="s">
        <v>124</v>
      </c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6.95" customHeight="1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2" customHeight="1">
      <c r="A137" s="34"/>
      <c r="B137" s="35"/>
      <c r="C137" s="29" t="s">
        <v>16</v>
      </c>
      <c r="D137" s="36"/>
      <c r="E137" s="36"/>
      <c r="F137" s="36"/>
      <c r="G137" s="36"/>
      <c r="H137" s="36"/>
      <c r="I137" s="36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6.5" customHeight="1">
      <c r="A138" s="34"/>
      <c r="B138" s="35"/>
      <c r="C138" s="36"/>
      <c r="D138" s="36"/>
      <c r="E138" s="261" t="str">
        <f>E7</f>
        <v>Rekonstrukce prosvětlovací fasády</v>
      </c>
      <c r="F138" s="288"/>
      <c r="G138" s="288"/>
      <c r="H138" s="288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6.95" customHeight="1">
      <c r="A139" s="34"/>
      <c r="B139" s="35"/>
      <c r="C139" s="36"/>
      <c r="D139" s="36"/>
      <c r="E139" s="36"/>
      <c r="F139" s="36"/>
      <c r="G139" s="36"/>
      <c r="H139" s="36"/>
      <c r="I139" s="36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2" customHeight="1">
      <c r="A140" s="34"/>
      <c r="B140" s="35"/>
      <c r="C140" s="29" t="s">
        <v>20</v>
      </c>
      <c r="D140" s="36"/>
      <c r="E140" s="36"/>
      <c r="F140" s="27" t="str">
        <f>F10</f>
        <v>k.ú. Telč, p.č. st. 1093, ul. Hradecká 235</v>
      </c>
      <c r="G140" s="36"/>
      <c r="H140" s="36"/>
      <c r="I140" s="29" t="s">
        <v>22</v>
      </c>
      <c r="J140" s="66" t="str">
        <f>IF(J10="","",J10)</f>
        <v>9. 6. 2022</v>
      </c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6.95" customHeight="1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25.7" customHeight="1">
      <c r="A142" s="34"/>
      <c r="B142" s="35"/>
      <c r="C142" s="29" t="s">
        <v>24</v>
      </c>
      <c r="D142" s="36"/>
      <c r="E142" s="36"/>
      <c r="F142" s="27" t="str">
        <f>E13</f>
        <v>Gymnázium Otokara Březiny</v>
      </c>
      <c r="G142" s="36"/>
      <c r="H142" s="36"/>
      <c r="I142" s="29" t="s">
        <v>30</v>
      </c>
      <c r="J142" s="32" t="str">
        <f>E19</f>
        <v>Ing. Arch. Michal Zlatuška</v>
      </c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15.2" customHeight="1">
      <c r="A143" s="34"/>
      <c r="B143" s="35"/>
      <c r="C143" s="29" t="s">
        <v>28</v>
      </c>
      <c r="D143" s="36"/>
      <c r="E143" s="36"/>
      <c r="F143" s="27" t="str">
        <f>IF(E16="","",E16)</f>
        <v>Vyplň údaj</v>
      </c>
      <c r="G143" s="36"/>
      <c r="H143" s="36"/>
      <c r="I143" s="29" t="s">
        <v>33</v>
      </c>
      <c r="J143" s="32" t="str">
        <f>E22</f>
        <v xml:space="preserve"> </v>
      </c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10.35" customHeight="1">
      <c r="A144" s="34"/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31" s="11" customFormat="1" ht="29.25" customHeight="1">
      <c r="A145" s="154"/>
      <c r="B145" s="155"/>
      <c r="C145" s="156" t="s">
        <v>125</v>
      </c>
      <c r="D145" s="157" t="s">
        <v>61</v>
      </c>
      <c r="E145" s="157" t="s">
        <v>57</v>
      </c>
      <c r="F145" s="157" t="s">
        <v>58</v>
      </c>
      <c r="G145" s="157" t="s">
        <v>126</v>
      </c>
      <c r="H145" s="157" t="s">
        <v>127</v>
      </c>
      <c r="I145" s="157" t="s">
        <v>128</v>
      </c>
      <c r="J145" s="157" t="s">
        <v>87</v>
      </c>
      <c r="K145" s="158" t="s">
        <v>129</v>
      </c>
      <c r="L145" s="159"/>
      <c r="M145" s="75" t="s">
        <v>1</v>
      </c>
      <c r="N145" s="76" t="s">
        <v>40</v>
      </c>
      <c r="O145" s="76" t="s">
        <v>130</v>
      </c>
      <c r="P145" s="76" t="s">
        <v>131</v>
      </c>
      <c r="Q145" s="76" t="s">
        <v>132</v>
      </c>
      <c r="R145" s="76" t="s">
        <v>133</v>
      </c>
      <c r="S145" s="76" t="s">
        <v>134</v>
      </c>
      <c r="T145" s="77" t="s">
        <v>135</v>
      </c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</row>
    <row r="146" spans="1:63" s="2" customFormat="1" ht="22.9" customHeight="1">
      <c r="A146" s="34"/>
      <c r="B146" s="35"/>
      <c r="C146" s="82" t="s">
        <v>136</v>
      </c>
      <c r="D146" s="36"/>
      <c r="E146" s="36"/>
      <c r="F146" s="36"/>
      <c r="G146" s="36"/>
      <c r="H146" s="36"/>
      <c r="I146" s="36"/>
      <c r="J146" s="160">
        <f>BK146</f>
        <v>0</v>
      </c>
      <c r="K146" s="36"/>
      <c r="L146" s="39"/>
      <c r="M146" s="78"/>
      <c r="N146" s="161"/>
      <c r="O146" s="79"/>
      <c r="P146" s="162">
        <f>P147+P302+P607</f>
        <v>0</v>
      </c>
      <c r="Q146" s="79"/>
      <c r="R146" s="162">
        <f>R147+R302+R607</f>
        <v>0</v>
      </c>
      <c r="S146" s="79"/>
      <c r="T146" s="163">
        <f>T147+T302+T607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75</v>
      </c>
      <c r="AU146" s="17" t="s">
        <v>89</v>
      </c>
      <c r="BK146" s="164">
        <f>BK147+BK302+BK607</f>
        <v>0</v>
      </c>
    </row>
    <row r="147" spans="2:63" s="12" customFormat="1" ht="25.9" customHeight="1">
      <c r="B147" s="165"/>
      <c r="C147" s="166"/>
      <c r="D147" s="167" t="s">
        <v>75</v>
      </c>
      <c r="E147" s="168" t="s">
        <v>137</v>
      </c>
      <c r="F147" s="168" t="s">
        <v>138</v>
      </c>
      <c r="G147" s="166"/>
      <c r="H147" s="166"/>
      <c r="I147" s="169"/>
      <c r="J147" s="170">
        <f>BK147</f>
        <v>0</v>
      </c>
      <c r="K147" s="166"/>
      <c r="L147" s="171"/>
      <c r="M147" s="172"/>
      <c r="N147" s="173"/>
      <c r="O147" s="173"/>
      <c r="P147" s="174">
        <f>P148+P171+P180+P185+P203+P206+P215+P218+P255+P268</f>
        <v>0</v>
      </c>
      <c r="Q147" s="173"/>
      <c r="R147" s="174">
        <f>R148+R171+R180+R185+R203+R206+R215+R218+R255+R268</f>
        <v>0</v>
      </c>
      <c r="S147" s="173"/>
      <c r="T147" s="175">
        <f>T148+T171+T180+T185+T203+T206+T215+T218+T255+T268</f>
        <v>0</v>
      </c>
      <c r="AR147" s="176" t="s">
        <v>81</v>
      </c>
      <c r="AT147" s="177" t="s">
        <v>75</v>
      </c>
      <c r="AU147" s="177" t="s">
        <v>76</v>
      </c>
      <c r="AY147" s="176" t="s">
        <v>139</v>
      </c>
      <c r="BK147" s="178">
        <f>BK148+BK171+BK180+BK185+BK203+BK206+BK215+BK218+BK255+BK268</f>
        <v>0</v>
      </c>
    </row>
    <row r="148" spans="2:63" s="12" customFormat="1" ht="22.9" customHeight="1">
      <c r="B148" s="165"/>
      <c r="C148" s="166"/>
      <c r="D148" s="167" t="s">
        <v>75</v>
      </c>
      <c r="E148" s="179" t="s">
        <v>140</v>
      </c>
      <c r="F148" s="179" t="s">
        <v>141</v>
      </c>
      <c r="G148" s="166"/>
      <c r="H148" s="166"/>
      <c r="I148" s="169"/>
      <c r="J148" s="180">
        <f>BK148</f>
        <v>0</v>
      </c>
      <c r="K148" s="166"/>
      <c r="L148" s="171"/>
      <c r="M148" s="172"/>
      <c r="N148" s="173"/>
      <c r="O148" s="173"/>
      <c r="P148" s="174">
        <f>SUM(P149:P170)</f>
        <v>0</v>
      </c>
      <c r="Q148" s="173"/>
      <c r="R148" s="174">
        <f>SUM(R149:R170)</f>
        <v>0</v>
      </c>
      <c r="S148" s="173"/>
      <c r="T148" s="175">
        <f>SUM(T149:T170)</f>
        <v>0</v>
      </c>
      <c r="AR148" s="176" t="s">
        <v>81</v>
      </c>
      <c r="AT148" s="177" t="s">
        <v>75</v>
      </c>
      <c r="AU148" s="177" t="s">
        <v>81</v>
      </c>
      <c r="AY148" s="176" t="s">
        <v>139</v>
      </c>
      <c r="BK148" s="178">
        <f>SUM(BK149:BK170)</f>
        <v>0</v>
      </c>
    </row>
    <row r="149" spans="1:65" s="2" customFormat="1" ht="24.2" customHeight="1">
      <c r="A149" s="34"/>
      <c r="B149" s="35"/>
      <c r="C149" s="181" t="s">
        <v>81</v>
      </c>
      <c r="D149" s="181" t="s">
        <v>142</v>
      </c>
      <c r="E149" s="182" t="s">
        <v>143</v>
      </c>
      <c r="F149" s="183" t="s">
        <v>144</v>
      </c>
      <c r="G149" s="184" t="s">
        <v>145</v>
      </c>
      <c r="H149" s="185">
        <v>3.925</v>
      </c>
      <c r="I149" s="186"/>
      <c r="J149" s="187">
        <f>ROUND(I149*H149,2)</f>
        <v>0</v>
      </c>
      <c r="K149" s="183" t="s">
        <v>1</v>
      </c>
      <c r="L149" s="39"/>
      <c r="M149" s="188" t="s">
        <v>1</v>
      </c>
      <c r="N149" s="189" t="s">
        <v>41</v>
      </c>
      <c r="O149" s="71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2" t="s">
        <v>146</v>
      </c>
      <c r="AT149" s="192" t="s">
        <v>142</v>
      </c>
      <c r="AU149" s="192" t="s">
        <v>83</v>
      </c>
      <c r="AY149" s="17" t="s">
        <v>139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7" t="s">
        <v>81</v>
      </c>
      <c r="BK149" s="193">
        <f>ROUND(I149*H149,2)</f>
        <v>0</v>
      </c>
      <c r="BL149" s="17" t="s">
        <v>146</v>
      </c>
      <c r="BM149" s="192" t="s">
        <v>147</v>
      </c>
    </row>
    <row r="150" spans="2:51" s="13" customFormat="1" ht="11.25">
      <c r="B150" s="194"/>
      <c r="C150" s="195"/>
      <c r="D150" s="196" t="s">
        <v>148</v>
      </c>
      <c r="E150" s="197" t="s">
        <v>1</v>
      </c>
      <c r="F150" s="198" t="s">
        <v>149</v>
      </c>
      <c r="G150" s="195"/>
      <c r="H150" s="197" t="s">
        <v>1</v>
      </c>
      <c r="I150" s="199"/>
      <c r="J150" s="195"/>
      <c r="K150" s="195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148</v>
      </c>
      <c r="AU150" s="204" t="s">
        <v>83</v>
      </c>
      <c r="AV150" s="13" t="s">
        <v>81</v>
      </c>
      <c r="AW150" s="13" t="s">
        <v>32</v>
      </c>
      <c r="AX150" s="13" t="s">
        <v>76</v>
      </c>
      <c r="AY150" s="204" t="s">
        <v>139</v>
      </c>
    </row>
    <row r="151" spans="2:51" s="14" customFormat="1" ht="11.25">
      <c r="B151" s="205"/>
      <c r="C151" s="206"/>
      <c r="D151" s="196" t="s">
        <v>148</v>
      </c>
      <c r="E151" s="207" t="s">
        <v>1</v>
      </c>
      <c r="F151" s="208" t="s">
        <v>150</v>
      </c>
      <c r="G151" s="206"/>
      <c r="H151" s="209">
        <v>3.925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148</v>
      </c>
      <c r="AU151" s="215" t="s">
        <v>83</v>
      </c>
      <c r="AV151" s="14" t="s">
        <v>83</v>
      </c>
      <c r="AW151" s="14" t="s">
        <v>32</v>
      </c>
      <c r="AX151" s="14" t="s">
        <v>76</v>
      </c>
      <c r="AY151" s="215" t="s">
        <v>139</v>
      </c>
    </row>
    <row r="152" spans="2:51" s="15" customFormat="1" ht="11.25">
      <c r="B152" s="216"/>
      <c r="C152" s="217"/>
      <c r="D152" s="196" t="s">
        <v>148</v>
      </c>
      <c r="E152" s="218" t="s">
        <v>1</v>
      </c>
      <c r="F152" s="219" t="s">
        <v>151</v>
      </c>
      <c r="G152" s="217"/>
      <c r="H152" s="220">
        <v>3.925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148</v>
      </c>
      <c r="AU152" s="226" t="s">
        <v>83</v>
      </c>
      <c r="AV152" s="15" t="s">
        <v>146</v>
      </c>
      <c r="AW152" s="15" t="s">
        <v>32</v>
      </c>
      <c r="AX152" s="15" t="s">
        <v>81</v>
      </c>
      <c r="AY152" s="226" t="s">
        <v>139</v>
      </c>
    </row>
    <row r="153" spans="1:65" s="2" customFormat="1" ht="33" customHeight="1">
      <c r="A153" s="34"/>
      <c r="B153" s="35"/>
      <c r="C153" s="181" t="s">
        <v>83</v>
      </c>
      <c r="D153" s="181" t="s">
        <v>142</v>
      </c>
      <c r="E153" s="182" t="s">
        <v>152</v>
      </c>
      <c r="F153" s="183" t="s">
        <v>153</v>
      </c>
      <c r="G153" s="184" t="s">
        <v>145</v>
      </c>
      <c r="H153" s="185">
        <v>1.178</v>
      </c>
      <c r="I153" s="186"/>
      <c r="J153" s="187">
        <f>ROUND(I153*H153,2)</f>
        <v>0</v>
      </c>
      <c r="K153" s="183" t="s">
        <v>1</v>
      </c>
      <c r="L153" s="39"/>
      <c r="M153" s="188" t="s">
        <v>1</v>
      </c>
      <c r="N153" s="189" t="s">
        <v>41</v>
      </c>
      <c r="O153" s="7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2" t="s">
        <v>146</v>
      </c>
      <c r="AT153" s="192" t="s">
        <v>142</v>
      </c>
      <c r="AU153" s="192" t="s">
        <v>83</v>
      </c>
      <c r="AY153" s="17" t="s">
        <v>139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7" t="s">
        <v>81</v>
      </c>
      <c r="BK153" s="193">
        <f>ROUND(I153*H153,2)</f>
        <v>0</v>
      </c>
      <c r="BL153" s="17" t="s">
        <v>146</v>
      </c>
      <c r="BM153" s="192" t="s">
        <v>154</v>
      </c>
    </row>
    <row r="154" spans="2:51" s="13" customFormat="1" ht="11.25">
      <c r="B154" s="194"/>
      <c r="C154" s="195"/>
      <c r="D154" s="196" t="s">
        <v>148</v>
      </c>
      <c r="E154" s="197" t="s">
        <v>1</v>
      </c>
      <c r="F154" s="198" t="s">
        <v>155</v>
      </c>
      <c r="G154" s="195"/>
      <c r="H154" s="197" t="s">
        <v>1</v>
      </c>
      <c r="I154" s="199"/>
      <c r="J154" s="195"/>
      <c r="K154" s="195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148</v>
      </c>
      <c r="AU154" s="204" t="s">
        <v>83</v>
      </c>
      <c r="AV154" s="13" t="s">
        <v>81</v>
      </c>
      <c r="AW154" s="13" t="s">
        <v>32</v>
      </c>
      <c r="AX154" s="13" t="s">
        <v>76</v>
      </c>
      <c r="AY154" s="204" t="s">
        <v>139</v>
      </c>
    </row>
    <row r="155" spans="2:51" s="14" customFormat="1" ht="11.25">
      <c r="B155" s="205"/>
      <c r="C155" s="206"/>
      <c r="D155" s="196" t="s">
        <v>148</v>
      </c>
      <c r="E155" s="207" t="s">
        <v>1</v>
      </c>
      <c r="F155" s="208" t="s">
        <v>156</v>
      </c>
      <c r="G155" s="206"/>
      <c r="H155" s="209">
        <v>1.178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148</v>
      </c>
      <c r="AU155" s="215" t="s">
        <v>83</v>
      </c>
      <c r="AV155" s="14" t="s">
        <v>83</v>
      </c>
      <c r="AW155" s="14" t="s">
        <v>32</v>
      </c>
      <c r="AX155" s="14" t="s">
        <v>76</v>
      </c>
      <c r="AY155" s="215" t="s">
        <v>139</v>
      </c>
    </row>
    <row r="156" spans="2:51" s="15" customFormat="1" ht="11.25">
      <c r="B156" s="216"/>
      <c r="C156" s="217"/>
      <c r="D156" s="196" t="s">
        <v>148</v>
      </c>
      <c r="E156" s="218" t="s">
        <v>1</v>
      </c>
      <c r="F156" s="219" t="s">
        <v>151</v>
      </c>
      <c r="G156" s="217"/>
      <c r="H156" s="220">
        <v>1.178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148</v>
      </c>
      <c r="AU156" s="226" t="s">
        <v>83</v>
      </c>
      <c r="AV156" s="15" t="s">
        <v>146</v>
      </c>
      <c r="AW156" s="15" t="s">
        <v>32</v>
      </c>
      <c r="AX156" s="15" t="s">
        <v>81</v>
      </c>
      <c r="AY156" s="226" t="s">
        <v>139</v>
      </c>
    </row>
    <row r="157" spans="1:65" s="2" customFormat="1" ht="37.9" customHeight="1">
      <c r="A157" s="34"/>
      <c r="B157" s="35"/>
      <c r="C157" s="181" t="s">
        <v>146</v>
      </c>
      <c r="D157" s="181" t="s">
        <v>142</v>
      </c>
      <c r="E157" s="182" t="s">
        <v>157</v>
      </c>
      <c r="F157" s="183" t="s">
        <v>158</v>
      </c>
      <c r="G157" s="184" t="s">
        <v>145</v>
      </c>
      <c r="H157" s="185">
        <v>1.178</v>
      </c>
      <c r="I157" s="186"/>
      <c r="J157" s="187">
        <f>ROUND(I157*H157,2)</f>
        <v>0</v>
      </c>
      <c r="K157" s="183" t="s">
        <v>1</v>
      </c>
      <c r="L157" s="39"/>
      <c r="M157" s="188" t="s">
        <v>1</v>
      </c>
      <c r="N157" s="189" t="s">
        <v>41</v>
      </c>
      <c r="O157" s="71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2" t="s">
        <v>146</v>
      </c>
      <c r="AT157" s="192" t="s">
        <v>142</v>
      </c>
      <c r="AU157" s="192" t="s">
        <v>83</v>
      </c>
      <c r="AY157" s="17" t="s">
        <v>139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7" t="s">
        <v>81</v>
      </c>
      <c r="BK157" s="193">
        <f>ROUND(I157*H157,2)</f>
        <v>0</v>
      </c>
      <c r="BL157" s="17" t="s">
        <v>146</v>
      </c>
      <c r="BM157" s="192" t="s">
        <v>159</v>
      </c>
    </row>
    <row r="158" spans="1:65" s="2" customFormat="1" ht="44.25" customHeight="1">
      <c r="A158" s="34"/>
      <c r="B158" s="35"/>
      <c r="C158" s="181" t="s">
        <v>160</v>
      </c>
      <c r="D158" s="181" t="s">
        <v>142</v>
      </c>
      <c r="E158" s="182" t="s">
        <v>161</v>
      </c>
      <c r="F158" s="183" t="s">
        <v>162</v>
      </c>
      <c r="G158" s="184" t="s">
        <v>145</v>
      </c>
      <c r="H158" s="185">
        <v>11.78</v>
      </c>
      <c r="I158" s="186"/>
      <c r="J158" s="187">
        <f>ROUND(I158*H158,2)</f>
        <v>0</v>
      </c>
      <c r="K158" s="183" t="s">
        <v>1</v>
      </c>
      <c r="L158" s="39"/>
      <c r="M158" s="188" t="s">
        <v>1</v>
      </c>
      <c r="N158" s="189" t="s">
        <v>41</v>
      </c>
      <c r="O158" s="71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2" t="s">
        <v>146</v>
      </c>
      <c r="AT158" s="192" t="s">
        <v>142</v>
      </c>
      <c r="AU158" s="192" t="s">
        <v>83</v>
      </c>
      <c r="AY158" s="17" t="s">
        <v>139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7" t="s">
        <v>81</v>
      </c>
      <c r="BK158" s="193">
        <f>ROUND(I158*H158,2)</f>
        <v>0</v>
      </c>
      <c r="BL158" s="17" t="s">
        <v>146</v>
      </c>
      <c r="BM158" s="192" t="s">
        <v>163</v>
      </c>
    </row>
    <row r="159" spans="2:51" s="13" customFormat="1" ht="11.25">
      <c r="B159" s="194"/>
      <c r="C159" s="195"/>
      <c r="D159" s="196" t="s">
        <v>148</v>
      </c>
      <c r="E159" s="197" t="s">
        <v>1</v>
      </c>
      <c r="F159" s="198" t="s">
        <v>164</v>
      </c>
      <c r="G159" s="195"/>
      <c r="H159" s="197" t="s">
        <v>1</v>
      </c>
      <c r="I159" s="199"/>
      <c r="J159" s="195"/>
      <c r="K159" s="195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148</v>
      </c>
      <c r="AU159" s="204" t="s">
        <v>83</v>
      </c>
      <c r="AV159" s="13" t="s">
        <v>81</v>
      </c>
      <c r="AW159" s="13" t="s">
        <v>32</v>
      </c>
      <c r="AX159" s="13" t="s">
        <v>76</v>
      </c>
      <c r="AY159" s="204" t="s">
        <v>139</v>
      </c>
    </row>
    <row r="160" spans="2:51" s="14" customFormat="1" ht="11.25">
      <c r="B160" s="205"/>
      <c r="C160" s="206"/>
      <c r="D160" s="196" t="s">
        <v>148</v>
      </c>
      <c r="E160" s="207" t="s">
        <v>1</v>
      </c>
      <c r="F160" s="208" t="s">
        <v>165</v>
      </c>
      <c r="G160" s="206"/>
      <c r="H160" s="209">
        <v>11.78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148</v>
      </c>
      <c r="AU160" s="215" t="s">
        <v>83</v>
      </c>
      <c r="AV160" s="14" t="s">
        <v>83</v>
      </c>
      <c r="AW160" s="14" t="s">
        <v>32</v>
      </c>
      <c r="AX160" s="14" t="s">
        <v>76</v>
      </c>
      <c r="AY160" s="215" t="s">
        <v>139</v>
      </c>
    </row>
    <row r="161" spans="2:51" s="15" customFormat="1" ht="11.25">
      <c r="B161" s="216"/>
      <c r="C161" s="217"/>
      <c r="D161" s="196" t="s">
        <v>148</v>
      </c>
      <c r="E161" s="218" t="s">
        <v>1</v>
      </c>
      <c r="F161" s="219" t="s">
        <v>151</v>
      </c>
      <c r="G161" s="217"/>
      <c r="H161" s="220">
        <v>11.78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148</v>
      </c>
      <c r="AU161" s="226" t="s">
        <v>83</v>
      </c>
      <c r="AV161" s="15" t="s">
        <v>146</v>
      </c>
      <c r="AW161" s="15" t="s">
        <v>32</v>
      </c>
      <c r="AX161" s="15" t="s">
        <v>81</v>
      </c>
      <c r="AY161" s="226" t="s">
        <v>139</v>
      </c>
    </row>
    <row r="162" spans="1:65" s="2" customFormat="1" ht="24.2" customHeight="1">
      <c r="A162" s="34"/>
      <c r="B162" s="35"/>
      <c r="C162" s="181" t="s">
        <v>166</v>
      </c>
      <c r="D162" s="181" t="s">
        <v>142</v>
      </c>
      <c r="E162" s="182" t="s">
        <v>167</v>
      </c>
      <c r="F162" s="183" t="s">
        <v>168</v>
      </c>
      <c r="G162" s="184" t="s">
        <v>145</v>
      </c>
      <c r="H162" s="185">
        <v>1.178</v>
      </c>
      <c r="I162" s="186"/>
      <c r="J162" s="187">
        <f>ROUND(I162*H162,2)</f>
        <v>0</v>
      </c>
      <c r="K162" s="183" t="s">
        <v>1</v>
      </c>
      <c r="L162" s="39"/>
      <c r="M162" s="188" t="s">
        <v>1</v>
      </c>
      <c r="N162" s="189" t="s">
        <v>41</v>
      </c>
      <c r="O162" s="71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2" t="s">
        <v>146</v>
      </c>
      <c r="AT162" s="192" t="s">
        <v>142</v>
      </c>
      <c r="AU162" s="192" t="s">
        <v>83</v>
      </c>
      <c r="AY162" s="17" t="s">
        <v>139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7" t="s">
        <v>81</v>
      </c>
      <c r="BK162" s="193">
        <f>ROUND(I162*H162,2)</f>
        <v>0</v>
      </c>
      <c r="BL162" s="17" t="s">
        <v>146</v>
      </c>
      <c r="BM162" s="192" t="s">
        <v>169</v>
      </c>
    </row>
    <row r="163" spans="1:65" s="2" customFormat="1" ht="16.5" customHeight="1">
      <c r="A163" s="34"/>
      <c r="B163" s="35"/>
      <c r="C163" s="181" t="s">
        <v>170</v>
      </c>
      <c r="D163" s="181" t="s">
        <v>142</v>
      </c>
      <c r="E163" s="182" t="s">
        <v>171</v>
      </c>
      <c r="F163" s="183" t="s">
        <v>172</v>
      </c>
      <c r="G163" s="184" t="s">
        <v>145</v>
      </c>
      <c r="H163" s="185">
        <v>1.178</v>
      </c>
      <c r="I163" s="186"/>
      <c r="J163" s="187">
        <f>ROUND(I163*H163,2)</f>
        <v>0</v>
      </c>
      <c r="K163" s="183" t="s">
        <v>1</v>
      </c>
      <c r="L163" s="39"/>
      <c r="M163" s="188" t="s">
        <v>1</v>
      </c>
      <c r="N163" s="189" t="s">
        <v>41</v>
      </c>
      <c r="O163" s="71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2" t="s">
        <v>146</v>
      </c>
      <c r="AT163" s="192" t="s">
        <v>142</v>
      </c>
      <c r="AU163" s="192" t="s">
        <v>83</v>
      </c>
      <c r="AY163" s="17" t="s">
        <v>139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7" t="s">
        <v>81</v>
      </c>
      <c r="BK163" s="193">
        <f>ROUND(I163*H163,2)</f>
        <v>0</v>
      </c>
      <c r="BL163" s="17" t="s">
        <v>146</v>
      </c>
      <c r="BM163" s="192" t="s">
        <v>173</v>
      </c>
    </row>
    <row r="164" spans="1:65" s="2" customFormat="1" ht="24.2" customHeight="1">
      <c r="A164" s="34"/>
      <c r="B164" s="35"/>
      <c r="C164" s="181" t="s">
        <v>174</v>
      </c>
      <c r="D164" s="181" t="s">
        <v>142</v>
      </c>
      <c r="E164" s="182" t="s">
        <v>175</v>
      </c>
      <c r="F164" s="183" t="s">
        <v>176</v>
      </c>
      <c r="G164" s="184" t="s">
        <v>177</v>
      </c>
      <c r="H164" s="185">
        <v>1.885</v>
      </c>
      <c r="I164" s="186"/>
      <c r="J164" s="187">
        <f>ROUND(I164*H164,2)</f>
        <v>0</v>
      </c>
      <c r="K164" s="183" t="s">
        <v>1</v>
      </c>
      <c r="L164" s="39"/>
      <c r="M164" s="188" t="s">
        <v>1</v>
      </c>
      <c r="N164" s="189" t="s">
        <v>41</v>
      </c>
      <c r="O164" s="71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2" t="s">
        <v>146</v>
      </c>
      <c r="AT164" s="192" t="s">
        <v>142</v>
      </c>
      <c r="AU164" s="192" t="s">
        <v>83</v>
      </c>
      <c r="AY164" s="17" t="s">
        <v>139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7" t="s">
        <v>81</v>
      </c>
      <c r="BK164" s="193">
        <f>ROUND(I164*H164,2)</f>
        <v>0</v>
      </c>
      <c r="BL164" s="17" t="s">
        <v>146</v>
      </c>
      <c r="BM164" s="192" t="s">
        <v>178</v>
      </c>
    </row>
    <row r="165" spans="2:51" s="14" customFormat="1" ht="11.25">
      <c r="B165" s="205"/>
      <c r="C165" s="206"/>
      <c r="D165" s="196" t="s">
        <v>148</v>
      </c>
      <c r="E165" s="207" t="s">
        <v>1</v>
      </c>
      <c r="F165" s="208" t="s">
        <v>179</v>
      </c>
      <c r="G165" s="206"/>
      <c r="H165" s="209">
        <v>1.885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148</v>
      </c>
      <c r="AU165" s="215" t="s">
        <v>83</v>
      </c>
      <c r="AV165" s="14" t="s">
        <v>83</v>
      </c>
      <c r="AW165" s="14" t="s">
        <v>32</v>
      </c>
      <c r="AX165" s="14" t="s">
        <v>76</v>
      </c>
      <c r="AY165" s="215" t="s">
        <v>139</v>
      </c>
    </row>
    <row r="166" spans="2:51" s="15" customFormat="1" ht="11.25">
      <c r="B166" s="216"/>
      <c r="C166" s="217"/>
      <c r="D166" s="196" t="s">
        <v>148</v>
      </c>
      <c r="E166" s="218" t="s">
        <v>1</v>
      </c>
      <c r="F166" s="219" t="s">
        <v>151</v>
      </c>
      <c r="G166" s="217"/>
      <c r="H166" s="220">
        <v>1.885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148</v>
      </c>
      <c r="AU166" s="226" t="s">
        <v>83</v>
      </c>
      <c r="AV166" s="15" t="s">
        <v>146</v>
      </c>
      <c r="AW166" s="15" t="s">
        <v>32</v>
      </c>
      <c r="AX166" s="15" t="s">
        <v>81</v>
      </c>
      <c r="AY166" s="226" t="s">
        <v>139</v>
      </c>
    </row>
    <row r="167" spans="1:65" s="2" customFormat="1" ht="24.2" customHeight="1">
      <c r="A167" s="34"/>
      <c r="B167" s="35"/>
      <c r="C167" s="181" t="s">
        <v>180</v>
      </c>
      <c r="D167" s="181" t="s">
        <v>142</v>
      </c>
      <c r="E167" s="182" t="s">
        <v>181</v>
      </c>
      <c r="F167" s="183" t="s">
        <v>182</v>
      </c>
      <c r="G167" s="184" t="s">
        <v>145</v>
      </c>
      <c r="H167" s="185">
        <v>2.748</v>
      </c>
      <c r="I167" s="186"/>
      <c r="J167" s="187">
        <f>ROUND(I167*H167,2)</f>
        <v>0</v>
      </c>
      <c r="K167" s="183" t="s">
        <v>1</v>
      </c>
      <c r="L167" s="39"/>
      <c r="M167" s="188" t="s">
        <v>1</v>
      </c>
      <c r="N167" s="189" t="s">
        <v>41</v>
      </c>
      <c r="O167" s="71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2" t="s">
        <v>146</v>
      </c>
      <c r="AT167" s="192" t="s">
        <v>142</v>
      </c>
      <c r="AU167" s="192" t="s">
        <v>83</v>
      </c>
      <c r="AY167" s="17" t="s">
        <v>139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7" t="s">
        <v>81</v>
      </c>
      <c r="BK167" s="193">
        <f>ROUND(I167*H167,2)</f>
        <v>0</v>
      </c>
      <c r="BL167" s="17" t="s">
        <v>146</v>
      </c>
      <c r="BM167" s="192" t="s">
        <v>183</v>
      </c>
    </row>
    <row r="168" spans="2:51" s="13" customFormat="1" ht="11.25">
      <c r="B168" s="194"/>
      <c r="C168" s="195"/>
      <c r="D168" s="196" t="s">
        <v>148</v>
      </c>
      <c r="E168" s="197" t="s">
        <v>1</v>
      </c>
      <c r="F168" s="198" t="s">
        <v>184</v>
      </c>
      <c r="G168" s="195"/>
      <c r="H168" s="197" t="s">
        <v>1</v>
      </c>
      <c r="I168" s="199"/>
      <c r="J168" s="195"/>
      <c r="K168" s="195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148</v>
      </c>
      <c r="AU168" s="204" t="s">
        <v>83</v>
      </c>
      <c r="AV168" s="13" t="s">
        <v>81</v>
      </c>
      <c r="AW168" s="13" t="s">
        <v>32</v>
      </c>
      <c r="AX168" s="13" t="s">
        <v>76</v>
      </c>
      <c r="AY168" s="204" t="s">
        <v>139</v>
      </c>
    </row>
    <row r="169" spans="2:51" s="14" customFormat="1" ht="11.25">
      <c r="B169" s="205"/>
      <c r="C169" s="206"/>
      <c r="D169" s="196" t="s">
        <v>148</v>
      </c>
      <c r="E169" s="207" t="s">
        <v>1</v>
      </c>
      <c r="F169" s="208" t="s">
        <v>185</v>
      </c>
      <c r="G169" s="206"/>
      <c r="H169" s="209">
        <v>2.748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148</v>
      </c>
      <c r="AU169" s="215" t="s">
        <v>83</v>
      </c>
      <c r="AV169" s="14" t="s">
        <v>83</v>
      </c>
      <c r="AW169" s="14" t="s">
        <v>32</v>
      </c>
      <c r="AX169" s="14" t="s">
        <v>76</v>
      </c>
      <c r="AY169" s="215" t="s">
        <v>139</v>
      </c>
    </row>
    <row r="170" spans="2:51" s="15" customFormat="1" ht="11.25">
      <c r="B170" s="216"/>
      <c r="C170" s="217"/>
      <c r="D170" s="196" t="s">
        <v>148</v>
      </c>
      <c r="E170" s="218" t="s">
        <v>1</v>
      </c>
      <c r="F170" s="219" t="s">
        <v>151</v>
      </c>
      <c r="G170" s="217"/>
      <c r="H170" s="220">
        <v>2.748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148</v>
      </c>
      <c r="AU170" s="226" t="s">
        <v>83</v>
      </c>
      <c r="AV170" s="15" t="s">
        <v>146</v>
      </c>
      <c r="AW170" s="15" t="s">
        <v>32</v>
      </c>
      <c r="AX170" s="15" t="s">
        <v>81</v>
      </c>
      <c r="AY170" s="226" t="s">
        <v>139</v>
      </c>
    </row>
    <row r="171" spans="2:63" s="12" customFormat="1" ht="22.9" customHeight="1">
      <c r="B171" s="165"/>
      <c r="C171" s="166"/>
      <c r="D171" s="167" t="s">
        <v>75</v>
      </c>
      <c r="E171" s="179" t="s">
        <v>186</v>
      </c>
      <c r="F171" s="179" t="s">
        <v>187</v>
      </c>
      <c r="G171" s="166"/>
      <c r="H171" s="166"/>
      <c r="I171" s="169"/>
      <c r="J171" s="180">
        <f>BK171</f>
        <v>0</v>
      </c>
      <c r="K171" s="166"/>
      <c r="L171" s="171"/>
      <c r="M171" s="172"/>
      <c r="N171" s="173"/>
      <c r="O171" s="173"/>
      <c r="P171" s="174">
        <f>SUM(P172:P179)</f>
        <v>0</v>
      </c>
      <c r="Q171" s="173"/>
      <c r="R171" s="174">
        <f>SUM(R172:R179)</f>
        <v>0</v>
      </c>
      <c r="S171" s="173"/>
      <c r="T171" s="175">
        <f>SUM(T172:T179)</f>
        <v>0</v>
      </c>
      <c r="AR171" s="176" t="s">
        <v>81</v>
      </c>
      <c r="AT171" s="177" t="s">
        <v>75</v>
      </c>
      <c r="AU171" s="177" t="s">
        <v>81</v>
      </c>
      <c r="AY171" s="176" t="s">
        <v>139</v>
      </c>
      <c r="BK171" s="178">
        <f>SUM(BK172:BK179)</f>
        <v>0</v>
      </c>
    </row>
    <row r="172" spans="1:65" s="2" customFormat="1" ht="37.9" customHeight="1">
      <c r="A172" s="34"/>
      <c r="B172" s="35"/>
      <c r="C172" s="181" t="s">
        <v>188</v>
      </c>
      <c r="D172" s="181" t="s">
        <v>142</v>
      </c>
      <c r="E172" s="182" t="s">
        <v>189</v>
      </c>
      <c r="F172" s="183" t="s">
        <v>190</v>
      </c>
      <c r="G172" s="184" t="s">
        <v>191</v>
      </c>
      <c r="H172" s="185">
        <v>7.85</v>
      </c>
      <c r="I172" s="186"/>
      <c r="J172" s="187">
        <f>ROUND(I172*H172,2)</f>
        <v>0</v>
      </c>
      <c r="K172" s="183" t="s">
        <v>1</v>
      </c>
      <c r="L172" s="39"/>
      <c r="M172" s="188" t="s">
        <v>1</v>
      </c>
      <c r="N172" s="189" t="s">
        <v>41</v>
      </c>
      <c r="O172" s="71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2" t="s">
        <v>146</v>
      </c>
      <c r="AT172" s="192" t="s">
        <v>142</v>
      </c>
      <c r="AU172" s="192" t="s">
        <v>83</v>
      </c>
      <c r="AY172" s="17" t="s">
        <v>139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7" t="s">
        <v>81</v>
      </c>
      <c r="BK172" s="193">
        <f>ROUND(I172*H172,2)</f>
        <v>0</v>
      </c>
      <c r="BL172" s="17" t="s">
        <v>146</v>
      </c>
      <c r="BM172" s="192" t="s">
        <v>192</v>
      </c>
    </row>
    <row r="173" spans="2:51" s="13" customFormat="1" ht="11.25">
      <c r="B173" s="194"/>
      <c r="C173" s="195"/>
      <c r="D173" s="196" t="s">
        <v>148</v>
      </c>
      <c r="E173" s="197" t="s">
        <v>1</v>
      </c>
      <c r="F173" s="198" t="s">
        <v>149</v>
      </c>
      <c r="G173" s="195"/>
      <c r="H173" s="197" t="s">
        <v>1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148</v>
      </c>
      <c r="AU173" s="204" t="s">
        <v>83</v>
      </c>
      <c r="AV173" s="13" t="s">
        <v>81</v>
      </c>
      <c r="AW173" s="13" t="s">
        <v>32</v>
      </c>
      <c r="AX173" s="13" t="s">
        <v>76</v>
      </c>
      <c r="AY173" s="204" t="s">
        <v>139</v>
      </c>
    </row>
    <row r="174" spans="2:51" s="14" customFormat="1" ht="11.25">
      <c r="B174" s="205"/>
      <c r="C174" s="206"/>
      <c r="D174" s="196" t="s">
        <v>148</v>
      </c>
      <c r="E174" s="207" t="s">
        <v>1</v>
      </c>
      <c r="F174" s="208" t="s">
        <v>193</v>
      </c>
      <c r="G174" s="206"/>
      <c r="H174" s="209">
        <v>7.85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148</v>
      </c>
      <c r="AU174" s="215" t="s">
        <v>83</v>
      </c>
      <c r="AV174" s="14" t="s">
        <v>83</v>
      </c>
      <c r="AW174" s="14" t="s">
        <v>32</v>
      </c>
      <c r="AX174" s="14" t="s">
        <v>76</v>
      </c>
      <c r="AY174" s="215" t="s">
        <v>139</v>
      </c>
    </row>
    <row r="175" spans="2:51" s="15" customFormat="1" ht="11.25">
      <c r="B175" s="216"/>
      <c r="C175" s="217"/>
      <c r="D175" s="196" t="s">
        <v>148</v>
      </c>
      <c r="E175" s="218" t="s">
        <v>1</v>
      </c>
      <c r="F175" s="219" t="s">
        <v>151</v>
      </c>
      <c r="G175" s="217"/>
      <c r="H175" s="220">
        <v>7.85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148</v>
      </c>
      <c r="AU175" s="226" t="s">
        <v>83</v>
      </c>
      <c r="AV175" s="15" t="s">
        <v>146</v>
      </c>
      <c r="AW175" s="15" t="s">
        <v>32</v>
      </c>
      <c r="AX175" s="15" t="s">
        <v>81</v>
      </c>
      <c r="AY175" s="226" t="s">
        <v>139</v>
      </c>
    </row>
    <row r="176" spans="1:65" s="2" customFormat="1" ht="33" customHeight="1">
      <c r="A176" s="34"/>
      <c r="B176" s="35"/>
      <c r="C176" s="181" t="s">
        <v>194</v>
      </c>
      <c r="D176" s="181" t="s">
        <v>142</v>
      </c>
      <c r="E176" s="182" t="s">
        <v>195</v>
      </c>
      <c r="F176" s="183" t="s">
        <v>196</v>
      </c>
      <c r="G176" s="184" t="s">
        <v>191</v>
      </c>
      <c r="H176" s="185">
        <v>7.85</v>
      </c>
      <c r="I176" s="186"/>
      <c r="J176" s="187">
        <f>ROUND(I176*H176,2)</f>
        <v>0</v>
      </c>
      <c r="K176" s="183" t="s">
        <v>1</v>
      </c>
      <c r="L176" s="39"/>
      <c r="M176" s="188" t="s">
        <v>1</v>
      </c>
      <c r="N176" s="189" t="s">
        <v>41</v>
      </c>
      <c r="O176" s="71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2" t="s">
        <v>146</v>
      </c>
      <c r="AT176" s="192" t="s">
        <v>142</v>
      </c>
      <c r="AU176" s="192" t="s">
        <v>83</v>
      </c>
      <c r="AY176" s="17" t="s">
        <v>139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7" t="s">
        <v>81</v>
      </c>
      <c r="BK176" s="193">
        <f>ROUND(I176*H176,2)</f>
        <v>0</v>
      </c>
      <c r="BL176" s="17" t="s">
        <v>146</v>
      </c>
      <c r="BM176" s="192" t="s">
        <v>197</v>
      </c>
    </row>
    <row r="177" spans="2:51" s="13" customFormat="1" ht="11.25">
      <c r="B177" s="194"/>
      <c r="C177" s="195"/>
      <c r="D177" s="196" t="s">
        <v>148</v>
      </c>
      <c r="E177" s="197" t="s">
        <v>1</v>
      </c>
      <c r="F177" s="198" t="s">
        <v>149</v>
      </c>
      <c r="G177" s="195"/>
      <c r="H177" s="197" t="s">
        <v>1</v>
      </c>
      <c r="I177" s="199"/>
      <c r="J177" s="195"/>
      <c r="K177" s="195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148</v>
      </c>
      <c r="AU177" s="204" t="s">
        <v>83</v>
      </c>
      <c r="AV177" s="13" t="s">
        <v>81</v>
      </c>
      <c r="AW177" s="13" t="s">
        <v>32</v>
      </c>
      <c r="AX177" s="13" t="s">
        <v>76</v>
      </c>
      <c r="AY177" s="204" t="s">
        <v>139</v>
      </c>
    </row>
    <row r="178" spans="2:51" s="14" customFormat="1" ht="11.25">
      <c r="B178" s="205"/>
      <c r="C178" s="206"/>
      <c r="D178" s="196" t="s">
        <v>148</v>
      </c>
      <c r="E178" s="207" t="s">
        <v>1</v>
      </c>
      <c r="F178" s="208" t="s">
        <v>193</v>
      </c>
      <c r="G178" s="206"/>
      <c r="H178" s="209">
        <v>7.85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148</v>
      </c>
      <c r="AU178" s="215" t="s">
        <v>83</v>
      </c>
      <c r="AV178" s="14" t="s">
        <v>83</v>
      </c>
      <c r="AW178" s="14" t="s">
        <v>32</v>
      </c>
      <c r="AX178" s="14" t="s">
        <v>76</v>
      </c>
      <c r="AY178" s="215" t="s">
        <v>139</v>
      </c>
    </row>
    <row r="179" spans="2:51" s="15" customFormat="1" ht="11.25">
      <c r="B179" s="216"/>
      <c r="C179" s="217"/>
      <c r="D179" s="196" t="s">
        <v>148</v>
      </c>
      <c r="E179" s="218" t="s">
        <v>1</v>
      </c>
      <c r="F179" s="219" t="s">
        <v>151</v>
      </c>
      <c r="G179" s="217"/>
      <c r="H179" s="220">
        <v>7.85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148</v>
      </c>
      <c r="AU179" s="226" t="s">
        <v>83</v>
      </c>
      <c r="AV179" s="15" t="s">
        <v>146</v>
      </c>
      <c r="AW179" s="15" t="s">
        <v>32</v>
      </c>
      <c r="AX179" s="15" t="s">
        <v>81</v>
      </c>
      <c r="AY179" s="226" t="s">
        <v>139</v>
      </c>
    </row>
    <row r="180" spans="2:63" s="12" customFormat="1" ht="22.9" customHeight="1">
      <c r="B180" s="165"/>
      <c r="C180" s="166"/>
      <c r="D180" s="167" t="s">
        <v>75</v>
      </c>
      <c r="E180" s="179" t="s">
        <v>198</v>
      </c>
      <c r="F180" s="179" t="s">
        <v>199</v>
      </c>
      <c r="G180" s="166"/>
      <c r="H180" s="166"/>
      <c r="I180" s="169"/>
      <c r="J180" s="180">
        <f>BK180</f>
        <v>0</v>
      </c>
      <c r="K180" s="166"/>
      <c r="L180" s="171"/>
      <c r="M180" s="172"/>
      <c r="N180" s="173"/>
      <c r="O180" s="173"/>
      <c r="P180" s="174">
        <f>SUM(P181:P184)</f>
        <v>0</v>
      </c>
      <c r="Q180" s="173"/>
      <c r="R180" s="174">
        <f>SUM(R181:R184)</f>
        <v>0</v>
      </c>
      <c r="S180" s="173"/>
      <c r="T180" s="175">
        <f>SUM(T181:T184)</f>
        <v>0</v>
      </c>
      <c r="AR180" s="176" t="s">
        <v>81</v>
      </c>
      <c r="AT180" s="177" t="s">
        <v>75</v>
      </c>
      <c r="AU180" s="177" t="s">
        <v>81</v>
      </c>
      <c r="AY180" s="176" t="s">
        <v>139</v>
      </c>
      <c r="BK180" s="178">
        <f>SUM(BK181:BK184)</f>
        <v>0</v>
      </c>
    </row>
    <row r="181" spans="1:65" s="2" customFormat="1" ht="16.5" customHeight="1">
      <c r="A181" s="34"/>
      <c r="B181" s="35"/>
      <c r="C181" s="181" t="s">
        <v>200</v>
      </c>
      <c r="D181" s="181" t="s">
        <v>142</v>
      </c>
      <c r="E181" s="182" t="s">
        <v>201</v>
      </c>
      <c r="F181" s="183" t="s">
        <v>202</v>
      </c>
      <c r="G181" s="184" t="s">
        <v>191</v>
      </c>
      <c r="H181" s="185">
        <v>46.23</v>
      </c>
      <c r="I181" s="186"/>
      <c r="J181" s="187">
        <f>ROUND(I181*H181,2)</f>
        <v>0</v>
      </c>
      <c r="K181" s="183" t="s">
        <v>1</v>
      </c>
      <c r="L181" s="39"/>
      <c r="M181" s="188" t="s">
        <v>1</v>
      </c>
      <c r="N181" s="189" t="s">
        <v>41</v>
      </c>
      <c r="O181" s="71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2" t="s">
        <v>146</v>
      </c>
      <c r="AT181" s="192" t="s">
        <v>142</v>
      </c>
      <c r="AU181" s="192" t="s">
        <v>83</v>
      </c>
      <c r="AY181" s="17" t="s">
        <v>139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7" t="s">
        <v>81</v>
      </c>
      <c r="BK181" s="193">
        <f>ROUND(I181*H181,2)</f>
        <v>0</v>
      </c>
      <c r="BL181" s="17" t="s">
        <v>146</v>
      </c>
      <c r="BM181" s="192" t="s">
        <v>203</v>
      </c>
    </row>
    <row r="182" spans="2:51" s="13" customFormat="1" ht="11.25">
      <c r="B182" s="194"/>
      <c r="C182" s="195"/>
      <c r="D182" s="196" t="s">
        <v>148</v>
      </c>
      <c r="E182" s="197" t="s">
        <v>1</v>
      </c>
      <c r="F182" s="198" t="s">
        <v>204</v>
      </c>
      <c r="G182" s="195"/>
      <c r="H182" s="197" t="s">
        <v>1</v>
      </c>
      <c r="I182" s="199"/>
      <c r="J182" s="195"/>
      <c r="K182" s="195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148</v>
      </c>
      <c r="AU182" s="204" t="s">
        <v>83</v>
      </c>
      <c r="AV182" s="13" t="s">
        <v>81</v>
      </c>
      <c r="AW182" s="13" t="s">
        <v>32</v>
      </c>
      <c r="AX182" s="13" t="s">
        <v>76</v>
      </c>
      <c r="AY182" s="204" t="s">
        <v>139</v>
      </c>
    </row>
    <row r="183" spans="2:51" s="14" customFormat="1" ht="11.25">
      <c r="B183" s="205"/>
      <c r="C183" s="206"/>
      <c r="D183" s="196" t="s">
        <v>148</v>
      </c>
      <c r="E183" s="207" t="s">
        <v>1</v>
      </c>
      <c r="F183" s="208" t="s">
        <v>205</v>
      </c>
      <c r="G183" s="206"/>
      <c r="H183" s="209">
        <v>46.23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148</v>
      </c>
      <c r="AU183" s="215" t="s">
        <v>83</v>
      </c>
      <c r="AV183" s="14" t="s">
        <v>83</v>
      </c>
      <c r="AW183" s="14" t="s">
        <v>32</v>
      </c>
      <c r="AX183" s="14" t="s">
        <v>76</v>
      </c>
      <c r="AY183" s="215" t="s">
        <v>139</v>
      </c>
    </row>
    <row r="184" spans="2:51" s="15" customFormat="1" ht="11.25">
      <c r="B184" s="216"/>
      <c r="C184" s="217"/>
      <c r="D184" s="196" t="s">
        <v>148</v>
      </c>
      <c r="E184" s="218" t="s">
        <v>1</v>
      </c>
      <c r="F184" s="219" t="s">
        <v>151</v>
      </c>
      <c r="G184" s="217"/>
      <c r="H184" s="220">
        <v>46.23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148</v>
      </c>
      <c r="AU184" s="226" t="s">
        <v>83</v>
      </c>
      <c r="AV184" s="15" t="s">
        <v>146</v>
      </c>
      <c r="AW184" s="15" t="s">
        <v>32</v>
      </c>
      <c r="AX184" s="15" t="s">
        <v>81</v>
      </c>
      <c r="AY184" s="226" t="s">
        <v>139</v>
      </c>
    </row>
    <row r="185" spans="2:63" s="12" customFormat="1" ht="22.9" customHeight="1">
      <c r="B185" s="165"/>
      <c r="C185" s="166"/>
      <c r="D185" s="167" t="s">
        <v>75</v>
      </c>
      <c r="E185" s="179" t="s">
        <v>206</v>
      </c>
      <c r="F185" s="179" t="s">
        <v>207</v>
      </c>
      <c r="G185" s="166"/>
      <c r="H185" s="166"/>
      <c r="I185" s="169"/>
      <c r="J185" s="180">
        <f>BK185</f>
        <v>0</v>
      </c>
      <c r="K185" s="166"/>
      <c r="L185" s="171"/>
      <c r="M185" s="172"/>
      <c r="N185" s="173"/>
      <c r="O185" s="173"/>
      <c r="P185" s="174">
        <f>SUM(P186:P202)</f>
        <v>0</v>
      </c>
      <c r="Q185" s="173"/>
      <c r="R185" s="174">
        <f>SUM(R186:R202)</f>
        <v>0</v>
      </c>
      <c r="S185" s="173"/>
      <c r="T185" s="175">
        <f>SUM(T186:T202)</f>
        <v>0</v>
      </c>
      <c r="AR185" s="176" t="s">
        <v>81</v>
      </c>
      <c r="AT185" s="177" t="s">
        <v>75</v>
      </c>
      <c r="AU185" s="177" t="s">
        <v>81</v>
      </c>
      <c r="AY185" s="176" t="s">
        <v>139</v>
      </c>
      <c r="BK185" s="178">
        <f>SUM(BK186:BK202)</f>
        <v>0</v>
      </c>
    </row>
    <row r="186" spans="1:65" s="2" customFormat="1" ht="24.2" customHeight="1">
      <c r="A186" s="34"/>
      <c r="B186" s="35"/>
      <c r="C186" s="181" t="s">
        <v>208</v>
      </c>
      <c r="D186" s="181" t="s">
        <v>142</v>
      </c>
      <c r="E186" s="182" t="s">
        <v>209</v>
      </c>
      <c r="F186" s="183" t="s">
        <v>210</v>
      </c>
      <c r="G186" s="184" t="s">
        <v>211</v>
      </c>
      <c r="H186" s="185">
        <v>4</v>
      </c>
      <c r="I186" s="186"/>
      <c r="J186" s="187">
        <f>ROUND(I186*H186,2)</f>
        <v>0</v>
      </c>
      <c r="K186" s="183" t="s">
        <v>1</v>
      </c>
      <c r="L186" s="39"/>
      <c r="M186" s="188" t="s">
        <v>1</v>
      </c>
      <c r="N186" s="189" t="s">
        <v>41</v>
      </c>
      <c r="O186" s="71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2" t="s">
        <v>146</v>
      </c>
      <c r="AT186" s="192" t="s">
        <v>142</v>
      </c>
      <c r="AU186" s="192" t="s">
        <v>83</v>
      </c>
      <c r="AY186" s="17" t="s">
        <v>139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7" t="s">
        <v>81</v>
      </c>
      <c r="BK186" s="193">
        <f>ROUND(I186*H186,2)</f>
        <v>0</v>
      </c>
      <c r="BL186" s="17" t="s">
        <v>146</v>
      </c>
      <c r="BM186" s="192" t="s">
        <v>212</v>
      </c>
    </row>
    <row r="187" spans="2:51" s="13" customFormat="1" ht="11.25">
      <c r="B187" s="194"/>
      <c r="C187" s="195"/>
      <c r="D187" s="196" t="s">
        <v>148</v>
      </c>
      <c r="E187" s="197" t="s">
        <v>1</v>
      </c>
      <c r="F187" s="198" t="s">
        <v>213</v>
      </c>
      <c r="G187" s="195"/>
      <c r="H187" s="197" t="s">
        <v>1</v>
      </c>
      <c r="I187" s="199"/>
      <c r="J187" s="195"/>
      <c r="K187" s="195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148</v>
      </c>
      <c r="AU187" s="204" t="s">
        <v>83</v>
      </c>
      <c r="AV187" s="13" t="s">
        <v>81</v>
      </c>
      <c r="AW187" s="13" t="s">
        <v>32</v>
      </c>
      <c r="AX187" s="13" t="s">
        <v>76</v>
      </c>
      <c r="AY187" s="204" t="s">
        <v>139</v>
      </c>
    </row>
    <row r="188" spans="2:51" s="14" customFormat="1" ht="11.25">
      <c r="B188" s="205"/>
      <c r="C188" s="206"/>
      <c r="D188" s="196" t="s">
        <v>148</v>
      </c>
      <c r="E188" s="207" t="s">
        <v>1</v>
      </c>
      <c r="F188" s="208" t="s">
        <v>83</v>
      </c>
      <c r="G188" s="206"/>
      <c r="H188" s="209">
        <v>2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148</v>
      </c>
      <c r="AU188" s="215" t="s">
        <v>83</v>
      </c>
      <c r="AV188" s="14" t="s">
        <v>83</v>
      </c>
      <c r="AW188" s="14" t="s">
        <v>32</v>
      </c>
      <c r="AX188" s="14" t="s">
        <v>76</v>
      </c>
      <c r="AY188" s="215" t="s">
        <v>139</v>
      </c>
    </row>
    <row r="189" spans="2:51" s="13" customFormat="1" ht="11.25">
      <c r="B189" s="194"/>
      <c r="C189" s="195"/>
      <c r="D189" s="196" t="s">
        <v>148</v>
      </c>
      <c r="E189" s="197" t="s">
        <v>1</v>
      </c>
      <c r="F189" s="198" t="s">
        <v>214</v>
      </c>
      <c r="G189" s="195"/>
      <c r="H189" s="197" t="s">
        <v>1</v>
      </c>
      <c r="I189" s="199"/>
      <c r="J189" s="195"/>
      <c r="K189" s="195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148</v>
      </c>
      <c r="AU189" s="204" t="s">
        <v>83</v>
      </c>
      <c r="AV189" s="13" t="s">
        <v>81</v>
      </c>
      <c r="AW189" s="13" t="s">
        <v>32</v>
      </c>
      <c r="AX189" s="13" t="s">
        <v>76</v>
      </c>
      <c r="AY189" s="204" t="s">
        <v>139</v>
      </c>
    </row>
    <row r="190" spans="2:51" s="14" customFormat="1" ht="11.25">
      <c r="B190" s="205"/>
      <c r="C190" s="206"/>
      <c r="D190" s="196" t="s">
        <v>148</v>
      </c>
      <c r="E190" s="207" t="s">
        <v>1</v>
      </c>
      <c r="F190" s="208" t="s">
        <v>83</v>
      </c>
      <c r="G190" s="206"/>
      <c r="H190" s="209">
        <v>2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148</v>
      </c>
      <c r="AU190" s="215" t="s">
        <v>83</v>
      </c>
      <c r="AV190" s="14" t="s">
        <v>83</v>
      </c>
      <c r="AW190" s="14" t="s">
        <v>32</v>
      </c>
      <c r="AX190" s="14" t="s">
        <v>76</v>
      </c>
      <c r="AY190" s="215" t="s">
        <v>139</v>
      </c>
    </row>
    <row r="191" spans="2:51" s="15" customFormat="1" ht="11.25">
      <c r="B191" s="216"/>
      <c r="C191" s="217"/>
      <c r="D191" s="196" t="s">
        <v>148</v>
      </c>
      <c r="E191" s="218" t="s">
        <v>1</v>
      </c>
      <c r="F191" s="219" t="s">
        <v>151</v>
      </c>
      <c r="G191" s="217"/>
      <c r="H191" s="220">
        <v>4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148</v>
      </c>
      <c r="AU191" s="226" t="s">
        <v>83</v>
      </c>
      <c r="AV191" s="15" t="s">
        <v>146</v>
      </c>
      <c r="AW191" s="15" t="s">
        <v>32</v>
      </c>
      <c r="AX191" s="15" t="s">
        <v>81</v>
      </c>
      <c r="AY191" s="226" t="s">
        <v>139</v>
      </c>
    </row>
    <row r="192" spans="1:65" s="2" customFormat="1" ht="24.2" customHeight="1">
      <c r="A192" s="34"/>
      <c r="B192" s="35"/>
      <c r="C192" s="181" t="s">
        <v>215</v>
      </c>
      <c r="D192" s="181" t="s">
        <v>142</v>
      </c>
      <c r="E192" s="182" t="s">
        <v>216</v>
      </c>
      <c r="F192" s="183" t="s">
        <v>217</v>
      </c>
      <c r="G192" s="184" t="s">
        <v>191</v>
      </c>
      <c r="H192" s="185">
        <v>24.84</v>
      </c>
      <c r="I192" s="186"/>
      <c r="J192" s="187">
        <f>ROUND(I192*H192,2)</f>
        <v>0</v>
      </c>
      <c r="K192" s="183" t="s">
        <v>1</v>
      </c>
      <c r="L192" s="39"/>
      <c r="M192" s="188" t="s">
        <v>1</v>
      </c>
      <c r="N192" s="189" t="s">
        <v>41</v>
      </c>
      <c r="O192" s="71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2" t="s">
        <v>146</v>
      </c>
      <c r="AT192" s="192" t="s">
        <v>142</v>
      </c>
      <c r="AU192" s="192" t="s">
        <v>83</v>
      </c>
      <c r="AY192" s="17" t="s">
        <v>139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7" t="s">
        <v>81</v>
      </c>
      <c r="BK192" s="193">
        <f>ROUND(I192*H192,2)</f>
        <v>0</v>
      </c>
      <c r="BL192" s="17" t="s">
        <v>146</v>
      </c>
      <c r="BM192" s="192" t="s">
        <v>218</v>
      </c>
    </row>
    <row r="193" spans="2:51" s="13" customFormat="1" ht="11.25">
      <c r="B193" s="194"/>
      <c r="C193" s="195"/>
      <c r="D193" s="196" t="s">
        <v>148</v>
      </c>
      <c r="E193" s="197" t="s">
        <v>1</v>
      </c>
      <c r="F193" s="198" t="s">
        <v>219</v>
      </c>
      <c r="G193" s="195"/>
      <c r="H193" s="197" t="s">
        <v>1</v>
      </c>
      <c r="I193" s="199"/>
      <c r="J193" s="195"/>
      <c r="K193" s="195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148</v>
      </c>
      <c r="AU193" s="204" t="s">
        <v>83</v>
      </c>
      <c r="AV193" s="13" t="s">
        <v>81</v>
      </c>
      <c r="AW193" s="13" t="s">
        <v>32</v>
      </c>
      <c r="AX193" s="13" t="s">
        <v>76</v>
      </c>
      <c r="AY193" s="204" t="s">
        <v>139</v>
      </c>
    </row>
    <row r="194" spans="2:51" s="14" customFormat="1" ht="11.25">
      <c r="B194" s="205"/>
      <c r="C194" s="206"/>
      <c r="D194" s="196" t="s">
        <v>148</v>
      </c>
      <c r="E194" s="207" t="s">
        <v>1</v>
      </c>
      <c r="F194" s="208" t="s">
        <v>220</v>
      </c>
      <c r="G194" s="206"/>
      <c r="H194" s="209">
        <v>11.64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148</v>
      </c>
      <c r="AU194" s="215" t="s">
        <v>83</v>
      </c>
      <c r="AV194" s="14" t="s">
        <v>83</v>
      </c>
      <c r="AW194" s="14" t="s">
        <v>32</v>
      </c>
      <c r="AX194" s="14" t="s">
        <v>76</v>
      </c>
      <c r="AY194" s="215" t="s">
        <v>139</v>
      </c>
    </row>
    <row r="195" spans="2:51" s="14" customFormat="1" ht="11.25">
      <c r="B195" s="205"/>
      <c r="C195" s="206"/>
      <c r="D195" s="196" t="s">
        <v>148</v>
      </c>
      <c r="E195" s="207" t="s">
        <v>1</v>
      </c>
      <c r="F195" s="208" t="s">
        <v>221</v>
      </c>
      <c r="G195" s="206"/>
      <c r="H195" s="209">
        <v>1.4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148</v>
      </c>
      <c r="AU195" s="215" t="s">
        <v>83</v>
      </c>
      <c r="AV195" s="14" t="s">
        <v>83</v>
      </c>
      <c r="AW195" s="14" t="s">
        <v>32</v>
      </c>
      <c r="AX195" s="14" t="s">
        <v>76</v>
      </c>
      <c r="AY195" s="215" t="s">
        <v>139</v>
      </c>
    </row>
    <row r="196" spans="2:51" s="13" customFormat="1" ht="11.25">
      <c r="B196" s="194"/>
      <c r="C196" s="195"/>
      <c r="D196" s="196" t="s">
        <v>148</v>
      </c>
      <c r="E196" s="197" t="s">
        <v>1</v>
      </c>
      <c r="F196" s="198" t="s">
        <v>222</v>
      </c>
      <c r="G196" s="195"/>
      <c r="H196" s="197" t="s">
        <v>1</v>
      </c>
      <c r="I196" s="199"/>
      <c r="J196" s="195"/>
      <c r="K196" s="195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148</v>
      </c>
      <c r="AU196" s="204" t="s">
        <v>83</v>
      </c>
      <c r="AV196" s="13" t="s">
        <v>81</v>
      </c>
      <c r="AW196" s="13" t="s">
        <v>32</v>
      </c>
      <c r="AX196" s="13" t="s">
        <v>76</v>
      </c>
      <c r="AY196" s="204" t="s">
        <v>139</v>
      </c>
    </row>
    <row r="197" spans="2:51" s="14" customFormat="1" ht="11.25">
      <c r="B197" s="205"/>
      <c r="C197" s="206"/>
      <c r="D197" s="196" t="s">
        <v>148</v>
      </c>
      <c r="E197" s="207" t="s">
        <v>1</v>
      </c>
      <c r="F197" s="208" t="s">
        <v>223</v>
      </c>
      <c r="G197" s="206"/>
      <c r="H197" s="209">
        <v>11.8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148</v>
      </c>
      <c r="AU197" s="215" t="s">
        <v>83</v>
      </c>
      <c r="AV197" s="14" t="s">
        <v>83</v>
      </c>
      <c r="AW197" s="14" t="s">
        <v>32</v>
      </c>
      <c r="AX197" s="14" t="s">
        <v>76</v>
      </c>
      <c r="AY197" s="215" t="s">
        <v>139</v>
      </c>
    </row>
    <row r="198" spans="2:51" s="15" customFormat="1" ht="11.25">
      <c r="B198" s="216"/>
      <c r="C198" s="217"/>
      <c r="D198" s="196" t="s">
        <v>148</v>
      </c>
      <c r="E198" s="218" t="s">
        <v>1</v>
      </c>
      <c r="F198" s="219" t="s">
        <v>151</v>
      </c>
      <c r="G198" s="217"/>
      <c r="H198" s="220">
        <v>24.84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148</v>
      </c>
      <c r="AU198" s="226" t="s">
        <v>83</v>
      </c>
      <c r="AV198" s="15" t="s">
        <v>146</v>
      </c>
      <c r="AW198" s="15" t="s">
        <v>32</v>
      </c>
      <c r="AX198" s="15" t="s">
        <v>81</v>
      </c>
      <c r="AY198" s="226" t="s">
        <v>139</v>
      </c>
    </row>
    <row r="199" spans="1:65" s="2" customFormat="1" ht="37.9" customHeight="1">
      <c r="A199" s="34"/>
      <c r="B199" s="35"/>
      <c r="C199" s="181" t="s">
        <v>224</v>
      </c>
      <c r="D199" s="181" t="s">
        <v>142</v>
      </c>
      <c r="E199" s="182" t="s">
        <v>225</v>
      </c>
      <c r="F199" s="183" t="s">
        <v>226</v>
      </c>
      <c r="G199" s="184" t="s">
        <v>191</v>
      </c>
      <c r="H199" s="185">
        <v>7.85</v>
      </c>
      <c r="I199" s="186"/>
      <c r="J199" s="187">
        <f>ROUND(I199*H199,2)</f>
        <v>0</v>
      </c>
      <c r="K199" s="183" t="s">
        <v>1</v>
      </c>
      <c r="L199" s="39"/>
      <c r="M199" s="188" t="s">
        <v>1</v>
      </c>
      <c r="N199" s="189" t="s">
        <v>41</v>
      </c>
      <c r="O199" s="71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2" t="s">
        <v>146</v>
      </c>
      <c r="AT199" s="192" t="s">
        <v>142</v>
      </c>
      <c r="AU199" s="192" t="s">
        <v>83</v>
      </c>
      <c r="AY199" s="17" t="s">
        <v>139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7" t="s">
        <v>81</v>
      </c>
      <c r="BK199" s="193">
        <f>ROUND(I199*H199,2)</f>
        <v>0</v>
      </c>
      <c r="BL199" s="17" t="s">
        <v>146</v>
      </c>
      <c r="BM199" s="192" t="s">
        <v>227</v>
      </c>
    </row>
    <row r="200" spans="2:51" s="13" customFormat="1" ht="11.25">
      <c r="B200" s="194"/>
      <c r="C200" s="195"/>
      <c r="D200" s="196" t="s">
        <v>148</v>
      </c>
      <c r="E200" s="197" t="s">
        <v>1</v>
      </c>
      <c r="F200" s="198" t="s">
        <v>149</v>
      </c>
      <c r="G200" s="195"/>
      <c r="H200" s="197" t="s">
        <v>1</v>
      </c>
      <c r="I200" s="199"/>
      <c r="J200" s="195"/>
      <c r="K200" s="195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148</v>
      </c>
      <c r="AU200" s="204" t="s">
        <v>83</v>
      </c>
      <c r="AV200" s="13" t="s">
        <v>81</v>
      </c>
      <c r="AW200" s="13" t="s">
        <v>32</v>
      </c>
      <c r="AX200" s="13" t="s">
        <v>76</v>
      </c>
      <c r="AY200" s="204" t="s">
        <v>139</v>
      </c>
    </row>
    <row r="201" spans="2:51" s="14" customFormat="1" ht="11.25">
      <c r="B201" s="205"/>
      <c r="C201" s="206"/>
      <c r="D201" s="196" t="s">
        <v>148</v>
      </c>
      <c r="E201" s="207" t="s">
        <v>1</v>
      </c>
      <c r="F201" s="208" t="s">
        <v>193</v>
      </c>
      <c r="G201" s="206"/>
      <c r="H201" s="209">
        <v>7.85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148</v>
      </c>
      <c r="AU201" s="215" t="s">
        <v>83</v>
      </c>
      <c r="AV201" s="14" t="s">
        <v>83</v>
      </c>
      <c r="AW201" s="14" t="s">
        <v>32</v>
      </c>
      <c r="AX201" s="14" t="s">
        <v>76</v>
      </c>
      <c r="AY201" s="215" t="s">
        <v>139</v>
      </c>
    </row>
    <row r="202" spans="2:51" s="15" customFormat="1" ht="11.25">
      <c r="B202" s="216"/>
      <c r="C202" s="217"/>
      <c r="D202" s="196" t="s">
        <v>148</v>
      </c>
      <c r="E202" s="218" t="s">
        <v>1</v>
      </c>
      <c r="F202" s="219" t="s">
        <v>151</v>
      </c>
      <c r="G202" s="217"/>
      <c r="H202" s="220">
        <v>7.85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148</v>
      </c>
      <c r="AU202" s="226" t="s">
        <v>83</v>
      </c>
      <c r="AV202" s="15" t="s">
        <v>146</v>
      </c>
      <c r="AW202" s="15" t="s">
        <v>32</v>
      </c>
      <c r="AX202" s="15" t="s">
        <v>81</v>
      </c>
      <c r="AY202" s="226" t="s">
        <v>139</v>
      </c>
    </row>
    <row r="203" spans="2:63" s="12" customFormat="1" ht="22.9" customHeight="1">
      <c r="B203" s="165"/>
      <c r="C203" s="166"/>
      <c r="D203" s="167" t="s">
        <v>75</v>
      </c>
      <c r="E203" s="179" t="s">
        <v>228</v>
      </c>
      <c r="F203" s="179" t="s">
        <v>229</v>
      </c>
      <c r="G203" s="166"/>
      <c r="H203" s="166"/>
      <c r="I203" s="169"/>
      <c r="J203" s="180">
        <f>BK203</f>
        <v>0</v>
      </c>
      <c r="K203" s="166"/>
      <c r="L203" s="171"/>
      <c r="M203" s="172"/>
      <c r="N203" s="173"/>
      <c r="O203" s="173"/>
      <c r="P203" s="174">
        <f>SUM(P204:P205)</f>
        <v>0</v>
      </c>
      <c r="Q203" s="173"/>
      <c r="R203" s="174">
        <f>SUM(R204:R205)</f>
        <v>0</v>
      </c>
      <c r="S203" s="173"/>
      <c r="T203" s="175">
        <f>SUM(T204:T205)</f>
        <v>0</v>
      </c>
      <c r="AR203" s="176" t="s">
        <v>81</v>
      </c>
      <c r="AT203" s="177" t="s">
        <v>75</v>
      </c>
      <c r="AU203" s="177" t="s">
        <v>81</v>
      </c>
      <c r="AY203" s="176" t="s">
        <v>139</v>
      </c>
      <c r="BK203" s="178">
        <f>SUM(BK204:BK205)</f>
        <v>0</v>
      </c>
    </row>
    <row r="204" spans="1:65" s="2" customFormat="1" ht="16.5" customHeight="1">
      <c r="A204" s="34"/>
      <c r="B204" s="35"/>
      <c r="C204" s="181" t="s">
        <v>230</v>
      </c>
      <c r="D204" s="181" t="s">
        <v>142</v>
      </c>
      <c r="E204" s="182" t="s">
        <v>231</v>
      </c>
      <c r="F204" s="183" t="s">
        <v>232</v>
      </c>
      <c r="G204" s="184" t="s">
        <v>233</v>
      </c>
      <c r="H204" s="185">
        <v>11</v>
      </c>
      <c r="I204" s="186"/>
      <c r="J204" s="187">
        <f>ROUND(I204*H204,2)</f>
        <v>0</v>
      </c>
      <c r="K204" s="183" t="s">
        <v>1</v>
      </c>
      <c r="L204" s="39"/>
      <c r="M204" s="188" t="s">
        <v>1</v>
      </c>
      <c r="N204" s="189" t="s">
        <v>41</v>
      </c>
      <c r="O204" s="71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2" t="s">
        <v>146</v>
      </c>
      <c r="AT204" s="192" t="s">
        <v>142</v>
      </c>
      <c r="AU204" s="192" t="s">
        <v>83</v>
      </c>
      <c r="AY204" s="17" t="s">
        <v>139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7" t="s">
        <v>81</v>
      </c>
      <c r="BK204" s="193">
        <f>ROUND(I204*H204,2)</f>
        <v>0</v>
      </c>
      <c r="BL204" s="17" t="s">
        <v>146</v>
      </c>
      <c r="BM204" s="192" t="s">
        <v>234</v>
      </c>
    </row>
    <row r="205" spans="1:65" s="2" customFormat="1" ht="16.5" customHeight="1">
      <c r="A205" s="34"/>
      <c r="B205" s="35"/>
      <c r="C205" s="181" t="s">
        <v>235</v>
      </c>
      <c r="D205" s="181" t="s">
        <v>142</v>
      </c>
      <c r="E205" s="182" t="s">
        <v>236</v>
      </c>
      <c r="F205" s="183" t="s">
        <v>237</v>
      </c>
      <c r="G205" s="184" t="s">
        <v>233</v>
      </c>
      <c r="H205" s="185">
        <v>11</v>
      </c>
      <c r="I205" s="186"/>
      <c r="J205" s="187">
        <f>ROUND(I205*H205,2)</f>
        <v>0</v>
      </c>
      <c r="K205" s="183" t="s">
        <v>1</v>
      </c>
      <c r="L205" s="39"/>
      <c r="M205" s="188" t="s">
        <v>1</v>
      </c>
      <c r="N205" s="189" t="s">
        <v>41</v>
      </c>
      <c r="O205" s="71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2" t="s">
        <v>146</v>
      </c>
      <c r="AT205" s="192" t="s">
        <v>142</v>
      </c>
      <c r="AU205" s="192" t="s">
        <v>83</v>
      </c>
      <c r="AY205" s="17" t="s">
        <v>139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7" t="s">
        <v>81</v>
      </c>
      <c r="BK205" s="193">
        <f>ROUND(I205*H205,2)</f>
        <v>0</v>
      </c>
      <c r="BL205" s="17" t="s">
        <v>146</v>
      </c>
      <c r="BM205" s="192" t="s">
        <v>238</v>
      </c>
    </row>
    <row r="206" spans="2:63" s="12" customFormat="1" ht="22.9" customHeight="1">
      <c r="B206" s="165"/>
      <c r="C206" s="166"/>
      <c r="D206" s="167" t="s">
        <v>75</v>
      </c>
      <c r="E206" s="179" t="s">
        <v>239</v>
      </c>
      <c r="F206" s="179" t="s">
        <v>240</v>
      </c>
      <c r="G206" s="166"/>
      <c r="H206" s="166"/>
      <c r="I206" s="169"/>
      <c r="J206" s="180">
        <f>BK206</f>
        <v>0</v>
      </c>
      <c r="K206" s="166"/>
      <c r="L206" s="171"/>
      <c r="M206" s="172"/>
      <c r="N206" s="173"/>
      <c r="O206" s="173"/>
      <c r="P206" s="174">
        <f>SUM(P207:P214)</f>
        <v>0</v>
      </c>
      <c r="Q206" s="173"/>
      <c r="R206" s="174">
        <f>SUM(R207:R214)</f>
        <v>0</v>
      </c>
      <c r="S206" s="173"/>
      <c r="T206" s="175">
        <f>SUM(T207:T214)</f>
        <v>0</v>
      </c>
      <c r="AR206" s="176" t="s">
        <v>81</v>
      </c>
      <c r="AT206" s="177" t="s">
        <v>75</v>
      </c>
      <c r="AU206" s="177" t="s">
        <v>81</v>
      </c>
      <c r="AY206" s="176" t="s">
        <v>139</v>
      </c>
      <c r="BK206" s="178">
        <f>SUM(BK207:BK214)</f>
        <v>0</v>
      </c>
    </row>
    <row r="207" spans="1:65" s="2" customFormat="1" ht="16.5" customHeight="1">
      <c r="A207" s="34"/>
      <c r="B207" s="35"/>
      <c r="C207" s="181" t="s">
        <v>241</v>
      </c>
      <c r="D207" s="181" t="s">
        <v>142</v>
      </c>
      <c r="E207" s="182" t="s">
        <v>242</v>
      </c>
      <c r="F207" s="183" t="s">
        <v>243</v>
      </c>
      <c r="G207" s="184" t="s">
        <v>177</v>
      </c>
      <c r="H207" s="185">
        <v>8.348</v>
      </c>
      <c r="I207" s="186"/>
      <c r="J207" s="187">
        <f>ROUND(I207*H207,2)</f>
        <v>0</v>
      </c>
      <c r="K207" s="183" t="s">
        <v>1</v>
      </c>
      <c r="L207" s="39"/>
      <c r="M207" s="188" t="s">
        <v>1</v>
      </c>
      <c r="N207" s="189" t="s">
        <v>41</v>
      </c>
      <c r="O207" s="71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2" t="s">
        <v>146</v>
      </c>
      <c r="AT207" s="192" t="s">
        <v>142</v>
      </c>
      <c r="AU207" s="192" t="s">
        <v>83</v>
      </c>
      <c r="AY207" s="17" t="s">
        <v>139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7" t="s">
        <v>81</v>
      </c>
      <c r="BK207" s="193">
        <f>ROUND(I207*H207,2)</f>
        <v>0</v>
      </c>
      <c r="BL207" s="17" t="s">
        <v>146</v>
      </c>
      <c r="BM207" s="192" t="s">
        <v>244</v>
      </c>
    </row>
    <row r="208" spans="1:65" s="2" customFormat="1" ht="24.2" customHeight="1">
      <c r="A208" s="34"/>
      <c r="B208" s="35"/>
      <c r="C208" s="181" t="s">
        <v>8</v>
      </c>
      <c r="D208" s="181" t="s">
        <v>142</v>
      </c>
      <c r="E208" s="182" t="s">
        <v>245</v>
      </c>
      <c r="F208" s="183" t="s">
        <v>246</v>
      </c>
      <c r="G208" s="184" t="s">
        <v>177</v>
      </c>
      <c r="H208" s="185">
        <v>8.348</v>
      </c>
      <c r="I208" s="186"/>
      <c r="J208" s="187">
        <f>ROUND(I208*H208,2)</f>
        <v>0</v>
      </c>
      <c r="K208" s="183" t="s">
        <v>1</v>
      </c>
      <c r="L208" s="39"/>
      <c r="M208" s="188" t="s">
        <v>1</v>
      </c>
      <c r="N208" s="189" t="s">
        <v>41</v>
      </c>
      <c r="O208" s="71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2" t="s">
        <v>146</v>
      </c>
      <c r="AT208" s="192" t="s">
        <v>142</v>
      </c>
      <c r="AU208" s="192" t="s">
        <v>83</v>
      </c>
      <c r="AY208" s="17" t="s">
        <v>139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7" t="s">
        <v>81</v>
      </c>
      <c r="BK208" s="193">
        <f>ROUND(I208*H208,2)</f>
        <v>0</v>
      </c>
      <c r="BL208" s="17" t="s">
        <v>146</v>
      </c>
      <c r="BM208" s="192" t="s">
        <v>247</v>
      </c>
    </row>
    <row r="209" spans="1:65" s="2" customFormat="1" ht="33" customHeight="1">
      <c r="A209" s="34"/>
      <c r="B209" s="35"/>
      <c r="C209" s="181" t="s">
        <v>248</v>
      </c>
      <c r="D209" s="181" t="s">
        <v>142</v>
      </c>
      <c r="E209" s="182" t="s">
        <v>249</v>
      </c>
      <c r="F209" s="183" t="s">
        <v>250</v>
      </c>
      <c r="G209" s="184" t="s">
        <v>177</v>
      </c>
      <c r="H209" s="185">
        <v>8.348</v>
      </c>
      <c r="I209" s="186"/>
      <c r="J209" s="187">
        <f>ROUND(I209*H209,2)</f>
        <v>0</v>
      </c>
      <c r="K209" s="183" t="s">
        <v>1</v>
      </c>
      <c r="L209" s="39"/>
      <c r="M209" s="188" t="s">
        <v>1</v>
      </c>
      <c r="N209" s="189" t="s">
        <v>41</v>
      </c>
      <c r="O209" s="71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2" t="s">
        <v>146</v>
      </c>
      <c r="AT209" s="192" t="s">
        <v>142</v>
      </c>
      <c r="AU209" s="192" t="s">
        <v>83</v>
      </c>
      <c r="AY209" s="17" t="s">
        <v>139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7" t="s">
        <v>81</v>
      </c>
      <c r="BK209" s="193">
        <f>ROUND(I209*H209,2)</f>
        <v>0</v>
      </c>
      <c r="BL209" s="17" t="s">
        <v>146</v>
      </c>
      <c r="BM209" s="192" t="s">
        <v>251</v>
      </c>
    </row>
    <row r="210" spans="1:65" s="2" customFormat="1" ht="24.2" customHeight="1">
      <c r="A210" s="34"/>
      <c r="B210" s="35"/>
      <c r="C210" s="181" t="s">
        <v>252</v>
      </c>
      <c r="D210" s="181" t="s">
        <v>142</v>
      </c>
      <c r="E210" s="182" t="s">
        <v>253</v>
      </c>
      <c r="F210" s="183" t="s">
        <v>254</v>
      </c>
      <c r="G210" s="184" t="s">
        <v>177</v>
      </c>
      <c r="H210" s="185">
        <v>8.348</v>
      </c>
      <c r="I210" s="186"/>
      <c r="J210" s="187">
        <f>ROUND(I210*H210,2)</f>
        <v>0</v>
      </c>
      <c r="K210" s="183" t="s">
        <v>1</v>
      </c>
      <c r="L210" s="39"/>
      <c r="M210" s="188" t="s">
        <v>1</v>
      </c>
      <c r="N210" s="189" t="s">
        <v>41</v>
      </c>
      <c r="O210" s="71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2" t="s">
        <v>146</v>
      </c>
      <c r="AT210" s="192" t="s">
        <v>142</v>
      </c>
      <c r="AU210" s="192" t="s">
        <v>83</v>
      </c>
      <c r="AY210" s="17" t="s">
        <v>139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7" t="s">
        <v>81</v>
      </c>
      <c r="BK210" s="193">
        <f>ROUND(I210*H210,2)</f>
        <v>0</v>
      </c>
      <c r="BL210" s="17" t="s">
        <v>146</v>
      </c>
      <c r="BM210" s="192" t="s">
        <v>255</v>
      </c>
    </row>
    <row r="211" spans="1:65" s="2" customFormat="1" ht="24.2" customHeight="1">
      <c r="A211" s="34"/>
      <c r="B211" s="35"/>
      <c r="C211" s="181" t="s">
        <v>256</v>
      </c>
      <c r="D211" s="181" t="s">
        <v>142</v>
      </c>
      <c r="E211" s="182" t="s">
        <v>257</v>
      </c>
      <c r="F211" s="183" t="s">
        <v>258</v>
      </c>
      <c r="G211" s="184" t="s">
        <v>177</v>
      </c>
      <c r="H211" s="185">
        <v>158.612</v>
      </c>
      <c r="I211" s="186"/>
      <c r="J211" s="187">
        <f>ROUND(I211*H211,2)</f>
        <v>0</v>
      </c>
      <c r="K211" s="183" t="s">
        <v>1</v>
      </c>
      <c r="L211" s="39"/>
      <c r="M211" s="188" t="s">
        <v>1</v>
      </c>
      <c r="N211" s="189" t="s">
        <v>41</v>
      </c>
      <c r="O211" s="71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2" t="s">
        <v>146</v>
      </c>
      <c r="AT211" s="192" t="s">
        <v>142</v>
      </c>
      <c r="AU211" s="192" t="s">
        <v>83</v>
      </c>
      <c r="AY211" s="17" t="s">
        <v>139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7" t="s">
        <v>81</v>
      </c>
      <c r="BK211" s="193">
        <f>ROUND(I211*H211,2)</f>
        <v>0</v>
      </c>
      <c r="BL211" s="17" t="s">
        <v>146</v>
      </c>
      <c r="BM211" s="192" t="s">
        <v>259</v>
      </c>
    </row>
    <row r="212" spans="2:51" s="13" customFormat="1" ht="11.25">
      <c r="B212" s="194"/>
      <c r="C212" s="195"/>
      <c r="D212" s="196" t="s">
        <v>148</v>
      </c>
      <c r="E212" s="197" t="s">
        <v>1</v>
      </c>
      <c r="F212" s="198" t="s">
        <v>164</v>
      </c>
      <c r="G212" s="195"/>
      <c r="H212" s="197" t="s">
        <v>1</v>
      </c>
      <c r="I212" s="199"/>
      <c r="J212" s="195"/>
      <c r="K212" s="195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148</v>
      </c>
      <c r="AU212" s="204" t="s">
        <v>83</v>
      </c>
      <c r="AV212" s="13" t="s">
        <v>81</v>
      </c>
      <c r="AW212" s="13" t="s">
        <v>32</v>
      </c>
      <c r="AX212" s="13" t="s">
        <v>76</v>
      </c>
      <c r="AY212" s="204" t="s">
        <v>139</v>
      </c>
    </row>
    <row r="213" spans="2:51" s="14" customFormat="1" ht="11.25">
      <c r="B213" s="205"/>
      <c r="C213" s="206"/>
      <c r="D213" s="196" t="s">
        <v>148</v>
      </c>
      <c r="E213" s="207" t="s">
        <v>1</v>
      </c>
      <c r="F213" s="208" t="s">
        <v>260</v>
      </c>
      <c r="G213" s="206"/>
      <c r="H213" s="209">
        <v>158.612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148</v>
      </c>
      <c r="AU213" s="215" t="s">
        <v>83</v>
      </c>
      <c r="AV213" s="14" t="s">
        <v>83</v>
      </c>
      <c r="AW213" s="14" t="s">
        <v>32</v>
      </c>
      <c r="AX213" s="14" t="s">
        <v>76</v>
      </c>
      <c r="AY213" s="215" t="s">
        <v>139</v>
      </c>
    </row>
    <row r="214" spans="2:51" s="15" customFormat="1" ht="11.25">
      <c r="B214" s="216"/>
      <c r="C214" s="217"/>
      <c r="D214" s="196" t="s">
        <v>148</v>
      </c>
      <c r="E214" s="218" t="s">
        <v>1</v>
      </c>
      <c r="F214" s="219" t="s">
        <v>151</v>
      </c>
      <c r="G214" s="217"/>
      <c r="H214" s="220">
        <v>158.612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148</v>
      </c>
      <c r="AU214" s="226" t="s">
        <v>83</v>
      </c>
      <c r="AV214" s="15" t="s">
        <v>146</v>
      </c>
      <c r="AW214" s="15" t="s">
        <v>32</v>
      </c>
      <c r="AX214" s="15" t="s">
        <v>81</v>
      </c>
      <c r="AY214" s="226" t="s">
        <v>139</v>
      </c>
    </row>
    <row r="215" spans="2:63" s="12" customFormat="1" ht="22.9" customHeight="1">
      <c r="B215" s="165"/>
      <c r="C215" s="166"/>
      <c r="D215" s="167" t="s">
        <v>75</v>
      </c>
      <c r="E215" s="179" t="s">
        <v>261</v>
      </c>
      <c r="F215" s="179" t="s">
        <v>262</v>
      </c>
      <c r="G215" s="166"/>
      <c r="H215" s="166"/>
      <c r="I215" s="169"/>
      <c r="J215" s="180">
        <f>BK215</f>
        <v>0</v>
      </c>
      <c r="K215" s="166"/>
      <c r="L215" s="171"/>
      <c r="M215" s="172"/>
      <c r="N215" s="173"/>
      <c r="O215" s="173"/>
      <c r="P215" s="174">
        <f>SUM(P216:P217)</f>
        <v>0</v>
      </c>
      <c r="Q215" s="173"/>
      <c r="R215" s="174">
        <f>SUM(R216:R217)</f>
        <v>0</v>
      </c>
      <c r="S215" s="173"/>
      <c r="T215" s="175">
        <f>SUM(T216:T217)</f>
        <v>0</v>
      </c>
      <c r="AR215" s="176" t="s">
        <v>81</v>
      </c>
      <c r="AT215" s="177" t="s">
        <v>75</v>
      </c>
      <c r="AU215" s="177" t="s">
        <v>81</v>
      </c>
      <c r="AY215" s="176" t="s">
        <v>139</v>
      </c>
      <c r="BK215" s="178">
        <f>SUM(BK216:BK217)</f>
        <v>0</v>
      </c>
    </row>
    <row r="216" spans="1:65" s="2" customFormat="1" ht="24.2" customHeight="1">
      <c r="A216" s="34"/>
      <c r="B216" s="35"/>
      <c r="C216" s="181" t="s">
        <v>263</v>
      </c>
      <c r="D216" s="181" t="s">
        <v>142</v>
      </c>
      <c r="E216" s="182" t="s">
        <v>264</v>
      </c>
      <c r="F216" s="183" t="s">
        <v>265</v>
      </c>
      <c r="G216" s="184" t="s">
        <v>266</v>
      </c>
      <c r="H216" s="185">
        <v>1</v>
      </c>
      <c r="I216" s="186"/>
      <c r="J216" s="187">
        <f>ROUND(I216*H216,2)</f>
        <v>0</v>
      </c>
      <c r="K216" s="183" t="s">
        <v>1</v>
      </c>
      <c r="L216" s="39"/>
      <c r="M216" s="188" t="s">
        <v>1</v>
      </c>
      <c r="N216" s="189" t="s">
        <v>41</v>
      </c>
      <c r="O216" s="71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2" t="s">
        <v>146</v>
      </c>
      <c r="AT216" s="192" t="s">
        <v>142</v>
      </c>
      <c r="AU216" s="192" t="s">
        <v>83</v>
      </c>
      <c r="AY216" s="17" t="s">
        <v>139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7" t="s">
        <v>81</v>
      </c>
      <c r="BK216" s="193">
        <f>ROUND(I216*H216,2)</f>
        <v>0</v>
      </c>
      <c r="BL216" s="17" t="s">
        <v>146</v>
      </c>
      <c r="BM216" s="192" t="s">
        <v>267</v>
      </c>
    </row>
    <row r="217" spans="1:65" s="2" customFormat="1" ht="37.9" customHeight="1">
      <c r="A217" s="34"/>
      <c r="B217" s="35"/>
      <c r="C217" s="181" t="s">
        <v>268</v>
      </c>
      <c r="D217" s="181" t="s">
        <v>142</v>
      </c>
      <c r="E217" s="182" t="s">
        <v>269</v>
      </c>
      <c r="F217" s="183" t="s">
        <v>270</v>
      </c>
      <c r="G217" s="184" t="s">
        <v>266</v>
      </c>
      <c r="H217" s="185">
        <v>1</v>
      </c>
      <c r="I217" s="186"/>
      <c r="J217" s="187">
        <f>ROUND(I217*H217,2)</f>
        <v>0</v>
      </c>
      <c r="K217" s="183" t="s">
        <v>1</v>
      </c>
      <c r="L217" s="39"/>
      <c r="M217" s="188" t="s">
        <v>1</v>
      </c>
      <c r="N217" s="189" t="s">
        <v>41</v>
      </c>
      <c r="O217" s="71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2" t="s">
        <v>146</v>
      </c>
      <c r="AT217" s="192" t="s">
        <v>142</v>
      </c>
      <c r="AU217" s="192" t="s">
        <v>83</v>
      </c>
      <c r="AY217" s="17" t="s">
        <v>139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7" t="s">
        <v>81</v>
      </c>
      <c r="BK217" s="193">
        <f>ROUND(I217*H217,2)</f>
        <v>0</v>
      </c>
      <c r="BL217" s="17" t="s">
        <v>146</v>
      </c>
      <c r="BM217" s="192" t="s">
        <v>271</v>
      </c>
    </row>
    <row r="218" spans="2:63" s="12" customFormat="1" ht="22.9" customHeight="1">
      <c r="B218" s="165"/>
      <c r="C218" s="166"/>
      <c r="D218" s="167" t="s">
        <v>75</v>
      </c>
      <c r="E218" s="179" t="s">
        <v>272</v>
      </c>
      <c r="F218" s="179" t="s">
        <v>273</v>
      </c>
      <c r="G218" s="166"/>
      <c r="H218" s="166"/>
      <c r="I218" s="169"/>
      <c r="J218" s="180">
        <f>BK218</f>
        <v>0</v>
      </c>
      <c r="K218" s="166"/>
      <c r="L218" s="171"/>
      <c r="M218" s="172"/>
      <c r="N218" s="173"/>
      <c r="O218" s="173"/>
      <c r="P218" s="174">
        <f>SUM(P219:P254)</f>
        <v>0</v>
      </c>
      <c r="Q218" s="173"/>
      <c r="R218" s="174">
        <f>SUM(R219:R254)</f>
        <v>0</v>
      </c>
      <c r="S218" s="173"/>
      <c r="T218" s="175">
        <f>SUM(T219:T254)</f>
        <v>0</v>
      </c>
      <c r="AR218" s="176" t="s">
        <v>81</v>
      </c>
      <c r="AT218" s="177" t="s">
        <v>75</v>
      </c>
      <c r="AU218" s="177" t="s">
        <v>81</v>
      </c>
      <c r="AY218" s="176" t="s">
        <v>139</v>
      </c>
      <c r="BK218" s="178">
        <f>SUM(BK219:BK254)</f>
        <v>0</v>
      </c>
    </row>
    <row r="219" spans="1:65" s="2" customFormat="1" ht="16.5" customHeight="1">
      <c r="A219" s="34"/>
      <c r="B219" s="35"/>
      <c r="C219" s="181" t="s">
        <v>274</v>
      </c>
      <c r="D219" s="181" t="s">
        <v>142</v>
      </c>
      <c r="E219" s="182" t="s">
        <v>275</v>
      </c>
      <c r="F219" s="183" t="s">
        <v>276</v>
      </c>
      <c r="G219" s="184" t="s">
        <v>191</v>
      </c>
      <c r="H219" s="185">
        <v>20.3</v>
      </c>
      <c r="I219" s="186"/>
      <c r="J219" s="187">
        <f>ROUND(I219*H219,2)</f>
        <v>0</v>
      </c>
      <c r="K219" s="183" t="s">
        <v>1</v>
      </c>
      <c r="L219" s="39"/>
      <c r="M219" s="188" t="s">
        <v>1</v>
      </c>
      <c r="N219" s="189" t="s">
        <v>41</v>
      </c>
      <c r="O219" s="71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2" t="s">
        <v>146</v>
      </c>
      <c r="AT219" s="192" t="s">
        <v>142</v>
      </c>
      <c r="AU219" s="192" t="s">
        <v>83</v>
      </c>
      <c r="AY219" s="17" t="s">
        <v>139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7" t="s">
        <v>81</v>
      </c>
      <c r="BK219" s="193">
        <f>ROUND(I219*H219,2)</f>
        <v>0</v>
      </c>
      <c r="BL219" s="17" t="s">
        <v>146</v>
      </c>
      <c r="BM219" s="192" t="s">
        <v>277</v>
      </c>
    </row>
    <row r="220" spans="2:51" s="13" customFormat="1" ht="11.25">
      <c r="B220" s="194"/>
      <c r="C220" s="195"/>
      <c r="D220" s="196" t="s">
        <v>148</v>
      </c>
      <c r="E220" s="197" t="s">
        <v>1</v>
      </c>
      <c r="F220" s="198" t="s">
        <v>278</v>
      </c>
      <c r="G220" s="195"/>
      <c r="H220" s="197" t="s">
        <v>1</v>
      </c>
      <c r="I220" s="199"/>
      <c r="J220" s="195"/>
      <c r="K220" s="195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148</v>
      </c>
      <c r="AU220" s="204" t="s">
        <v>83</v>
      </c>
      <c r="AV220" s="13" t="s">
        <v>81</v>
      </c>
      <c r="AW220" s="13" t="s">
        <v>32</v>
      </c>
      <c r="AX220" s="13" t="s">
        <v>76</v>
      </c>
      <c r="AY220" s="204" t="s">
        <v>139</v>
      </c>
    </row>
    <row r="221" spans="2:51" s="14" customFormat="1" ht="11.25">
      <c r="B221" s="205"/>
      <c r="C221" s="206"/>
      <c r="D221" s="196" t="s">
        <v>148</v>
      </c>
      <c r="E221" s="207" t="s">
        <v>1</v>
      </c>
      <c r="F221" s="208" t="s">
        <v>279</v>
      </c>
      <c r="G221" s="206"/>
      <c r="H221" s="209">
        <v>20.3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148</v>
      </c>
      <c r="AU221" s="215" t="s">
        <v>83</v>
      </c>
      <c r="AV221" s="14" t="s">
        <v>83</v>
      </c>
      <c r="AW221" s="14" t="s">
        <v>32</v>
      </c>
      <c r="AX221" s="14" t="s">
        <v>76</v>
      </c>
      <c r="AY221" s="215" t="s">
        <v>139</v>
      </c>
    </row>
    <row r="222" spans="2:51" s="15" customFormat="1" ht="11.25">
      <c r="B222" s="216"/>
      <c r="C222" s="217"/>
      <c r="D222" s="196" t="s">
        <v>148</v>
      </c>
      <c r="E222" s="218" t="s">
        <v>1</v>
      </c>
      <c r="F222" s="219" t="s">
        <v>151</v>
      </c>
      <c r="G222" s="217"/>
      <c r="H222" s="220">
        <v>20.3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148</v>
      </c>
      <c r="AU222" s="226" t="s">
        <v>83</v>
      </c>
      <c r="AV222" s="15" t="s">
        <v>146</v>
      </c>
      <c r="AW222" s="15" t="s">
        <v>32</v>
      </c>
      <c r="AX222" s="15" t="s">
        <v>81</v>
      </c>
      <c r="AY222" s="226" t="s">
        <v>139</v>
      </c>
    </row>
    <row r="223" spans="1:65" s="2" customFormat="1" ht="16.5" customHeight="1">
      <c r="A223" s="34"/>
      <c r="B223" s="35"/>
      <c r="C223" s="181" t="s">
        <v>280</v>
      </c>
      <c r="D223" s="181" t="s">
        <v>142</v>
      </c>
      <c r="E223" s="182" t="s">
        <v>281</v>
      </c>
      <c r="F223" s="183" t="s">
        <v>282</v>
      </c>
      <c r="G223" s="184" t="s">
        <v>233</v>
      </c>
      <c r="H223" s="185">
        <v>13.98</v>
      </c>
      <c r="I223" s="186"/>
      <c r="J223" s="187">
        <f>ROUND(I223*H223,2)</f>
        <v>0</v>
      </c>
      <c r="K223" s="183" t="s">
        <v>1</v>
      </c>
      <c r="L223" s="39"/>
      <c r="M223" s="188" t="s">
        <v>1</v>
      </c>
      <c r="N223" s="189" t="s">
        <v>41</v>
      </c>
      <c r="O223" s="71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2" t="s">
        <v>146</v>
      </c>
      <c r="AT223" s="192" t="s">
        <v>142</v>
      </c>
      <c r="AU223" s="192" t="s">
        <v>83</v>
      </c>
      <c r="AY223" s="17" t="s">
        <v>139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7" t="s">
        <v>81</v>
      </c>
      <c r="BK223" s="193">
        <f>ROUND(I223*H223,2)</f>
        <v>0</v>
      </c>
      <c r="BL223" s="17" t="s">
        <v>146</v>
      </c>
      <c r="BM223" s="192" t="s">
        <v>283</v>
      </c>
    </row>
    <row r="224" spans="2:51" s="13" customFormat="1" ht="11.25">
      <c r="B224" s="194"/>
      <c r="C224" s="195"/>
      <c r="D224" s="196" t="s">
        <v>148</v>
      </c>
      <c r="E224" s="197" t="s">
        <v>1</v>
      </c>
      <c r="F224" s="198" t="s">
        <v>278</v>
      </c>
      <c r="G224" s="195"/>
      <c r="H224" s="197" t="s">
        <v>1</v>
      </c>
      <c r="I224" s="199"/>
      <c r="J224" s="195"/>
      <c r="K224" s="195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148</v>
      </c>
      <c r="AU224" s="204" t="s">
        <v>83</v>
      </c>
      <c r="AV224" s="13" t="s">
        <v>81</v>
      </c>
      <c r="AW224" s="13" t="s">
        <v>32</v>
      </c>
      <c r="AX224" s="13" t="s">
        <v>76</v>
      </c>
      <c r="AY224" s="204" t="s">
        <v>139</v>
      </c>
    </row>
    <row r="225" spans="2:51" s="14" customFormat="1" ht="11.25">
      <c r="B225" s="205"/>
      <c r="C225" s="206"/>
      <c r="D225" s="196" t="s">
        <v>148</v>
      </c>
      <c r="E225" s="207" t="s">
        <v>1</v>
      </c>
      <c r="F225" s="208" t="s">
        <v>284</v>
      </c>
      <c r="G225" s="206"/>
      <c r="H225" s="209">
        <v>13.98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148</v>
      </c>
      <c r="AU225" s="215" t="s">
        <v>83</v>
      </c>
      <c r="AV225" s="14" t="s">
        <v>83</v>
      </c>
      <c r="AW225" s="14" t="s">
        <v>32</v>
      </c>
      <c r="AX225" s="14" t="s">
        <v>76</v>
      </c>
      <c r="AY225" s="215" t="s">
        <v>139</v>
      </c>
    </row>
    <row r="226" spans="2:51" s="15" customFormat="1" ht="11.25">
      <c r="B226" s="216"/>
      <c r="C226" s="217"/>
      <c r="D226" s="196" t="s">
        <v>148</v>
      </c>
      <c r="E226" s="218" t="s">
        <v>1</v>
      </c>
      <c r="F226" s="219" t="s">
        <v>151</v>
      </c>
      <c r="G226" s="217"/>
      <c r="H226" s="220">
        <v>13.98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148</v>
      </c>
      <c r="AU226" s="226" t="s">
        <v>83</v>
      </c>
      <c r="AV226" s="15" t="s">
        <v>146</v>
      </c>
      <c r="AW226" s="15" t="s">
        <v>32</v>
      </c>
      <c r="AX226" s="15" t="s">
        <v>81</v>
      </c>
      <c r="AY226" s="226" t="s">
        <v>139</v>
      </c>
    </row>
    <row r="227" spans="1:65" s="2" customFormat="1" ht="16.5" customHeight="1">
      <c r="A227" s="34"/>
      <c r="B227" s="35"/>
      <c r="C227" s="181" t="s">
        <v>7</v>
      </c>
      <c r="D227" s="181" t="s">
        <v>142</v>
      </c>
      <c r="E227" s="182" t="s">
        <v>285</v>
      </c>
      <c r="F227" s="183" t="s">
        <v>286</v>
      </c>
      <c r="G227" s="184" t="s">
        <v>233</v>
      </c>
      <c r="H227" s="185">
        <v>5.53</v>
      </c>
      <c r="I227" s="186"/>
      <c r="J227" s="187">
        <f>ROUND(I227*H227,2)</f>
        <v>0</v>
      </c>
      <c r="K227" s="183" t="s">
        <v>1</v>
      </c>
      <c r="L227" s="39"/>
      <c r="M227" s="188" t="s">
        <v>1</v>
      </c>
      <c r="N227" s="189" t="s">
        <v>41</v>
      </c>
      <c r="O227" s="71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2" t="s">
        <v>146</v>
      </c>
      <c r="AT227" s="192" t="s">
        <v>142</v>
      </c>
      <c r="AU227" s="192" t="s">
        <v>83</v>
      </c>
      <c r="AY227" s="17" t="s">
        <v>139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7" t="s">
        <v>81</v>
      </c>
      <c r="BK227" s="193">
        <f>ROUND(I227*H227,2)</f>
        <v>0</v>
      </c>
      <c r="BL227" s="17" t="s">
        <v>146</v>
      </c>
      <c r="BM227" s="192" t="s">
        <v>287</v>
      </c>
    </row>
    <row r="228" spans="2:51" s="13" customFormat="1" ht="11.25">
      <c r="B228" s="194"/>
      <c r="C228" s="195"/>
      <c r="D228" s="196" t="s">
        <v>148</v>
      </c>
      <c r="E228" s="197" t="s">
        <v>1</v>
      </c>
      <c r="F228" s="198" t="s">
        <v>288</v>
      </c>
      <c r="G228" s="195"/>
      <c r="H228" s="197" t="s">
        <v>1</v>
      </c>
      <c r="I228" s="199"/>
      <c r="J228" s="195"/>
      <c r="K228" s="195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148</v>
      </c>
      <c r="AU228" s="204" t="s">
        <v>83</v>
      </c>
      <c r="AV228" s="13" t="s">
        <v>81</v>
      </c>
      <c r="AW228" s="13" t="s">
        <v>32</v>
      </c>
      <c r="AX228" s="13" t="s">
        <v>76</v>
      </c>
      <c r="AY228" s="204" t="s">
        <v>139</v>
      </c>
    </row>
    <row r="229" spans="2:51" s="14" customFormat="1" ht="11.25">
      <c r="B229" s="205"/>
      <c r="C229" s="206"/>
      <c r="D229" s="196" t="s">
        <v>148</v>
      </c>
      <c r="E229" s="207" t="s">
        <v>1</v>
      </c>
      <c r="F229" s="208" t="s">
        <v>289</v>
      </c>
      <c r="G229" s="206"/>
      <c r="H229" s="209">
        <v>5.53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148</v>
      </c>
      <c r="AU229" s="215" t="s">
        <v>83</v>
      </c>
      <c r="AV229" s="14" t="s">
        <v>83</v>
      </c>
      <c r="AW229" s="14" t="s">
        <v>32</v>
      </c>
      <c r="AX229" s="14" t="s">
        <v>76</v>
      </c>
      <c r="AY229" s="215" t="s">
        <v>139</v>
      </c>
    </row>
    <row r="230" spans="2:51" s="15" customFormat="1" ht="11.25">
      <c r="B230" s="216"/>
      <c r="C230" s="217"/>
      <c r="D230" s="196" t="s">
        <v>148</v>
      </c>
      <c r="E230" s="218" t="s">
        <v>1</v>
      </c>
      <c r="F230" s="219" t="s">
        <v>151</v>
      </c>
      <c r="G230" s="217"/>
      <c r="H230" s="220">
        <v>5.53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148</v>
      </c>
      <c r="AU230" s="226" t="s">
        <v>83</v>
      </c>
      <c r="AV230" s="15" t="s">
        <v>146</v>
      </c>
      <c r="AW230" s="15" t="s">
        <v>32</v>
      </c>
      <c r="AX230" s="15" t="s">
        <v>81</v>
      </c>
      <c r="AY230" s="226" t="s">
        <v>139</v>
      </c>
    </row>
    <row r="231" spans="1:65" s="2" customFormat="1" ht="16.5" customHeight="1">
      <c r="A231" s="34"/>
      <c r="B231" s="35"/>
      <c r="C231" s="181" t="s">
        <v>290</v>
      </c>
      <c r="D231" s="181" t="s">
        <v>142</v>
      </c>
      <c r="E231" s="182" t="s">
        <v>291</v>
      </c>
      <c r="F231" s="183" t="s">
        <v>292</v>
      </c>
      <c r="G231" s="184" t="s">
        <v>233</v>
      </c>
      <c r="H231" s="185">
        <v>22</v>
      </c>
      <c r="I231" s="186"/>
      <c r="J231" s="187">
        <f>ROUND(I231*H231,2)</f>
        <v>0</v>
      </c>
      <c r="K231" s="183" t="s">
        <v>1</v>
      </c>
      <c r="L231" s="39"/>
      <c r="M231" s="188" t="s">
        <v>1</v>
      </c>
      <c r="N231" s="189" t="s">
        <v>41</v>
      </c>
      <c r="O231" s="71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2" t="s">
        <v>146</v>
      </c>
      <c r="AT231" s="192" t="s">
        <v>142</v>
      </c>
      <c r="AU231" s="192" t="s">
        <v>83</v>
      </c>
      <c r="AY231" s="17" t="s">
        <v>139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7" t="s">
        <v>81</v>
      </c>
      <c r="BK231" s="193">
        <f>ROUND(I231*H231,2)</f>
        <v>0</v>
      </c>
      <c r="BL231" s="17" t="s">
        <v>146</v>
      </c>
      <c r="BM231" s="192" t="s">
        <v>293</v>
      </c>
    </row>
    <row r="232" spans="2:51" s="13" customFormat="1" ht="11.25">
      <c r="B232" s="194"/>
      <c r="C232" s="195"/>
      <c r="D232" s="196" t="s">
        <v>148</v>
      </c>
      <c r="E232" s="197" t="s">
        <v>1</v>
      </c>
      <c r="F232" s="198" t="s">
        <v>294</v>
      </c>
      <c r="G232" s="195"/>
      <c r="H232" s="197" t="s">
        <v>1</v>
      </c>
      <c r="I232" s="199"/>
      <c r="J232" s="195"/>
      <c r="K232" s="195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148</v>
      </c>
      <c r="AU232" s="204" t="s">
        <v>83</v>
      </c>
      <c r="AV232" s="13" t="s">
        <v>81</v>
      </c>
      <c r="AW232" s="13" t="s">
        <v>32</v>
      </c>
      <c r="AX232" s="13" t="s">
        <v>76</v>
      </c>
      <c r="AY232" s="204" t="s">
        <v>139</v>
      </c>
    </row>
    <row r="233" spans="2:51" s="14" customFormat="1" ht="11.25">
      <c r="B233" s="205"/>
      <c r="C233" s="206"/>
      <c r="D233" s="196" t="s">
        <v>148</v>
      </c>
      <c r="E233" s="207" t="s">
        <v>1</v>
      </c>
      <c r="F233" s="208" t="s">
        <v>295</v>
      </c>
      <c r="G233" s="206"/>
      <c r="H233" s="209">
        <v>22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148</v>
      </c>
      <c r="AU233" s="215" t="s">
        <v>83</v>
      </c>
      <c r="AV233" s="14" t="s">
        <v>83</v>
      </c>
      <c r="AW233" s="14" t="s">
        <v>32</v>
      </c>
      <c r="AX233" s="14" t="s">
        <v>76</v>
      </c>
      <c r="AY233" s="215" t="s">
        <v>139</v>
      </c>
    </row>
    <row r="234" spans="2:51" s="15" customFormat="1" ht="11.25">
      <c r="B234" s="216"/>
      <c r="C234" s="217"/>
      <c r="D234" s="196" t="s">
        <v>148</v>
      </c>
      <c r="E234" s="218" t="s">
        <v>1</v>
      </c>
      <c r="F234" s="219" t="s">
        <v>151</v>
      </c>
      <c r="G234" s="217"/>
      <c r="H234" s="220">
        <v>22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148</v>
      </c>
      <c r="AU234" s="226" t="s">
        <v>83</v>
      </c>
      <c r="AV234" s="15" t="s">
        <v>146</v>
      </c>
      <c r="AW234" s="15" t="s">
        <v>32</v>
      </c>
      <c r="AX234" s="15" t="s">
        <v>81</v>
      </c>
      <c r="AY234" s="226" t="s">
        <v>139</v>
      </c>
    </row>
    <row r="235" spans="1:65" s="2" customFormat="1" ht="24.2" customHeight="1">
      <c r="A235" s="34"/>
      <c r="B235" s="35"/>
      <c r="C235" s="181" t="s">
        <v>296</v>
      </c>
      <c r="D235" s="181" t="s">
        <v>142</v>
      </c>
      <c r="E235" s="182" t="s">
        <v>297</v>
      </c>
      <c r="F235" s="183" t="s">
        <v>298</v>
      </c>
      <c r="G235" s="184" t="s">
        <v>233</v>
      </c>
      <c r="H235" s="185">
        <v>5.83</v>
      </c>
      <c r="I235" s="186"/>
      <c r="J235" s="187">
        <f>ROUND(I235*H235,2)</f>
        <v>0</v>
      </c>
      <c r="K235" s="183" t="s">
        <v>1</v>
      </c>
      <c r="L235" s="39"/>
      <c r="M235" s="188" t="s">
        <v>1</v>
      </c>
      <c r="N235" s="189" t="s">
        <v>41</v>
      </c>
      <c r="O235" s="71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2" t="s">
        <v>146</v>
      </c>
      <c r="AT235" s="192" t="s">
        <v>142</v>
      </c>
      <c r="AU235" s="192" t="s">
        <v>83</v>
      </c>
      <c r="AY235" s="17" t="s">
        <v>139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7" t="s">
        <v>81</v>
      </c>
      <c r="BK235" s="193">
        <f>ROUND(I235*H235,2)</f>
        <v>0</v>
      </c>
      <c r="BL235" s="17" t="s">
        <v>146</v>
      </c>
      <c r="BM235" s="192" t="s">
        <v>299</v>
      </c>
    </row>
    <row r="236" spans="2:51" s="13" customFormat="1" ht="11.25">
      <c r="B236" s="194"/>
      <c r="C236" s="195"/>
      <c r="D236" s="196" t="s">
        <v>148</v>
      </c>
      <c r="E236" s="197" t="s">
        <v>1</v>
      </c>
      <c r="F236" s="198" t="s">
        <v>300</v>
      </c>
      <c r="G236" s="195"/>
      <c r="H236" s="197" t="s">
        <v>1</v>
      </c>
      <c r="I236" s="199"/>
      <c r="J236" s="195"/>
      <c r="K236" s="195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148</v>
      </c>
      <c r="AU236" s="204" t="s">
        <v>83</v>
      </c>
      <c r="AV236" s="13" t="s">
        <v>81</v>
      </c>
      <c r="AW236" s="13" t="s">
        <v>32</v>
      </c>
      <c r="AX236" s="13" t="s">
        <v>76</v>
      </c>
      <c r="AY236" s="204" t="s">
        <v>139</v>
      </c>
    </row>
    <row r="237" spans="2:51" s="14" customFormat="1" ht="11.25">
      <c r="B237" s="205"/>
      <c r="C237" s="206"/>
      <c r="D237" s="196" t="s">
        <v>148</v>
      </c>
      <c r="E237" s="207" t="s">
        <v>1</v>
      </c>
      <c r="F237" s="208" t="s">
        <v>301</v>
      </c>
      <c r="G237" s="206"/>
      <c r="H237" s="209">
        <v>5.83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148</v>
      </c>
      <c r="AU237" s="215" t="s">
        <v>83</v>
      </c>
      <c r="AV237" s="14" t="s">
        <v>83</v>
      </c>
      <c r="AW237" s="14" t="s">
        <v>32</v>
      </c>
      <c r="AX237" s="14" t="s">
        <v>76</v>
      </c>
      <c r="AY237" s="215" t="s">
        <v>139</v>
      </c>
    </row>
    <row r="238" spans="2:51" s="15" customFormat="1" ht="11.25">
      <c r="B238" s="216"/>
      <c r="C238" s="217"/>
      <c r="D238" s="196" t="s">
        <v>148</v>
      </c>
      <c r="E238" s="218" t="s">
        <v>1</v>
      </c>
      <c r="F238" s="219" t="s">
        <v>151</v>
      </c>
      <c r="G238" s="217"/>
      <c r="H238" s="220">
        <v>5.83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148</v>
      </c>
      <c r="AU238" s="226" t="s">
        <v>83</v>
      </c>
      <c r="AV238" s="15" t="s">
        <v>146</v>
      </c>
      <c r="AW238" s="15" t="s">
        <v>32</v>
      </c>
      <c r="AX238" s="15" t="s">
        <v>81</v>
      </c>
      <c r="AY238" s="226" t="s">
        <v>139</v>
      </c>
    </row>
    <row r="239" spans="1:65" s="2" customFormat="1" ht="24.2" customHeight="1">
      <c r="A239" s="34"/>
      <c r="B239" s="35"/>
      <c r="C239" s="181" t="s">
        <v>302</v>
      </c>
      <c r="D239" s="181" t="s">
        <v>142</v>
      </c>
      <c r="E239" s="182" t="s">
        <v>303</v>
      </c>
      <c r="F239" s="183" t="s">
        <v>298</v>
      </c>
      <c r="G239" s="184" t="s">
        <v>233</v>
      </c>
      <c r="H239" s="185">
        <v>1.52</v>
      </c>
      <c r="I239" s="186"/>
      <c r="J239" s="187">
        <f>ROUND(I239*H239,2)</f>
        <v>0</v>
      </c>
      <c r="K239" s="183" t="s">
        <v>1</v>
      </c>
      <c r="L239" s="39"/>
      <c r="M239" s="188" t="s">
        <v>1</v>
      </c>
      <c r="N239" s="189" t="s">
        <v>41</v>
      </c>
      <c r="O239" s="71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2" t="s">
        <v>146</v>
      </c>
      <c r="AT239" s="192" t="s">
        <v>142</v>
      </c>
      <c r="AU239" s="192" t="s">
        <v>83</v>
      </c>
      <c r="AY239" s="17" t="s">
        <v>139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7" t="s">
        <v>81</v>
      </c>
      <c r="BK239" s="193">
        <f>ROUND(I239*H239,2)</f>
        <v>0</v>
      </c>
      <c r="BL239" s="17" t="s">
        <v>146</v>
      </c>
      <c r="BM239" s="192" t="s">
        <v>304</v>
      </c>
    </row>
    <row r="240" spans="2:51" s="13" customFormat="1" ht="11.25">
      <c r="B240" s="194"/>
      <c r="C240" s="195"/>
      <c r="D240" s="196" t="s">
        <v>148</v>
      </c>
      <c r="E240" s="197" t="s">
        <v>1</v>
      </c>
      <c r="F240" s="198" t="s">
        <v>305</v>
      </c>
      <c r="G240" s="195"/>
      <c r="H240" s="197" t="s">
        <v>1</v>
      </c>
      <c r="I240" s="199"/>
      <c r="J240" s="195"/>
      <c r="K240" s="195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148</v>
      </c>
      <c r="AU240" s="204" t="s">
        <v>83</v>
      </c>
      <c r="AV240" s="13" t="s">
        <v>81</v>
      </c>
      <c r="AW240" s="13" t="s">
        <v>32</v>
      </c>
      <c r="AX240" s="13" t="s">
        <v>76</v>
      </c>
      <c r="AY240" s="204" t="s">
        <v>139</v>
      </c>
    </row>
    <row r="241" spans="2:51" s="14" customFormat="1" ht="11.25">
      <c r="B241" s="205"/>
      <c r="C241" s="206"/>
      <c r="D241" s="196" t="s">
        <v>148</v>
      </c>
      <c r="E241" s="207" t="s">
        <v>1</v>
      </c>
      <c r="F241" s="208" t="s">
        <v>306</v>
      </c>
      <c r="G241" s="206"/>
      <c r="H241" s="209">
        <v>1.52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148</v>
      </c>
      <c r="AU241" s="215" t="s">
        <v>83</v>
      </c>
      <c r="AV241" s="14" t="s">
        <v>83</v>
      </c>
      <c r="AW241" s="14" t="s">
        <v>32</v>
      </c>
      <c r="AX241" s="14" t="s">
        <v>76</v>
      </c>
      <c r="AY241" s="215" t="s">
        <v>139</v>
      </c>
    </row>
    <row r="242" spans="2:51" s="15" customFormat="1" ht="11.25">
      <c r="B242" s="216"/>
      <c r="C242" s="217"/>
      <c r="D242" s="196" t="s">
        <v>148</v>
      </c>
      <c r="E242" s="218" t="s">
        <v>1</v>
      </c>
      <c r="F242" s="219" t="s">
        <v>151</v>
      </c>
      <c r="G242" s="217"/>
      <c r="H242" s="220">
        <v>1.52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148</v>
      </c>
      <c r="AU242" s="226" t="s">
        <v>83</v>
      </c>
      <c r="AV242" s="15" t="s">
        <v>146</v>
      </c>
      <c r="AW242" s="15" t="s">
        <v>32</v>
      </c>
      <c r="AX242" s="15" t="s">
        <v>81</v>
      </c>
      <c r="AY242" s="226" t="s">
        <v>139</v>
      </c>
    </row>
    <row r="243" spans="1:65" s="2" customFormat="1" ht="21.75" customHeight="1">
      <c r="A243" s="34"/>
      <c r="B243" s="35"/>
      <c r="C243" s="181" t="s">
        <v>307</v>
      </c>
      <c r="D243" s="181" t="s">
        <v>142</v>
      </c>
      <c r="E243" s="182" t="s">
        <v>308</v>
      </c>
      <c r="F243" s="183" t="s">
        <v>309</v>
      </c>
      <c r="G243" s="184" t="s">
        <v>233</v>
      </c>
      <c r="H243" s="185">
        <v>19</v>
      </c>
      <c r="I243" s="186"/>
      <c r="J243" s="187">
        <f>ROUND(I243*H243,2)</f>
        <v>0</v>
      </c>
      <c r="K243" s="183" t="s">
        <v>1</v>
      </c>
      <c r="L243" s="39"/>
      <c r="M243" s="188" t="s">
        <v>1</v>
      </c>
      <c r="N243" s="189" t="s">
        <v>41</v>
      </c>
      <c r="O243" s="71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2" t="s">
        <v>146</v>
      </c>
      <c r="AT243" s="192" t="s">
        <v>142</v>
      </c>
      <c r="AU243" s="192" t="s">
        <v>83</v>
      </c>
      <c r="AY243" s="17" t="s">
        <v>139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7" t="s">
        <v>81</v>
      </c>
      <c r="BK243" s="193">
        <f>ROUND(I243*H243,2)</f>
        <v>0</v>
      </c>
      <c r="BL243" s="17" t="s">
        <v>146</v>
      </c>
      <c r="BM243" s="192" t="s">
        <v>310</v>
      </c>
    </row>
    <row r="244" spans="2:51" s="13" customFormat="1" ht="11.25">
      <c r="B244" s="194"/>
      <c r="C244" s="195"/>
      <c r="D244" s="196" t="s">
        <v>148</v>
      </c>
      <c r="E244" s="197" t="s">
        <v>1</v>
      </c>
      <c r="F244" s="198" t="s">
        <v>311</v>
      </c>
      <c r="G244" s="195"/>
      <c r="H244" s="197" t="s">
        <v>1</v>
      </c>
      <c r="I244" s="199"/>
      <c r="J244" s="195"/>
      <c r="K244" s="195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148</v>
      </c>
      <c r="AU244" s="204" t="s">
        <v>83</v>
      </c>
      <c r="AV244" s="13" t="s">
        <v>81</v>
      </c>
      <c r="AW244" s="13" t="s">
        <v>32</v>
      </c>
      <c r="AX244" s="13" t="s">
        <v>76</v>
      </c>
      <c r="AY244" s="204" t="s">
        <v>139</v>
      </c>
    </row>
    <row r="245" spans="2:51" s="14" customFormat="1" ht="11.25">
      <c r="B245" s="205"/>
      <c r="C245" s="206"/>
      <c r="D245" s="196" t="s">
        <v>148</v>
      </c>
      <c r="E245" s="207" t="s">
        <v>1</v>
      </c>
      <c r="F245" s="208" t="s">
        <v>248</v>
      </c>
      <c r="G245" s="206"/>
      <c r="H245" s="209">
        <v>19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148</v>
      </c>
      <c r="AU245" s="215" t="s">
        <v>83</v>
      </c>
      <c r="AV245" s="14" t="s">
        <v>83</v>
      </c>
      <c r="AW245" s="14" t="s">
        <v>32</v>
      </c>
      <c r="AX245" s="14" t="s">
        <v>76</v>
      </c>
      <c r="AY245" s="215" t="s">
        <v>139</v>
      </c>
    </row>
    <row r="246" spans="2:51" s="15" customFormat="1" ht="11.25">
      <c r="B246" s="216"/>
      <c r="C246" s="217"/>
      <c r="D246" s="196" t="s">
        <v>148</v>
      </c>
      <c r="E246" s="218" t="s">
        <v>1</v>
      </c>
      <c r="F246" s="219" t="s">
        <v>151</v>
      </c>
      <c r="G246" s="217"/>
      <c r="H246" s="220">
        <v>19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148</v>
      </c>
      <c r="AU246" s="226" t="s">
        <v>83</v>
      </c>
      <c r="AV246" s="15" t="s">
        <v>146</v>
      </c>
      <c r="AW246" s="15" t="s">
        <v>32</v>
      </c>
      <c r="AX246" s="15" t="s">
        <v>81</v>
      </c>
      <c r="AY246" s="226" t="s">
        <v>139</v>
      </c>
    </row>
    <row r="247" spans="1:65" s="2" customFormat="1" ht="24.2" customHeight="1">
      <c r="A247" s="34"/>
      <c r="B247" s="35"/>
      <c r="C247" s="181" t="s">
        <v>312</v>
      </c>
      <c r="D247" s="181" t="s">
        <v>142</v>
      </c>
      <c r="E247" s="182" t="s">
        <v>313</v>
      </c>
      <c r="F247" s="183" t="s">
        <v>314</v>
      </c>
      <c r="G247" s="184" t="s">
        <v>211</v>
      </c>
      <c r="H247" s="185">
        <v>4</v>
      </c>
      <c r="I247" s="186"/>
      <c r="J247" s="187">
        <f>ROUND(I247*H247,2)</f>
        <v>0</v>
      </c>
      <c r="K247" s="183" t="s">
        <v>1</v>
      </c>
      <c r="L247" s="39"/>
      <c r="M247" s="188" t="s">
        <v>1</v>
      </c>
      <c r="N247" s="189" t="s">
        <v>41</v>
      </c>
      <c r="O247" s="71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2" t="s">
        <v>146</v>
      </c>
      <c r="AT247" s="192" t="s">
        <v>142</v>
      </c>
      <c r="AU247" s="192" t="s">
        <v>83</v>
      </c>
      <c r="AY247" s="17" t="s">
        <v>139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7" t="s">
        <v>81</v>
      </c>
      <c r="BK247" s="193">
        <f>ROUND(I247*H247,2)</f>
        <v>0</v>
      </c>
      <c r="BL247" s="17" t="s">
        <v>146</v>
      </c>
      <c r="BM247" s="192" t="s">
        <v>315</v>
      </c>
    </row>
    <row r="248" spans="1:65" s="2" customFormat="1" ht="24.2" customHeight="1">
      <c r="A248" s="34"/>
      <c r="B248" s="35"/>
      <c r="C248" s="181" t="s">
        <v>316</v>
      </c>
      <c r="D248" s="181" t="s">
        <v>142</v>
      </c>
      <c r="E248" s="182" t="s">
        <v>317</v>
      </c>
      <c r="F248" s="183" t="s">
        <v>318</v>
      </c>
      <c r="G248" s="184" t="s">
        <v>211</v>
      </c>
      <c r="H248" s="185">
        <v>2</v>
      </c>
      <c r="I248" s="186"/>
      <c r="J248" s="187">
        <f>ROUND(I248*H248,2)</f>
        <v>0</v>
      </c>
      <c r="K248" s="183" t="s">
        <v>1</v>
      </c>
      <c r="L248" s="39"/>
      <c r="M248" s="188" t="s">
        <v>1</v>
      </c>
      <c r="N248" s="189" t="s">
        <v>41</v>
      </c>
      <c r="O248" s="71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2" t="s">
        <v>146</v>
      </c>
      <c r="AT248" s="192" t="s">
        <v>142</v>
      </c>
      <c r="AU248" s="192" t="s">
        <v>83</v>
      </c>
      <c r="AY248" s="17" t="s">
        <v>139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7" t="s">
        <v>81</v>
      </c>
      <c r="BK248" s="193">
        <f>ROUND(I248*H248,2)</f>
        <v>0</v>
      </c>
      <c r="BL248" s="17" t="s">
        <v>146</v>
      </c>
      <c r="BM248" s="192" t="s">
        <v>319</v>
      </c>
    </row>
    <row r="249" spans="1:65" s="2" customFormat="1" ht="21.75" customHeight="1">
      <c r="A249" s="34"/>
      <c r="B249" s="35"/>
      <c r="C249" s="181" t="s">
        <v>320</v>
      </c>
      <c r="D249" s="181" t="s">
        <v>142</v>
      </c>
      <c r="E249" s="182" t="s">
        <v>321</v>
      </c>
      <c r="F249" s="183" t="s">
        <v>322</v>
      </c>
      <c r="G249" s="184" t="s">
        <v>233</v>
      </c>
      <c r="H249" s="185">
        <v>22</v>
      </c>
      <c r="I249" s="186"/>
      <c r="J249" s="187">
        <f>ROUND(I249*H249,2)</f>
        <v>0</v>
      </c>
      <c r="K249" s="183" t="s">
        <v>1</v>
      </c>
      <c r="L249" s="39"/>
      <c r="M249" s="188" t="s">
        <v>1</v>
      </c>
      <c r="N249" s="189" t="s">
        <v>41</v>
      </c>
      <c r="O249" s="71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2" t="s">
        <v>146</v>
      </c>
      <c r="AT249" s="192" t="s">
        <v>142</v>
      </c>
      <c r="AU249" s="192" t="s">
        <v>83</v>
      </c>
      <c r="AY249" s="17" t="s">
        <v>139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7" t="s">
        <v>81</v>
      </c>
      <c r="BK249" s="193">
        <f>ROUND(I249*H249,2)</f>
        <v>0</v>
      </c>
      <c r="BL249" s="17" t="s">
        <v>146</v>
      </c>
      <c r="BM249" s="192" t="s">
        <v>323</v>
      </c>
    </row>
    <row r="250" spans="2:51" s="13" customFormat="1" ht="11.25">
      <c r="B250" s="194"/>
      <c r="C250" s="195"/>
      <c r="D250" s="196" t="s">
        <v>148</v>
      </c>
      <c r="E250" s="197" t="s">
        <v>1</v>
      </c>
      <c r="F250" s="198" t="s">
        <v>324</v>
      </c>
      <c r="G250" s="195"/>
      <c r="H250" s="197" t="s">
        <v>1</v>
      </c>
      <c r="I250" s="199"/>
      <c r="J250" s="195"/>
      <c r="K250" s="195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148</v>
      </c>
      <c r="AU250" s="204" t="s">
        <v>83</v>
      </c>
      <c r="AV250" s="13" t="s">
        <v>81</v>
      </c>
      <c r="AW250" s="13" t="s">
        <v>32</v>
      </c>
      <c r="AX250" s="13" t="s">
        <v>76</v>
      </c>
      <c r="AY250" s="204" t="s">
        <v>139</v>
      </c>
    </row>
    <row r="251" spans="2:51" s="14" customFormat="1" ht="11.25">
      <c r="B251" s="205"/>
      <c r="C251" s="206"/>
      <c r="D251" s="196" t="s">
        <v>148</v>
      </c>
      <c r="E251" s="207" t="s">
        <v>1</v>
      </c>
      <c r="F251" s="208" t="s">
        <v>274</v>
      </c>
      <c r="G251" s="206"/>
      <c r="H251" s="209">
        <v>22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148</v>
      </c>
      <c r="AU251" s="215" t="s">
        <v>83</v>
      </c>
      <c r="AV251" s="14" t="s">
        <v>83</v>
      </c>
      <c r="AW251" s="14" t="s">
        <v>32</v>
      </c>
      <c r="AX251" s="14" t="s">
        <v>76</v>
      </c>
      <c r="AY251" s="215" t="s">
        <v>139</v>
      </c>
    </row>
    <row r="252" spans="2:51" s="15" customFormat="1" ht="11.25">
      <c r="B252" s="216"/>
      <c r="C252" s="217"/>
      <c r="D252" s="196" t="s">
        <v>148</v>
      </c>
      <c r="E252" s="218" t="s">
        <v>1</v>
      </c>
      <c r="F252" s="219" t="s">
        <v>151</v>
      </c>
      <c r="G252" s="217"/>
      <c r="H252" s="220">
        <v>22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148</v>
      </c>
      <c r="AU252" s="226" t="s">
        <v>83</v>
      </c>
      <c r="AV252" s="15" t="s">
        <v>146</v>
      </c>
      <c r="AW252" s="15" t="s">
        <v>32</v>
      </c>
      <c r="AX252" s="15" t="s">
        <v>81</v>
      </c>
      <c r="AY252" s="226" t="s">
        <v>139</v>
      </c>
    </row>
    <row r="253" spans="1:65" s="2" customFormat="1" ht="24.2" customHeight="1">
      <c r="A253" s="34"/>
      <c r="B253" s="35"/>
      <c r="C253" s="181" t="s">
        <v>325</v>
      </c>
      <c r="D253" s="181" t="s">
        <v>142</v>
      </c>
      <c r="E253" s="182" t="s">
        <v>326</v>
      </c>
      <c r="F253" s="183" t="s">
        <v>327</v>
      </c>
      <c r="G253" s="184" t="s">
        <v>177</v>
      </c>
      <c r="H253" s="185">
        <v>0.11</v>
      </c>
      <c r="I253" s="186"/>
      <c r="J253" s="187">
        <f>ROUND(I253*H253,2)</f>
        <v>0</v>
      </c>
      <c r="K253" s="183" t="s">
        <v>1</v>
      </c>
      <c r="L253" s="39"/>
      <c r="M253" s="188" t="s">
        <v>1</v>
      </c>
      <c r="N253" s="189" t="s">
        <v>41</v>
      </c>
      <c r="O253" s="71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2" t="s">
        <v>146</v>
      </c>
      <c r="AT253" s="192" t="s">
        <v>142</v>
      </c>
      <c r="AU253" s="192" t="s">
        <v>83</v>
      </c>
      <c r="AY253" s="17" t="s">
        <v>139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7" t="s">
        <v>81</v>
      </c>
      <c r="BK253" s="193">
        <f>ROUND(I253*H253,2)</f>
        <v>0</v>
      </c>
      <c r="BL253" s="17" t="s">
        <v>146</v>
      </c>
      <c r="BM253" s="192" t="s">
        <v>328</v>
      </c>
    </row>
    <row r="254" spans="1:65" s="2" customFormat="1" ht="33" customHeight="1">
      <c r="A254" s="34"/>
      <c r="B254" s="35"/>
      <c r="C254" s="181" t="s">
        <v>329</v>
      </c>
      <c r="D254" s="181" t="s">
        <v>142</v>
      </c>
      <c r="E254" s="182" t="s">
        <v>330</v>
      </c>
      <c r="F254" s="183" t="s">
        <v>331</v>
      </c>
      <c r="G254" s="184" t="s">
        <v>177</v>
      </c>
      <c r="H254" s="185">
        <v>0.11</v>
      </c>
      <c r="I254" s="186"/>
      <c r="J254" s="187">
        <f>ROUND(I254*H254,2)</f>
        <v>0</v>
      </c>
      <c r="K254" s="183" t="s">
        <v>1</v>
      </c>
      <c r="L254" s="39"/>
      <c r="M254" s="188" t="s">
        <v>1</v>
      </c>
      <c r="N254" s="189" t="s">
        <v>41</v>
      </c>
      <c r="O254" s="71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2" t="s">
        <v>146</v>
      </c>
      <c r="AT254" s="192" t="s">
        <v>142</v>
      </c>
      <c r="AU254" s="192" t="s">
        <v>83</v>
      </c>
      <c r="AY254" s="17" t="s">
        <v>139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7" t="s">
        <v>81</v>
      </c>
      <c r="BK254" s="193">
        <f>ROUND(I254*H254,2)</f>
        <v>0</v>
      </c>
      <c r="BL254" s="17" t="s">
        <v>146</v>
      </c>
      <c r="BM254" s="192" t="s">
        <v>332</v>
      </c>
    </row>
    <row r="255" spans="2:63" s="12" customFormat="1" ht="22.9" customHeight="1">
      <c r="B255" s="165"/>
      <c r="C255" s="166"/>
      <c r="D255" s="167" t="s">
        <v>75</v>
      </c>
      <c r="E255" s="179" t="s">
        <v>333</v>
      </c>
      <c r="F255" s="179" t="s">
        <v>334</v>
      </c>
      <c r="G255" s="166"/>
      <c r="H255" s="166"/>
      <c r="I255" s="169"/>
      <c r="J255" s="180">
        <f>BK255</f>
        <v>0</v>
      </c>
      <c r="K255" s="166"/>
      <c r="L255" s="171"/>
      <c r="M255" s="172"/>
      <c r="N255" s="173"/>
      <c r="O255" s="173"/>
      <c r="P255" s="174">
        <f>SUM(P256:P267)</f>
        <v>0</v>
      </c>
      <c r="Q255" s="173"/>
      <c r="R255" s="174">
        <f>SUM(R256:R267)</f>
        <v>0</v>
      </c>
      <c r="S255" s="173"/>
      <c r="T255" s="175">
        <f>SUM(T256:T267)</f>
        <v>0</v>
      </c>
      <c r="AR255" s="176" t="s">
        <v>81</v>
      </c>
      <c r="AT255" s="177" t="s">
        <v>75</v>
      </c>
      <c r="AU255" s="177" t="s">
        <v>81</v>
      </c>
      <c r="AY255" s="176" t="s">
        <v>139</v>
      </c>
      <c r="BK255" s="178">
        <f>SUM(BK256:BK267)</f>
        <v>0</v>
      </c>
    </row>
    <row r="256" spans="1:65" s="2" customFormat="1" ht="21.75" customHeight="1">
      <c r="A256" s="34"/>
      <c r="B256" s="35"/>
      <c r="C256" s="181" t="s">
        <v>335</v>
      </c>
      <c r="D256" s="181" t="s">
        <v>142</v>
      </c>
      <c r="E256" s="182" t="s">
        <v>336</v>
      </c>
      <c r="F256" s="183" t="s">
        <v>337</v>
      </c>
      <c r="G256" s="184" t="s">
        <v>211</v>
      </c>
      <c r="H256" s="185">
        <v>1</v>
      </c>
      <c r="I256" s="186"/>
      <c r="J256" s="187">
        <f>ROUND(I256*H256,2)</f>
        <v>0</v>
      </c>
      <c r="K256" s="183" t="s">
        <v>1</v>
      </c>
      <c r="L256" s="39"/>
      <c r="M256" s="188" t="s">
        <v>1</v>
      </c>
      <c r="N256" s="189" t="s">
        <v>41</v>
      </c>
      <c r="O256" s="71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2" t="s">
        <v>146</v>
      </c>
      <c r="AT256" s="192" t="s">
        <v>142</v>
      </c>
      <c r="AU256" s="192" t="s">
        <v>83</v>
      </c>
      <c r="AY256" s="17" t="s">
        <v>139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7" t="s">
        <v>81</v>
      </c>
      <c r="BK256" s="193">
        <f>ROUND(I256*H256,2)</f>
        <v>0</v>
      </c>
      <c r="BL256" s="17" t="s">
        <v>146</v>
      </c>
      <c r="BM256" s="192" t="s">
        <v>338</v>
      </c>
    </row>
    <row r="257" spans="2:51" s="13" customFormat="1" ht="11.25">
      <c r="B257" s="194"/>
      <c r="C257" s="195"/>
      <c r="D257" s="196" t="s">
        <v>148</v>
      </c>
      <c r="E257" s="197" t="s">
        <v>1</v>
      </c>
      <c r="F257" s="198" t="s">
        <v>339</v>
      </c>
      <c r="G257" s="195"/>
      <c r="H257" s="197" t="s">
        <v>1</v>
      </c>
      <c r="I257" s="199"/>
      <c r="J257" s="195"/>
      <c r="K257" s="195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148</v>
      </c>
      <c r="AU257" s="204" t="s">
        <v>83</v>
      </c>
      <c r="AV257" s="13" t="s">
        <v>81</v>
      </c>
      <c r="AW257" s="13" t="s">
        <v>32</v>
      </c>
      <c r="AX257" s="13" t="s">
        <v>76</v>
      </c>
      <c r="AY257" s="204" t="s">
        <v>139</v>
      </c>
    </row>
    <row r="258" spans="2:51" s="14" customFormat="1" ht="11.25">
      <c r="B258" s="205"/>
      <c r="C258" s="206"/>
      <c r="D258" s="196" t="s">
        <v>148</v>
      </c>
      <c r="E258" s="207" t="s">
        <v>1</v>
      </c>
      <c r="F258" s="208" t="s">
        <v>81</v>
      </c>
      <c r="G258" s="206"/>
      <c r="H258" s="209">
        <v>1</v>
      </c>
      <c r="I258" s="210"/>
      <c r="J258" s="206"/>
      <c r="K258" s="206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148</v>
      </c>
      <c r="AU258" s="215" t="s">
        <v>83</v>
      </c>
      <c r="AV258" s="14" t="s">
        <v>83</v>
      </c>
      <c r="AW258" s="14" t="s">
        <v>32</v>
      </c>
      <c r="AX258" s="14" t="s">
        <v>76</v>
      </c>
      <c r="AY258" s="215" t="s">
        <v>139</v>
      </c>
    </row>
    <row r="259" spans="2:51" s="15" customFormat="1" ht="11.25">
      <c r="B259" s="216"/>
      <c r="C259" s="217"/>
      <c r="D259" s="196" t="s">
        <v>148</v>
      </c>
      <c r="E259" s="218" t="s">
        <v>1</v>
      </c>
      <c r="F259" s="219" t="s">
        <v>151</v>
      </c>
      <c r="G259" s="217"/>
      <c r="H259" s="220">
        <v>1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148</v>
      </c>
      <c r="AU259" s="226" t="s">
        <v>83</v>
      </c>
      <c r="AV259" s="15" t="s">
        <v>146</v>
      </c>
      <c r="AW259" s="15" t="s">
        <v>32</v>
      </c>
      <c r="AX259" s="15" t="s">
        <v>81</v>
      </c>
      <c r="AY259" s="226" t="s">
        <v>139</v>
      </c>
    </row>
    <row r="260" spans="1:65" s="2" customFormat="1" ht="21.75" customHeight="1">
      <c r="A260" s="34"/>
      <c r="B260" s="35"/>
      <c r="C260" s="181" t="s">
        <v>340</v>
      </c>
      <c r="D260" s="181" t="s">
        <v>142</v>
      </c>
      <c r="E260" s="182" t="s">
        <v>341</v>
      </c>
      <c r="F260" s="183" t="s">
        <v>342</v>
      </c>
      <c r="G260" s="184" t="s">
        <v>211</v>
      </c>
      <c r="H260" s="185">
        <v>1</v>
      </c>
      <c r="I260" s="186"/>
      <c r="J260" s="187">
        <f>ROUND(I260*H260,2)</f>
        <v>0</v>
      </c>
      <c r="K260" s="183" t="s">
        <v>1</v>
      </c>
      <c r="L260" s="39"/>
      <c r="M260" s="188" t="s">
        <v>1</v>
      </c>
      <c r="N260" s="189" t="s">
        <v>41</v>
      </c>
      <c r="O260" s="71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2" t="s">
        <v>146</v>
      </c>
      <c r="AT260" s="192" t="s">
        <v>142</v>
      </c>
      <c r="AU260" s="192" t="s">
        <v>83</v>
      </c>
      <c r="AY260" s="17" t="s">
        <v>139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7" t="s">
        <v>81</v>
      </c>
      <c r="BK260" s="193">
        <f>ROUND(I260*H260,2)</f>
        <v>0</v>
      </c>
      <c r="BL260" s="17" t="s">
        <v>146</v>
      </c>
      <c r="BM260" s="192" t="s">
        <v>343</v>
      </c>
    </row>
    <row r="261" spans="2:51" s="13" customFormat="1" ht="11.25">
      <c r="B261" s="194"/>
      <c r="C261" s="195"/>
      <c r="D261" s="196" t="s">
        <v>148</v>
      </c>
      <c r="E261" s="197" t="s">
        <v>1</v>
      </c>
      <c r="F261" s="198" t="s">
        <v>339</v>
      </c>
      <c r="G261" s="195"/>
      <c r="H261" s="197" t="s">
        <v>1</v>
      </c>
      <c r="I261" s="199"/>
      <c r="J261" s="195"/>
      <c r="K261" s="195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148</v>
      </c>
      <c r="AU261" s="204" t="s">
        <v>83</v>
      </c>
      <c r="AV261" s="13" t="s">
        <v>81</v>
      </c>
      <c r="AW261" s="13" t="s">
        <v>32</v>
      </c>
      <c r="AX261" s="13" t="s">
        <v>76</v>
      </c>
      <c r="AY261" s="204" t="s">
        <v>139</v>
      </c>
    </row>
    <row r="262" spans="2:51" s="14" customFormat="1" ht="11.25">
      <c r="B262" s="205"/>
      <c r="C262" s="206"/>
      <c r="D262" s="196" t="s">
        <v>148</v>
      </c>
      <c r="E262" s="207" t="s">
        <v>1</v>
      </c>
      <c r="F262" s="208" t="s">
        <v>81</v>
      </c>
      <c r="G262" s="206"/>
      <c r="H262" s="209">
        <v>1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148</v>
      </c>
      <c r="AU262" s="215" t="s">
        <v>83</v>
      </c>
      <c r="AV262" s="14" t="s">
        <v>83</v>
      </c>
      <c r="AW262" s="14" t="s">
        <v>32</v>
      </c>
      <c r="AX262" s="14" t="s">
        <v>76</v>
      </c>
      <c r="AY262" s="215" t="s">
        <v>139</v>
      </c>
    </row>
    <row r="263" spans="2:51" s="15" customFormat="1" ht="11.25">
      <c r="B263" s="216"/>
      <c r="C263" s="217"/>
      <c r="D263" s="196" t="s">
        <v>148</v>
      </c>
      <c r="E263" s="218" t="s">
        <v>1</v>
      </c>
      <c r="F263" s="219" t="s">
        <v>151</v>
      </c>
      <c r="G263" s="217"/>
      <c r="H263" s="220">
        <v>1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148</v>
      </c>
      <c r="AU263" s="226" t="s">
        <v>83</v>
      </c>
      <c r="AV263" s="15" t="s">
        <v>146</v>
      </c>
      <c r="AW263" s="15" t="s">
        <v>32</v>
      </c>
      <c r="AX263" s="15" t="s">
        <v>81</v>
      </c>
      <c r="AY263" s="226" t="s">
        <v>139</v>
      </c>
    </row>
    <row r="264" spans="1:65" s="2" customFormat="1" ht="24.2" customHeight="1">
      <c r="A264" s="34"/>
      <c r="B264" s="35"/>
      <c r="C264" s="181" t="s">
        <v>344</v>
      </c>
      <c r="D264" s="181" t="s">
        <v>142</v>
      </c>
      <c r="E264" s="182" t="s">
        <v>345</v>
      </c>
      <c r="F264" s="183" t="s">
        <v>346</v>
      </c>
      <c r="G264" s="184" t="s">
        <v>177</v>
      </c>
      <c r="H264" s="185">
        <v>0.015</v>
      </c>
      <c r="I264" s="186"/>
      <c r="J264" s="187">
        <f>ROUND(I264*H264,2)</f>
        <v>0</v>
      </c>
      <c r="K264" s="183" t="s">
        <v>1</v>
      </c>
      <c r="L264" s="39"/>
      <c r="M264" s="188" t="s">
        <v>1</v>
      </c>
      <c r="N264" s="189" t="s">
        <v>41</v>
      </c>
      <c r="O264" s="71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2" t="s">
        <v>146</v>
      </c>
      <c r="AT264" s="192" t="s">
        <v>142</v>
      </c>
      <c r="AU264" s="192" t="s">
        <v>83</v>
      </c>
      <c r="AY264" s="17" t="s">
        <v>139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7" t="s">
        <v>81</v>
      </c>
      <c r="BK264" s="193">
        <f>ROUND(I264*H264,2)</f>
        <v>0</v>
      </c>
      <c r="BL264" s="17" t="s">
        <v>146</v>
      </c>
      <c r="BM264" s="192" t="s">
        <v>347</v>
      </c>
    </row>
    <row r="265" spans="1:65" s="2" customFormat="1" ht="33" customHeight="1">
      <c r="A265" s="34"/>
      <c r="B265" s="35"/>
      <c r="C265" s="181" t="s">
        <v>348</v>
      </c>
      <c r="D265" s="181" t="s">
        <v>142</v>
      </c>
      <c r="E265" s="182" t="s">
        <v>349</v>
      </c>
      <c r="F265" s="183" t="s">
        <v>350</v>
      </c>
      <c r="G265" s="184" t="s">
        <v>177</v>
      </c>
      <c r="H265" s="185">
        <v>0.015</v>
      </c>
      <c r="I265" s="186"/>
      <c r="J265" s="187">
        <f>ROUND(I265*H265,2)</f>
        <v>0</v>
      </c>
      <c r="K265" s="183" t="s">
        <v>1</v>
      </c>
      <c r="L265" s="39"/>
      <c r="M265" s="188" t="s">
        <v>1</v>
      </c>
      <c r="N265" s="189" t="s">
        <v>41</v>
      </c>
      <c r="O265" s="71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2" t="s">
        <v>146</v>
      </c>
      <c r="AT265" s="192" t="s">
        <v>142</v>
      </c>
      <c r="AU265" s="192" t="s">
        <v>83</v>
      </c>
      <c r="AY265" s="17" t="s">
        <v>139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7" t="s">
        <v>81</v>
      </c>
      <c r="BK265" s="193">
        <f>ROUND(I265*H265,2)</f>
        <v>0</v>
      </c>
      <c r="BL265" s="17" t="s">
        <v>146</v>
      </c>
      <c r="BM265" s="192" t="s">
        <v>351</v>
      </c>
    </row>
    <row r="266" spans="1:65" s="2" customFormat="1" ht="16.5" customHeight="1">
      <c r="A266" s="34"/>
      <c r="B266" s="35"/>
      <c r="C266" s="181" t="s">
        <v>352</v>
      </c>
      <c r="D266" s="181" t="s">
        <v>142</v>
      </c>
      <c r="E266" s="182" t="s">
        <v>353</v>
      </c>
      <c r="F266" s="183" t="s">
        <v>354</v>
      </c>
      <c r="G266" s="184" t="s">
        <v>211</v>
      </c>
      <c r="H266" s="185">
        <v>2</v>
      </c>
      <c r="I266" s="186"/>
      <c r="J266" s="187">
        <f>ROUND(I266*H266,2)</f>
        <v>0</v>
      </c>
      <c r="K266" s="183" t="s">
        <v>1</v>
      </c>
      <c r="L266" s="39"/>
      <c r="M266" s="188" t="s">
        <v>1</v>
      </c>
      <c r="N266" s="189" t="s">
        <v>41</v>
      </c>
      <c r="O266" s="71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2" t="s">
        <v>146</v>
      </c>
      <c r="AT266" s="192" t="s">
        <v>142</v>
      </c>
      <c r="AU266" s="192" t="s">
        <v>83</v>
      </c>
      <c r="AY266" s="17" t="s">
        <v>139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7" t="s">
        <v>81</v>
      </c>
      <c r="BK266" s="193">
        <f>ROUND(I266*H266,2)</f>
        <v>0</v>
      </c>
      <c r="BL266" s="17" t="s">
        <v>146</v>
      </c>
      <c r="BM266" s="192" t="s">
        <v>355</v>
      </c>
    </row>
    <row r="267" spans="1:65" s="2" customFormat="1" ht="16.5" customHeight="1">
      <c r="A267" s="34"/>
      <c r="B267" s="35"/>
      <c r="C267" s="181" t="s">
        <v>356</v>
      </c>
      <c r="D267" s="181" t="s">
        <v>142</v>
      </c>
      <c r="E267" s="182" t="s">
        <v>357</v>
      </c>
      <c r="F267" s="183" t="s">
        <v>358</v>
      </c>
      <c r="G267" s="184" t="s">
        <v>211</v>
      </c>
      <c r="H267" s="185">
        <v>1</v>
      </c>
      <c r="I267" s="186"/>
      <c r="J267" s="187">
        <f>ROUND(I267*H267,2)</f>
        <v>0</v>
      </c>
      <c r="K267" s="183" t="s">
        <v>1</v>
      </c>
      <c r="L267" s="39"/>
      <c r="M267" s="188" t="s">
        <v>1</v>
      </c>
      <c r="N267" s="189" t="s">
        <v>41</v>
      </c>
      <c r="O267" s="71"/>
      <c r="P267" s="190">
        <f>O267*H267</f>
        <v>0</v>
      </c>
      <c r="Q267" s="190">
        <v>0</v>
      </c>
      <c r="R267" s="190">
        <f>Q267*H267</f>
        <v>0</v>
      </c>
      <c r="S267" s="190">
        <v>0</v>
      </c>
      <c r="T267" s="191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2" t="s">
        <v>146</v>
      </c>
      <c r="AT267" s="192" t="s">
        <v>142</v>
      </c>
      <c r="AU267" s="192" t="s">
        <v>83</v>
      </c>
      <c r="AY267" s="17" t="s">
        <v>139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7" t="s">
        <v>81</v>
      </c>
      <c r="BK267" s="193">
        <f>ROUND(I267*H267,2)</f>
        <v>0</v>
      </c>
      <c r="BL267" s="17" t="s">
        <v>146</v>
      </c>
      <c r="BM267" s="192" t="s">
        <v>359</v>
      </c>
    </row>
    <row r="268" spans="2:63" s="12" customFormat="1" ht="22.9" customHeight="1">
      <c r="B268" s="165"/>
      <c r="C268" s="166"/>
      <c r="D268" s="167" t="s">
        <v>75</v>
      </c>
      <c r="E268" s="179" t="s">
        <v>360</v>
      </c>
      <c r="F268" s="179" t="s">
        <v>361</v>
      </c>
      <c r="G268" s="166"/>
      <c r="H268" s="166"/>
      <c r="I268" s="169"/>
      <c r="J268" s="180">
        <f>BK268</f>
        <v>0</v>
      </c>
      <c r="K268" s="166"/>
      <c r="L268" s="171"/>
      <c r="M268" s="172"/>
      <c r="N268" s="173"/>
      <c r="O268" s="173"/>
      <c r="P268" s="174">
        <f>SUM(P269:P301)</f>
        <v>0</v>
      </c>
      <c r="Q268" s="173"/>
      <c r="R268" s="174">
        <f>SUM(R269:R301)</f>
        <v>0</v>
      </c>
      <c r="S268" s="173"/>
      <c r="T268" s="175">
        <f>SUM(T269:T301)</f>
        <v>0</v>
      </c>
      <c r="AR268" s="176" t="s">
        <v>81</v>
      </c>
      <c r="AT268" s="177" t="s">
        <v>75</v>
      </c>
      <c r="AU268" s="177" t="s">
        <v>81</v>
      </c>
      <c r="AY268" s="176" t="s">
        <v>139</v>
      </c>
      <c r="BK268" s="178">
        <f>SUM(BK269:BK301)</f>
        <v>0</v>
      </c>
    </row>
    <row r="269" spans="1:65" s="2" customFormat="1" ht="16.5" customHeight="1">
      <c r="A269" s="34"/>
      <c r="B269" s="35"/>
      <c r="C269" s="181" t="s">
        <v>362</v>
      </c>
      <c r="D269" s="181" t="s">
        <v>142</v>
      </c>
      <c r="E269" s="182" t="s">
        <v>363</v>
      </c>
      <c r="F269" s="183" t="s">
        <v>364</v>
      </c>
      <c r="G269" s="184" t="s">
        <v>233</v>
      </c>
      <c r="H269" s="185">
        <v>114</v>
      </c>
      <c r="I269" s="186"/>
      <c r="J269" s="187">
        <f>ROUND(I269*H269,2)</f>
        <v>0</v>
      </c>
      <c r="K269" s="183" t="s">
        <v>1</v>
      </c>
      <c r="L269" s="39"/>
      <c r="M269" s="188" t="s">
        <v>1</v>
      </c>
      <c r="N269" s="189" t="s">
        <v>41</v>
      </c>
      <c r="O269" s="71"/>
      <c r="P269" s="190">
        <f>O269*H269</f>
        <v>0</v>
      </c>
      <c r="Q269" s="190">
        <v>0</v>
      </c>
      <c r="R269" s="190">
        <f>Q269*H269</f>
        <v>0</v>
      </c>
      <c r="S269" s="190">
        <v>0</v>
      </c>
      <c r="T269" s="19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2" t="s">
        <v>146</v>
      </c>
      <c r="AT269" s="192" t="s">
        <v>142</v>
      </c>
      <c r="AU269" s="192" t="s">
        <v>83</v>
      </c>
      <c r="AY269" s="17" t="s">
        <v>139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7" t="s">
        <v>81</v>
      </c>
      <c r="BK269" s="193">
        <f>ROUND(I269*H269,2)</f>
        <v>0</v>
      </c>
      <c r="BL269" s="17" t="s">
        <v>146</v>
      </c>
      <c r="BM269" s="192" t="s">
        <v>365</v>
      </c>
    </row>
    <row r="270" spans="2:51" s="14" customFormat="1" ht="11.25">
      <c r="B270" s="205"/>
      <c r="C270" s="206"/>
      <c r="D270" s="196" t="s">
        <v>148</v>
      </c>
      <c r="E270" s="207" t="s">
        <v>1</v>
      </c>
      <c r="F270" s="208" t="s">
        <v>366</v>
      </c>
      <c r="G270" s="206"/>
      <c r="H270" s="209">
        <v>114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148</v>
      </c>
      <c r="AU270" s="215" t="s">
        <v>83</v>
      </c>
      <c r="AV270" s="14" t="s">
        <v>83</v>
      </c>
      <c r="AW270" s="14" t="s">
        <v>32</v>
      </c>
      <c r="AX270" s="14" t="s">
        <v>76</v>
      </c>
      <c r="AY270" s="215" t="s">
        <v>139</v>
      </c>
    </row>
    <row r="271" spans="2:51" s="15" customFormat="1" ht="11.25">
      <c r="B271" s="216"/>
      <c r="C271" s="217"/>
      <c r="D271" s="196" t="s">
        <v>148</v>
      </c>
      <c r="E271" s="218" t="s">
        <v>1</v>
      </c>
      <c r="F271" s="219" t="s">
        <v>151</v>
      </c>
      <c r="G271" s="217"/>
      <c r="H271" s="220">
        <v>114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148</v>
      </c>
      <c r="AU271" s="226" t="s">
        <v>83</v>
      </c>
      <c r="AV271" s="15" t="s">
        <v>146</v>
      </c>
      <c r="AW271" s="15" t="s">
        <v>32</v>
      </c>
      <c r="AX271" s="15" t="s">
        <v>81</v>
      </c>
      <c r="AY271" s="226" t="s">
        <v>139</v>
      </c>
    </row>
    <row r="272" spans="1:65" s="2" customFormat="1" ht="16.5" customHeight="1">
      <c r="A272" s="34"/>
      <c r="B272" s="35"/>
      <c r="C272" s="181" t="s">
        <v>367</v>
      </c>
      <c r="D272" s="181" t="s">
        <v>142</v>
      </c>
      <c r="E272" s="182" t="s">
        <v>368</v>
      </c>
      <c r="F272" s="183" t="s">
        <v>369</v>
      </c>
      <c r="G272" s="184" t="s">
        <v>191</v>
      </c>
      <c r="H272" s="185">
        <v>68.96</v>
      </c>
      <c r="I272" s="186"/>
      <c r="J272" s="187">
        <f>ROUND(I272*H272,2)</f>
        <v>0</v>
      </c>
      <c r="K272" s="183" t="s">
        <v>1</v>
      </c>
      <c r="L272" s="39"/>
      <c r="M272" s="188" t="s">
        <v>1</v>
      </c>
      <c r="N272" s="189" t="s">
        <v>41</v>
      </c>
      <c r="O272" s="71"/>
      <c r="P272" s="190">
        <f>O272*H272</f>
        <v>0</v>
      </c>
      <c r="Q272" s="190">
        <v>0</v>
      </c>
      <c r="R272" s="190">
        <f>Q272*H272</f>
        <v>0</v>
      </c>
      <c r="S272" s="190">
        <v>0</v>
      </c>
      <c r="T272" s="191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2" t="s">
        <v>146</v>
      </c>
      <c r="AT272" s="192" t="s">
        <v>142</v>
      </c>
      <c r="AU272" s="192" t="s">
        <v>83</v>
      </c>
      <c r="AY272" s="17" t="s">
        <v>139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17" t="s">
        <v>81</v>
      </c>
      <c r="BK272" s="193">
        <f>ROUND(I272*H272,2)</f>
        <v>0</v>
      </c>
      <c r="BL272" s="17" t="s">
        <v>146</v>
      </c>
      <c r="BM272" s="192" t="s">
        <v>370</v>
      </c>
    </row>
    <row r="273" spans="2:51" s="13" customFormat="1" ht="11.25">
      <c r="B273" s="194"/>
      <c r="C273" s="195"/>
      <c r="D273" s="196" t="s">
        <v>148</v>
      </c>
      <c r="E273" s="197" t="s">
        <v>1</v>
      </c>
      <c r="F273" s="198" t="s">
        <v>371</v>
      </c>
      <c r="G273" s="195"/>
      <c r="H273" s="197" t="s">
        <v>1</v>
      </c>
      <c r="I273" s="199"/>
      <c r="J273" s="195"/>
      <c r="K273" s="195"/>
      <c r="L273" s="200"/>
      <c r="M273" s="201"/>
      <c r="N273" s="202"/>
      <c r="O273" s="202"/>
      <c r="P273" s="202"/>
      <c r="Q273" s="202"/>
      <c r="R273" s="202"/>
      <c r="S273" s="202"/>
      <c r="T273" s="203"/>
      <c r="AT273" s="204" t="s">
        <v>148</v>
      </c>
      <c r="AU273" s="204" t="s">
        <v>83</v>
      </c>
      <c r="AV273" s="13" t="s">
        <v>81</v>
      </c>
      <c r="AW273" s="13" t="s">
        <v>32</v>
      </c>
      <c r="AX273" s="13" t="s">
        <v>76</v>
      </c>
      <c r="AY273" s="204" t="s">
        <v>139</v>
      </c>
    </row>
    <row r="274" spans="2:51" s="14" customFormat="1" ht="11.25">
      <c r="B274" s="205"/>
      <c r="C274" s="206"/>
      <c r="D274" s="196" t="s">
        <v>148</v>
      </c>
      <c r="E274" s="207" t="s">
        <v>1</v>
      </c>
      <c r="F274" s="208" t="s">
        <v>372</v>
      </c>
      <c r="G274" s="206"/>
      <c r="H274" s="209">
        <v>68.96</v>
      </c>
      <c r="I274" s="210"/>
      <c r="J274" s="206"/>
      <c r="K274" s="206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148</v>
      </c>
      <c r="AU274" s="215" t="s">
        <v>83</v>
      </c>
      <c r="AV274" s="14" t="s">
        <v>83</v>
      </c>
      <c r="AW274" s="14" t="s">
        <v>32</v>
      </c>
      <c r="AX274" s="14" t="s">
        <v>76</v>
      </c>
      <c r="AY274" s="215" t="s">
        <v>139</v>
      </c>
    </row>
    <row r="275" spans="2:51" s="15" customFormat="1" ht="11.25">
      <c r="B275" s="216"/>
      <c r="C275" s="217"/>
      <c r="D275" s="196" t="s">
        <v>148</v>
      </c>
      <c r="E275" s="218" t="s">
        <v>1</v>
      </c>
      <c r="F275" s="219" t="s">
        <v>151</v>
      </c>
      <c r="G275" s="217"/>
      <c r="H275" s="220">
        <v>68.96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148</v>
      </c>
      <c r="AU275" s="226" t="s">
        <v>83</v>
      </c>
      <c r="AV275" s="15" t="s">
        <v>146</v>
      </c>
      <c r="AW275" s="15" t="s">
        <v>32</v>
      </c>
      <c r="AX275" s="15" t="s">
        <v>81</v>
      </c>
      <c r="AY275" s="226" t="s">
        <v>139</v>
      </c>
    </row>
    <row r="276" spans="1:65" s="2" customFormat="1" ht="16.5" customHeight="1">
      <c r="A276" s="34"/>
      <c r="B276" s="35"/>
      <c r="C276" s="181" t="s">
        <v>373</v>
      </c>
      <c r="D276" s="181" t="s">
        <v>142</v>
      </c>
      <c r="E276" s="182" t="s">
        <v>374</v>
      </c>
      <c r="F276" s="183" t="s">
        <v>375</v>
      </c>
      <c r="G276" s="184" t="s">
        <v>211</v>
      </c>
      <c r="H276" s="185">
        <v>5</v>
      </c>
      <c r="I276" s="186"/>
      <c r="J276" s="187">
        <f>ROUND(I276*H276,2)</f>
        <v>0</v>
      </c>
      <c r="K276" s="183" t="s">
        <v>1</v>
      </c>
      <c r="L276" s="39"/>
      <c r="M276" s="188" t="s">
        <v>1</v>
      </c>
      <c r="N276" s="189" t="s">
        <v>41</v>
      </c>
      <c r="O276" s="71"/>
      <c r="P276" s="190">
        <f>O276*H276</f>
        <v>0</v>
      </c>
      <c r="Q276" s="190">
        <v>0</v>
      </c>
      <c r="R276" s="190">
        <f>Q276*H276</f>
        <v>0</v>
      </c>
      <c r="S276" s="190">
        <v>0</v>
      </c>
      <c r="T276" s="19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2" t="s">
        <v>146</v>
      </c>
      <c r="AT276" s="192" t="s">
        <v>142</v>
      </c>
      <c r="AU276" s="192" t="s">
        <v>83</v>
      </c>
      <c r="AY276" s="17" t="s">
        <v>139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17" t="s">
        <v>81</v>
      </c>
      <c r="BK276" s="193">
        <f>ROUND(I276*H276,2)</f>
        <v>0</v>
      </c>
      <c r="BL276" s="17" t="s">
        <v>146</v>
      </c>
      <c r="BM276" s="192" t="s">
        <v>376</v>
      </c>
    </row>
    <row r="277" spans="2:51" s="13" customFormat="1" ht="11.25">
      <c r="B277" s="194"/>
      <c r="C277" s="195"/>
      <c r="D277" s="196" t="s">
        <v>148</v>
      </c>
      <c r="E277" s="197" t="s">
        <v>1</v>
      </c>
      <c r="F277" s="198" t="s">
        <v>377</v>
      </c>
      <c r="G277" s="195"/>
      <c r="H277" s="197" t="s">
        <v>1</v>
      </c>
      <c r="I277" s="199"/>
      <c r="J277" s="195"/>
      <c r="K277" s="195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148</v>
      </c>
      <c r="AU277" s="204" t="s">
        <v>83</v>
      </c>
      <c r="AV277" s="13" t="s">
        <v>81</v>
      </c>
      <c r="AW277" s="13" t="s">
        <v>32</v>
      </c>
      <c r="AX277" s="13" t="s">
        <v>76</v>
      </c>
      <c r="AY277" s="204" t="s">
        <v>139</v>
      </c>
    </row>
    <row r="278" spans="2:51" s="14" customFormat="1" ht="11.25">
      <c r="B278" s="205"/>
      <c r="C278" s="206"/>
      <c r="D278" s="196" t="s">
        <v>148</v>
      </c>
      <c r="E278" s="207" t="s">
        <v>1</v>
      </c>
      <c r="F278" s="208" t="s">
        <v>160</v>
      </c>
      <c r="G278" s="206"/>
      <c r="H278" s="209">
        <v>5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148</v>
      </c>
      <c r="AU278" s="215" t="s">
        <v>83</v>
      </c>
      <c r="AV278" s="14" t="s">
        <v>83</v>
      </c>
      <c r="AW278" s="14" t="s">
        <v>32</v>
      </c>
      <c r="AX278" s="14" t="s">
        <v>76</v>
      </c>
      <c r="AY278" s="215" t="s">
        <v>139</v>
      </c>
    </row>
    <row r="279" spans="2:51" s="15" customFormat="1" ht="11.25">
      <c r="B279" s="216"/>
      <c r="C279" s="217"/>
      <c r="D279" s="196" t="s">
        <v>148</v>
      </c>
      <c r="E279" s="218" t="s">
        <v>1</v>
      </c>
      <c r="F279" s="219" t="s">
        <v>151</v>
      </c>
      <c r="G279" s="217"/>
      <c r="H279" s="220">
        <v>5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148</v>
      </c>
      <c r="AU279" s="226" t="s">
        <v>83</v>
      </c>
      <c r="AV279" s="15" t="s">
        <v>146</v>
      </c>
      <c r="AW279" s="15" t="s">
        <v>32</v>
      </c>
      <c r="AX279" s="15" t="s">
        <v>81</v>
      </c>
      <c r="AY279" s="226" t="s">
        <v>139</v>
      </c>
    </row>
    <row r="280" spans="1:65" s="2" customFormat="1" ht="16.5" customHeight="1">
      <c r="A280" s="34"/>
      <c r="B280" s="35"/>
      <c r="C280" s="181" t="s">
        <v>378</v>
      </c>
      <c r="D280" s="181" t="s">
        <v>142</v>
      </c>
      <c r="E280" s="182" t="s">
        <v>379</v>
      </c>
      <c r="F280" s="183" t="s">
        <v>380</v>
      </c>
      <c r="G280" s="184" t="s">
        <v>191</v>
      </c>
      <c r="H280" s="185">
        <v>2.375</v>
      </c>
      <c r="I280" s="186"/>
      <c r="J280" s="187">
        <f>ROUND(I280*H280,2)</f>
        <v>0</v>
      </c>
      <c r="K280" s="183" t="s">
        <v>1</v>
      </c>
      <c r="L280" s="39"/>
      <c r="M280" s="188" t="s">
        <v>1</v>
      </c>
      <c r="N280" s="189" t="s">
        <v>41</v>
      </c>
      <c r="O280" s="71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2" t="s">
        <v>146</v>
      </c>
      <c r="AT280" s="192" t="s">
        <v>142</v>
      </c>
      <c r="AU280" s="192" t="s">
        <v>83</v>
      </c>
      <c r="AY280" s="17" t="s">
        <v>139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7" t="s">
        <v>81</v>
      </c>
      <c r="BK280" s="193">
        <f>ROUND(I280*H280,2)</f>
        <v>0</v>
      </c>
      <c r="BL280" s="17" t="s">
        <v>146</v>
      </c>
      <c r="BM280" s="192" t="s">
        <v>381</v>
      </c>
    </row>
    <row r="281" spans="2:51" s="13" customFormat="1" ht="11.25">
      <c r="B281" s="194"/>
      <c r="C281" s="195"/>
      <c r="D281" s="196" t="s">
        <v>148</v>
      </c>
      <c r="E281" s="197" t="s">
        <v>1</v>
      </c>
      <c r="F281" s="198" t="s">
        <v>377</v>
      </c>
      <c r="G281" s="195"/>
      <c r="H281" s="197" t="s">
        <v>1</v>
      </c>
      <c r="I281" s="199"/>
      <c r="J281" s="195"/>
      <c r="K281" s="195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148</v>
      </c>
      <c r="AU281" s="204" t="s">
        <v>83</v>
      </c>
      <c r="AV281" s="13" t="s">
        <v>81</v>
      </c>
      <c r="AW281" s="13" t="s">
        <v>32</v>
      </c>
      <c r="AX281" s="13" t="s">
        <v>76</v>
      </c>
      <c r="AY281" s="204" t="s">
        <v>139</v>
      </c>
    </row>
    <row r="282" spans="2:51" s="14" customFormat="1" ht="11.25">
      <c r="B282" s="205"/>
      <c r="C282" s="206"/>
      <c r="D282" s="196" t="s">
        <v>148</v>
      </c>
      <c r="E282" s="207" t="s">
        <v>1</v>
      </c>
      <c r="F282" s="208" t="s">
        <v>382</v>
      </c>
      <c r="G282" s="206"/>
      <c r="H282" s="209">
        <v>2.375</v>
      </c>
      <c r="I282" s="210"/>
      <c r="J282" s="206"/>
      <c r="K282" s="206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148</v>
      </c>
      <c r="AU282" s="215" t="s">
        <v>83</v>
      </c>
      <c r="AV282" s="14" t="s">
        <v>83</v>
      </c>
      <c r="AW282" s="14" t="s">
        <v>32</v>
      </c>
      <c r="AX282" s="14" t="s">
        <v>76</v>
      </c>
      <c r="AY282" s="215" t="s">
        <v>139</v>
      </c>
    </row>
    <row r="283" spans="2:51" s="15" customFormat="1" ht="11.25">
      <c r="B283" s="216"/>
      <c r="C283" s="217"/>
      <c r="D283" s="196" t="s">
        <v>148</v>
      </c>
      <c r="E283" s="218" t="s">
        <v>1</v>
      </c>
      <c r="F283" s="219" t="s">
        <v>151</v>
      </c>
      <c r="G283" s="217"/>
      <c r="H283" s="220">
        <v>2.375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148</v>
      </c>
      <c r="AU283" s="226" t="s">
        <v>83</v>
      </c>
      <c r="AV283" s="15" t="s">
        <v>146</v>
      </c>
      <c r="AW283" s="15" t="s">
        <v>32</v>
      </c>
      <c r="AX283" s="15" t="s">
        <v>81</v>
      </c>
      <c r="AY283" s="226" t="s">
        <v>139</v>
      </c>
    </row>
    <row r="284" spans="1:65" s="2" customFormat="1" ht="24.2" customHeight="1">
      <c r="A284" s="34"/>
      <c r="B284" s="35"/>
      <c r="C284" s="181" t="s">
        <v>383</v>
      </c>
      <c r="D284" s="181" t="s">
        <v>142</v>
      </c>
      <c r="E284" s="182" t="s">
        <v>384</v>
      </c>
      <c r="F284" s="183" t="s">
        <v>385</v>
      </c>
      <c r="G284" s="184" t="s">
        <v>177</v>
      </c>
      <c r="H284" s="185">
        <v>5</v>
      </c>
      <c r="I284" s="186"/>
      <c r="J284" s="187">
        <f>ROUND(I284*H284,2)</f>
        <v>0</v>
      </c>
      <c r="K284" s="183" t="s">
        <v>1</v>
      </c>
      <c r="L284" s="39"/>
      <c r="M284" s="188" t="s">
        <v>1</v>
      </c>
      <c r="N284" s="189" t="s">
        <v>41</v>
      </c>
      <c r="O284" s="71"/>
      <c r="P284" s="190">
        <f>O284*H284</f>
        <v>0</v>
      </c>
      <c r="Q284" s="190">
        <v>0</v>
      </c>
      <c r="R284" s="190">
        <f>Q284*H284</f>
        <v>0</v>
      </c>
      <c r="S284" s="190">
        <v>0</v>
      </c>
      <c r="T284" s="19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2" t="s">
        <v>146</v>
      </c>
      <c r="AT284" s="192" t="s">
        <v>142</v>
      </c>
      <c r="AU284" s="192" t="s">
        <v>83</v>
      </c>
      <c r="AY284" s="17" t="s">
        <v>139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17" t="s">
        <v>81</v>
      </c>
      <c r="BK284" s="193">
        <f>ROUND(I284*H284,2)</f>
        <v>0</v>
      </c>
      <c r="BL284" s="17" t="s">
        <v>146</v>
      </c>
      <c r="BM284" s="192" t="s">
        <v>386</v>
      </c>
    </row>
    <row r="285" spans="1:65" s="2" customFormat="1" ht="33" customHeight="1">
      <c r="A285" s="34"/>
      <c r="B285" s="35"/>
      <c r="C285" s="181" t="s">
        <v>387</v>
      </c>
      <c r="D285" s="181" t="s">
        <v>142</v>
      </c>
      <c r="E285" s="182" t="s">
        <v>388</v>
      </c>
      <c r="F285" s="183" t="s">
        <v>389</v>
      </c>
      <c r="G285" s="184" t="s">
        <v>177</v>
      </c>
      <c r="H285" s="185">
        <v>5</v>
      </c>
      <c r="I285" s="186"/>
      <c r="J285" s="187">
        <f>ROUND(I285*H285,2)</f>
        <v>0</v>
      </c>
      <c r="K285" s="183" t="s">
        <v>1</v>
      </c>
      <c r="L285" s="39"/>
      <c r="M285" s="188" t="s">
        <v>1</v>
      </c>
      <c r="N285" s="189" t="s">
        <v>41</v>
      </c>
      <c r="O285" s="71"/>
      <c r="P285" s="190">
        <f>O285*H285</f>
        <v>0</v>
      </c>
      <c r="Q285" s="190">
        <v>0</v>
      </c>
      <c r="R285" s="190">
        <f>Q285*H285</f>
        <v>0</v>
      </c>
      <c r="S285" s="190">
        <v>0</v>
      </c>
      <c r="T285" s="19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2" t="s">
        <v>146</v>
      </c>
      <c r="AT285" s="192" t="s">
        <v>142</v>
      </c>
      <c r="AU285" s="192" t="s">
        <v>83</v>
      </c>
      <c r="AY285" s="17" t="s">
        <v>139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7" t="s">
        <v>81</v>
      </c>
      <c r="BK285" s="193">
        <f>ROUND(I285*H285,2)</f>
        <v>0</v>
      </c>
      <c r="BL285" s="17" t="s">
        <v>146</v>
      </c>
      <c r="BM285" s="192" t="s">
        <v>390</v>
      </c>
    </row>
    <row r="286" spans="1:65" s="2" customFormat="1" ht="16.5" customHeight="1">
      <c r="A286" s="34"/>
      <c r="B286" s="35"/>
      <c r="C286" s="181" t="s">
        <v>391</v>
      </c>
      <c r="D286" s="181" t="s">
        <v>142</v>
      </c>
      <c r="E286" s="182" t="s">
        <v>392</v>
      </c>
      <c r="F286" s="183" t="s">
        <v>393</v>
      </c>
      <c r="G286" s="184" t="s">
        <v>266</v>
      </c>
      <c r="H286" s="185">
        <v>1</v>
      </c>
      <c r="I286" s="186"/>
      <c r="J286" s="187">
        <f>ROUND(I286*H286,2)</f>
        <v>0</v>
      </c>
      <c r="K286" s="183" t="s">
        <v>1</v>
      </c>
      <c r="L286" s="39"/>
      <c r="M286" s="188" t="s">
        <v>1</v>
      </c>
      <c r="N286" s="189" t="s">
        <v>41</v>
      </c>
      <c r="O286" s="71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2" t="s">
        <v>146</v>
      </c>
      <c r="AT286" s="192" t="s">
        <v>142</v>
      </c>
      <c r="AU286" s="192" t="s">
        <v>83</v>
      </c>
      <c r="AY286" s="17" t="s">
        <v>139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7" t="s">
        <v>81</v>
      </c>
      <c r="BK286" s="193">
        <f>ROUND(I286*H286,2)</f>
        <v>0</v>
      </c>
      <c r="BL286" s="17" t="s">
        <v>146</v>
      </c>
      <c r="BM286" s="192" t="s">
        <v>394</v>
      </c>
    </row>
    <row r="287" spans="2:51" s="13" customFormat="1" ht="11.25">
      <c r="B287" s="194"/>
      <c r="C287" s="195"/>
      <c r="D287" s="196" t="s">
        <v>148</v>
      </c>
      <c r="E287" s="197" t="s">
        <v>1</v>
      </c>
      <c r="F287" s="198" t="s">
        <v>395</v>
      </c>
      <c r="G287" s="195"/>
      <c r="H287" s="197" t="s">
        <v>1</v>
      </c>
      <c r="I287" s="199"/>
      <c r="J287" s="195"/>
      <c r="K287" s="195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148</v>
      </c>
      <c r="AU287" s="204" t="s">
        <v>83</v>
      </c>
      <c r="AV287" s="13" t="s">
        <v>81</v>
      </c>
      <c r="AW287" s="13" t="s">
        <v>32</v>
      </c>
      <c r="AX287" s="13" t="s">
        <v>76</v>
      </c>
      <c r="AY287" s="204" t="s">
        <v>139</v>
      </c>
    </row>
    <row r="288" spans="2:51" s="13" customFormat="1" ht="11.25">
      <c r="B288" s="194"/>
      <c r="C288" s="195"/>
      <c r="D288" s="196" t="s">
        <v>148</v>
      </c>
      <c r="E288" s="197" t="s">
        <v>1</v>
      </c>
      <c r="F288" s="198" t="s">
        <v>396</v>
      </c>
      <c r="G288" s="195"/>
      <c r="H288" s="197" t="s">
        <v>1</v>
      </c>
      <c r="I288" s="199"/>
      <c r="J288" s="195"/>
      <c r="K288" s="195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148</v>
      </c>
      <c r="AU288" s="204" t="s">
        <v>83</v>
      </c>
      <c r="AV288" s="13" t="s">
        <v>81</v>
      </c>
      <c r="AW288" s="13" t="s">
        <v>32</v>
      </c>
      <c r="AX288" s="13" t="s">
        <v>76</v>
      </c>
      <c r="AY288" s="204" t="s">
        <v>139</v>
      </c>
    </row>
    <row r="289" spans="2:51" s="13" customFormat="1" ht="11.25">
      <c r="B289" s="194"/>
      <c r="C289" s="195"/>
      <c r="D289" s="196" t="s">
        <v>148</v>
      </c>
      <c r="E289" s="197" t="s">
        <v>1</v>
      </c>
      <c r="F289" s="198" t="s">
        <v>397</v>
      </c>
      <c r="G289" s="195"/>
      <c r="H289" s="197" t="s">
        <v>1</v>
      </c>
      <c r="I289" s="199"/>
      <c r="J289" s="195"/>
      <c r="K289" s="195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148</v>
      </c>
      <c r="AU289" s="204" t="s">
        <v>83</v>
      </c>
      <c r="AV289" s="13" t="s">
        <v>81</v>
      </c>
      <c r="AW289" s="13" t="s">
        <v>32</v>
      </c>
      <c r="AX289" s="13" t="s">
        <v>76</v>
      </c>
      <c r="AY289" s="204" t="s">
        <v>139</v>
      </c>
    </row>
    <row r="290" spans="2:51" s="13" customFormat="1" ht="11.25">
      <c r="B290" s="194"/>
      <c r="C290" s="195"/>
      <c r="D290" s="196" t="s">
        <v>148</v>
      </c>
      <c r="E290" s="197" t="s">
        <v>1</v>
      </c>
      <c r="F290" s="198" t="s">
        <v>398</v>
      </c>
      <c r="G290" s="195"/>
      <c r="H290" s="197" t="s">
        <v>1</v>
      </c>
      <c r="I290" s="199"/>
      <c r="J290" s="195"/>
      <c r="K290" s="195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148</v>
      </c>
      <c r="AU290" s="204" t="s">
        <v>83</v>
      </c>
      <c r="AV290" s="13" t="s">
        <v>81</v>
      </c>
      <c r="AW290" s="13" t="s">
        <v>32</v>
      </c>
      <c r="AX290" s="13" t="s">
        <v>76</v>
      </c>
      <c r="AY290" s="204" t="s">
        <v>139</v>
      </c>
    </row>
    <row r="291" spans="2:51" s="14" customFormat="1" ht="11.25">
      <c r="B291" s="205"/>
      <c r="C291" s="206"/>
      <c r="D291" s="196" t="s">
        <v>148</v>
      </c>
      <c r="E291" s="207" t="s">
        <v>1</v>
      </c>
      <c r="F291" s="208" t="s">
        <v>81</v>
      </c>
      <c r="G291" s="206"/>
      <c r="H291" s="209">
        <v>1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148</v>
      </c>
      <c r="AU291" s="215" t="s">
        <v>83</v>
      </c>
      <c r="AV291" s="14" t="s">
        <v>83</v>
      </c>
      <c r="AW291" s="14" t="s">
        <v>32</v>
      </c>
      <c r="AX291" s="14" t="s">
        <v>76</v>
      </c>
      <c r="AY291" s="215" t="s">
        <v>139</v>
      </c>
    </row>
    <row r="292" spans="2:51" s="15" customFormat="1" ht="11.25">
      <c r="B292" s="216"/>
      <c r="C292" s="217"/>
      <c r="D292" s="196" t="s">
        <v>148</v>
      </c>
      <c r="E292" s="218" t="s">
        <v>1</v>
      </c>
      <c r="F292" s="219" t="s">
        <v>151</v>
      </c>
      <c r="G292" s="217"/>
      <c r="H292" s="220">
        <v>1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148</v>
      </c>
      <c r="AU292" s="226" t="s">
        <v>83</v>
      </c>
      <c r="AV292" s="15" t="s">
        <v>146</v>
      </c>
      <c r="AW292" s="15" t="s">
        <v>32</v>
      </c>
      <c r="AX292" s="15" t="s">
        <v>81</v>
      </c>
      <c r="AY292" s="226" t="s">
        <v>139</v>
      </c>
    </row>
    <row r="293" spans="1:65" s="2" customFormat="1" ht="16.5" customHeight="1">
      <c r="A293" s="34"/>
      <c r="B293" s="35"/>
      <c r="C293" s="181" t="s">
        <v>399</v>
      </c>
      <c r="D293" s="181" t="s">
        <v>142</v>
      </c>
      <c r="E293" s="182" t="s">
        <v>400</v>
      </c>
      <c r="F293" s="183" t="s">
        <v>401</v>
      </c>
      <c r="G293" s="184" t="s">
        <v>266</v>
      </c>
      <c r="H293" s="185">
        <v>2</v>
      </c>
      <c r="I293" s="186"/>
      <c r="J293" s="187">
        <f>ROUND(I293*H293,2)</f>
        <v>0</v>
      </c>
      <c r="K293" s="183" t="s">
        <v>1</v>
      </c>
      <c r="L293" s="39"/>
      <c r="M293" s="188" t="s">
        <v>1</v>
      </c>
      <c r="N293" s="189" t="s">
        <v>41</v>
      </c>
      <c r="O293" s="71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2" t="s">
        <v>146</v>
      </c>
      <c r="AT293" s="192" t="s">
        <v>142</v>
      </c>
      <c r="AU293" s="192" t="s">
        <v>83</v>
      </c>
      <c r="AY293" s="17" t="s">
        <v>139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7" t="s">
        <v>81</v>
      </c>
      <c r="BK293" s="193">
        <f>ROUND(I293*H293,2)</f>
        <v>0</v>
      </c>
      <c r="BL293" s="17" t="s">
        <v>146</v>
      </c>
      <c r="BM293" s="192" t="s">
        <v>402</v>
      </c>
    </row>
    <row r="294" spans="2:51" s="13" customFormat="1" ht="11.25">
      <c r="B294" s="194"/>
      <c r="C294" s="195"/>
      <c r="D294" s="196" t="s">
        <v>148</v>
      </c>
      <c r="E294" s="197" t="s">
        <v>1</v>
      </c>
      <c r="F294" s="198" t="s">
        <v>403</v>
      </c>
      <c r="G294" s="195"/>
      <c r="H294" s="197" t="s">
        <v>1</v>
      </c>
      <c r="I294" s="199"/>
      <c r="J294" s="195"/>
      <c r="K294" s="195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148</v>
      </c>
      <c r="AU294" s="204" t="s">
        <v>83</v>
      </c>
      <c r="AV294" s="13" t="s">
        <v>81</v>
      </c>
      <c r="AW294" s="13" t="s">
        <v>32</v>
      </c>
      <c r="AX294" s="13" t="s">
        <v>76</v>
      </c>
      <c r="AY294" s="204" t="s">
        <v>139</v>
      </c>
    </row>
    <row r="295" spans="2:51" s="14" customFormat="1" ht="11.25">
      <c r="B295" s="205"/>
      <c r="C295" s="206"/>
      <c r="D295" s="196" t="s">
        <v>148</v>
      </c>
      <c r="E295" s="207" t="s">
        <v>1</v>
      </c>
      <c r="F295" s="208" t="s">
        <v>81</v>
      </c>
      <c r="G295" s="206"/>
      <c r="H295" s="209">
        <v>1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148</v>
      </c>
      <c r="AU295" s="215" t="s">
        <v>83</v>
      </c>
      <c r="AV295" s="14" t="s">
        <v>83</v>
      </c>
      <c r="AW295" s="14" t="s">
        <v>32</v>
      </c>
      <c r="AX295" s="14" t="s">
        <v>76</v>
      </c>
      <c r="AY295" s="215" t="s">
        <v>139</v>
      </c>
    </row>
    <row r="296" spans="2:51" s="15" customFormat="1" ht="11.25">
      <c r="B296" s="216"/>
      <c r="C296" s="217"/>
      <c r="D296" s="196" t="s">
        <v>148</v>
      </c>
      <c r="E296" s="218" t="s">
        <v>1</v>
      </c>
      <c r="F296" s="219" t="s">
        <v>151</v>
      </c>
      <c r="G296" s="217"/>
      <c r="H296" s="220">
        <v>1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148</v>
      </c>
      <c r="AU296" s="226" t="s">
        <v>83</v>
      </c>
      <c r="AV296" s="15" t="s">
        <v>146</v>
      </c>
      <c r="AW296" s="15" t="s">
        <v>32</v>
      </c>
      <c r="AX296" s="15" t="s">
        <v>81</v>
      </c>
      <c r="AY296" s="226" t="s">
        <v>139</v>
      </c>
    </row>
    <row r="297" spans="1:65" s="2" customFormat="1" ht="16.5" customHeight="1">
      <c r="A297" s="34"/>
      <c r="B297" s="35"/>
      <c r="C297" s="181" t="s">
        <v>404</v>
      </c>
      <c r="D297" s="181" t="s">
        <v>142</v>
      </c>
      <c r="E297" s="182" t="s">
        <v>405</v>
      </c>
      <c r="F297" s="183" t="s">
        <v>406</v>
      </c>
      <c r="G297" s="184" t="s">
        <v>266</v>
      </c>
      <c r="H297" s="185">
        <v>1</v>
      </c>
      <c r="I297" s="186"/>
      <c r="J297" s="187">
        <f>ROUND(I297*H297,2)</f>
        <v>0</v>
      </c>
      <c r="K297" s="183" t="s">
        <v>1</v>
      </c>
      <c r="L297" s="39"/>
      <c r="M297" s="188" t="s">
        <v>1</v>
      </c>
      <c r="N297" s="189" t="s">
        <v>41</v>
      </c>
      <c r="O297" s="71"/>
      <c r="P297" s="190">
        <f>O297*H297</f>
        <v>0</v>
      </c>
      <c r="Q297" s="190">
        <v>0</v>
      </c>
      <c r="R297" s="190">
        <f>Q297*H297</f>
        <v>0</v>
      </c>
      <c r="S297" s="190">
        <v>0</v>
      </c>
      <c r="T297" s="19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2" t="s">
        <v>146</v>
      </c>
      <c r="AT297" s="192" t="s">
        <v>142</v>
      </c>
      <c r="AU297" s="192" t="s">
        <v>83</v>
      </c>
      <c r="AY297" s="17" t="s">
        <v>139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7" t="s">
        <v>81</v>
      </c>
      <c r="BK297" s="193">
        <f>ROUND(I297*H297,2)</f>
        <v>0</v>
      </c>
      <c r="BL297" s="17" t="s">
        <v>146</v>
      </c>
      <c r="BM297" s="192" t="s">
        <v>407</v>
      </c>
    </row>
    <row r="298" spans="2:51" s="13" customFormat="1" ht="11.25">
      <c r="B298" s="194"/>
      <c r="C298" s="195"/>
      <c r="D298" s="196" t="s">
        <v>148</v>
      </c>
      <c r="E298" s="197" t="s">
        <v>1</v>
      </c>
      <c r="F298" s="198" t="s">
        <v>408</v>
      </c>
      <c r="G298" s="195"/>
      <c r="H298" s="197" t="s">
        <v>1</v>
      </c>
      <c r="I298" s="199"/>
      <c r="J298" s="195"/>
      <c r="K298" s="195"/>
      <c r="L298" s="200"/>
      <c r="M298" s="201"/>
      <c r="N298" s="202"/>
      <c r="O298" s="202"/>
      <c r="P298" s="202"/>
      <c r="Q298" s="202"/>
      <c r="R298" s="202"/>
      <c r="S298" s="202"/>
      <c r="T298" s="203"/>
      <c r="AT298" s="204" t="s">
        <v>148</v>
      </c>
      <c r="AU298" s="204" t="s">
        <v>83</v>
      </c>
      <c r="AV298" s="13" t="s">
        <v>81</v>
      </c>
      <c r="AW298" s="13" t="s">
        <v>32</v>
      </c>
      <c r="AX298" s="13" t="s">
        <v>76</v>
      </c>
      <c r="AY298" s="204" t="s">
        <v>139</v>
      </c>
    </row>
    <row r="299" spans="2:51" s="14" customFormat="1" ht="11.25">
      <c r="B299" s="205"/>
      <c r="C299" s="206"/>
      <c r="D299" s="196" t="s">
        <v>148</v>
      </c>
      <c r="E299" s="207" t="s">
        <v>1</v>
      </c>
      <c r="F299" s="208" t="s">
        <v>81</v>
      </c>
      <c r="G299" s="206"/>
      <c r="H299" s="209">
        <v>1</v>
      </c>
      <c r="I299" s="210"/>
      <c r="J299" s="206"/>
      <c r="K299" s="206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148</v>
      </c>
      <c r="AU299" s="215" t="s">
        <v>83</v>
      </c>
      <c r="AV299" s="14" t="s">
        <v>83</v>
      </c>
      <c r="AW299" s="14" t="s">
        <v>32</v>
      </c>
      <c r="AX299" s="14" t="s">
        <v>76</v>
      </c>
      <c r="AY299" s="215" t="s">
        <v>139</v>
      </c>
    </row>
    <row r="300" spans="2:51" s="15" customFormat="1" ht="11.25">
      <c r="B300" s="216"/>
      <c r="C300" s="217"/>
      <c r="D300" s="196" t="s">
        <v>148</v>
      </c>
      <c r="E300" s="218" t="s">
        <v>1</v>
      </c>
      <c r="F300" s="219" t="s">
        <v>151</v>
      </c>
      <c r="G300" s="217"/>
      <c r="H300" s="220">
        <v>1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148</v>
      </c>
      <c r="AU300" s="226" t="s">
        <v>83</v>
      </c>
      <c r="AV300" s="15" t="s">
        <v>146</v>
      </c>
      <c r="AW300" s="15" t="s">
        <v>32</v>
      </c>
      <c r="AX300" s="15" t="s">
        <v>81</v>
      </c>
      <c r="AY300" s="226" t="s">
        <v>139</v>
      </c>
    </row>
    <row r="301" spans="1:65" s="2" customFormat="1" ht="16.5" customHeight="1">
      <c r="A301" s="34"/>
      <c r="B301" s="35"/>
      <c r="C301" s="181" t="s">
        <v>409</v>
      </c>
      <c r="D301" s="181" t="s">
        <v>142</v>
      </c>
      <c r="E301" s="182" t="s">
        <v>410</v>
      </c>
      <c r="F301" s="183" t="s">
        <v>411</v>
      </c>
      <c r="G301" s="184" t="s">
        <v>412</v>
      </c>
      <c r="H301" s="185">
        <v>8</v>
      </c>
      <c r="I301" s="186"/>
      <c r="J301" s="187">
        <f>ROUND(I301*H301,2)</f>
        <v>0</v>
      </c>
      <c r="K301" s="183" t="s">
        <v>1</v>
      </c>
      <c r="L301" s="39"/>
      <c r="M301" s="188" t="s">
        <v>1</v>
      </c>
      <c r="N301" s="189" t="s">
        <v>41</v>
      </c>
      <c r="O301" s="71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2" t="s">
        <v>146</v>
      </c>
      <c r="AT301" s="192" t="s">
        <v>142</v>
      </c>
      <c r="AU301" s="192" t="s">
        <v>83</v>
      </c>
      <c r="AY301" s="17" t="s">
        <v>139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7" t="s">
        <v>81</v>
      </c>
      <c r="BK301" s="193">
        <f>ROUND(I301*H301,2)</f>
        <v>0</v>
      </c>
      <c r="BL301" s="17" t="s">
        <v>146</v>
      </c>
      <c r="BM301" s="192" t="s">
        <v>413</v>
      </c>
    </row>
    <row r="302" spans="2:63" s="12" customFormat="1" ht="25.9" customHeight="1">
      <c r="B302" s="165"/>
      <c r="C302" s="166"/>
      <c r="D302" s="167" t="s">
        <v>75</v>
      </c>
      <c r="E302" s="168" t="s">
        <v>14</v>
      </c>
      <c r="F302" s="168" t="s">
        <v>414</v>
      </c>
      <c r="G302" s="166"/>
      <c r="H302" s="166"/>
      <c r="I302" s="169"/>
      <c r="J302" s="170">
        <f>BK302</f>
        <v>0</v>
      </c>
      <c r="K302" s="166"/>
      <c r="L302" s="171"/>
      <c r="M302" s="172"/>
      <c r="N302" s="173"/>
      <c r="O302" s="173"/>
      <c r="P302" s="174">
        <f>P303+P308+P326+P331+P336+P345+P448+P464+P469+P482+P484+P495+P533+P563+P570+P572+P581</f>
        <v>0</v>
      </c>
      <c r="Q302" s="173"/>
      <c r="R302" s="174">
        <f>R303+R308+R326+R331+R336+R345+R448+R464+R469+R482+R484+R495+R533+R563+R570+R572+R581</f>
        <v>0</v>
      </c>
      <c r="S302" s="173"/>
      <c r="T302" s="175">
        <f>T303+T308+T326+T331+T336+T345+T448+T464+T469+T482+T484+T495+T533+T563+T570+T572+T581</f>
        <v>0</v>
      </c>
      <c r="AR302" s="176" t="s">
        <v>81</v>
      </c>
      <c r="AT302" s="177" t="s">
        <v>75</v>
      </c>
      <c r="AU302" s="177" t="s">
        <v>76</v>
      </c>
      <c r="AY302" s="176" t="s">
        <v>139</v>
      </c>
      <c r="BK302" s="178">
        <f>BK303+BK308+BK326+BK331+BK336+BK345+BK448+BK464+BK469+BK482+BK484+BK495+BK533+BK563+BK570+BK572+BK581</f>
        <v>0</v>
      </c>
    </row>
    <row r="303" spans="2:63" s="12" customFormat="1" ht="22.9" customHeight="1">
      <c r="B303" s="165"/>
      <c r="C303" s="166"/>
      <c r="D303" s="167" t="s">
        <v>75</v>
      </c>
      <c r="E303" s="179" t="s">
        <v>415</v>
      </c>
      <c r="F303" s="179" t="s">
        <v>416</v>
      </c>
      <c r="G303" s="166"/>
      <c r="H303" s="166"/>
      <c r="I303" s="169"/>
      <c r="J303" s="180">
        <f>BK303</f>
        <v>0</v>
      </c>
      <c r="K303" s="166"/>
      <c r="L303" s="171"/>
      <c r="M303" s="172"/>
      <c r="N303" s="173"/>
      <c r="O303" s="173"/>
      <c r="P303" s="174">
        <f>SUM(P304:P307)</f>
        <v>0</v>
      </c>
      <c r="Q303" s="173"/>
      <c r="R303" s="174">
        <f>SUM(R304:R307)</f>
        <v>0</v>
      </c>
      <c r="S303" s="173"/>
      <c r="T303" s="175">
        <f>SUM(T304:T307)</f>
        <v>0</v>
      </c>
      <c r="AR303" s="176" t="s">
        <v>81</v>
      </c>
      <c r="AT303" s="177" t="s">
        <v>75</v>
      </c>
      <c r="AU303" s="177" t="s">
        <v>81</v>
      </c>
      <c r="AY303" s="176" t="s">
        <v>139</v>
      </c>
      <c r="BK303" s="178">
        <f>SUM(BK304:BK307)</f>
        <v>0</v>
      </c>
    </row>
    <row r="304" spans="1:65" s="2" customFormat="1" ht="24.2" customHeight="1">
      <c r="A304" s="34"/>
      <c r="B304" s="35"/>
      <c r="C304" s="181" t="s">
        <v>417</v>
      </c>
      <c r="D304" s="181" t="s">
        <v>142</v>
      </c>
      <c r="E304" s="182" t="s">
        <v>418</v>
      </c>
      <c r="F304" s="183" t="s">
        <v>419</v>
      </c>
      <c r="G304" s="184" t="s">
        <v>191</v>
      </c>
      <c r="H304" s="185">
        <v>10</v>
      </c>
      <c r="I304" s="186"/>
      <c r="J304" s="187">
        <f>ROUND(I304*H304,2)</f>
        <v>0</v>
      </c>
      <c r="K304" s="183" t="s">
        <v>1</v>
      </c>
      <c r="L304" s="39"/>
      <c r="M304" s="188" t="s">
        <v>1</v>
      </c>
      <c r="N304" s="189" t="s">
        <v>41</v>
      </c>
      <c r="O304" s="71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2" t="s">
        <v>146</v>
      </c>
      <c r="AT304" s="192" t="s">
        <v>142</v>
      </c>
      <c r="AU304" s="192" t="s">
        <v>83</v>
      </c>
      <c r="AY304" s="17" t="s">
        <v>139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17" t="s">
        <v>81</v>
      </c>
      <c r="BK304" s="193">
        <f>ROUND(I304*H304,2)</f>
        <v>0</v>
      </c>
      <c r="BL304" s="17" t="s">
        <v>146</v>
      </c>
      <c r="BM304" s="192" t="s">
        <v>420</v>
      </c>
    </row>
    <row r="305" spans="2:51" s="13" customFormat="1" ht="11.25">
      <c r="B305" s="194"/>
      <c r="C305" s="195"/>
      <c r="D305" s="196" t="s">
        <v>148</v>
      </c>
      <c r="E305" s="197" t="s">
        <v>1</v>
      </c>
      <c r="F305" s="198" t="s">
        <v>421</v>
      </c>
      <c r="G305" s="195"/>
      <c r="H305" s="197" t="s">
        <v>1</v>
      </c>
      <c r="I305" s="199"/>
      <c r="J305" s="195"/>
      <c r="K305" s="195"/>
      <c r="L305" s="200"/>
      <c r="M305" s="201"/>
      <c r="N305" s="202"/>
      <c r="O305" s="202"/>
      <c r="P305" s="202"/>
      <c r="Q305" s="202"/>
      <c r="R305" s="202"/>
      <c r="S305" s="202"/>
      <c r="T305" s="203"/>
      <c r="AT305" s="204" t="s">
        <v>148</v>
      </c>
      <c r="AU305" s="204" t="s">
        <v>83</v>
      </c>
      <c r="AV305" s="13" t="s">
        <v>81</v>
      </c>
      <c r="AW305" s="13" t="s">
        <v>32</v>
      </c>
      <c r="AX305" s="13" t="s">
        <v>76</v>
      </c>
      <c r="AY305" s="204" t="s">
        <v>139</v>
      </c>
    </row>
    <row r="306" spans="2:51" s="14" customFormat="1" ht="11.25">
      <c r="B306" s="205"/>
      <c r="C306" s="206"/>
      <c r="D306" s="196" t="s">
        <v>148</v>
      </c>
      <c r="E306" s="207" t="s">
        <v>1</v>
      </c>
      <c r="F306" s="208" t="s">
        <v>200</v>
      </c>
      <c r="G306" s="206"/>
      <c r="H306" s="209">
        <v>10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148</v>
      </c>
      <c r="AU306" s="215" t="s">
        <v>83</v>
      </c>
      <c r="AV306" s="14" t="s">
        <v>83</v>
      </c>
      <c r="AW306" s="14" t="s">
        <v>32</v>
      </c>
      <c r="AX306" s="14" t="s">
        <v>76</v>
      </c>
      <c r="AY306" s="215" t="s">
        <v>139</v>
      </c>
    </row>
    <row r="307" spans="2:51" s="15" customFormat="1" ht="11.25">
      <c r="B307" s="216"/>
      <c r="C307" s="217"/>
      <c r="D307" s="196" t="s">
        <v>148</v>
      </c>
      <c r="E307" s="218" t="s">
        <v>1</v>
      </c>
      <c r="F307" s="219" t="s">
        <v>151</v>
      </c>
      <c r="G307" s="217"/>
      <c r="H307" s="220">
        <v>10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148</v>
      </c>
      <c r="AU307" s="226" t="s">
        <v>83</v>
      </c>
      <c r="AV307" s="15" t="s">
        <v>146</v>
      </c>
      <c r="AW307" s="15" t="s">
        <v>32</v>
      </c>
      <c r="AX307" s="15" t="s">
        <v>81</v>
      </c>
      <c r="AY307" s="226" t="s">
        <v>139</v>
      </c>
    </row>
    <row r="308" spans="2:63" s="12" customFormat="1" ht="22.9" customHeight="1">
      <c r="B308" s="165"/>
      <c r="C308" s="166"/>
      <c r="D308" s="167" t="s">
        <v>75</v>
      </c>
      <c r="E308" s="179" t="s">
        <v>422</v>
      </c>
      <c r="F308" s="179" t="s">
        <v>423</v>
      </c>
      <c r="G308" s="166"/>
      <c r="H308" s="166"/>
      <c r="I308" s="169"/>
      <c r="J308" s="180">
        <f>BK308</f>
        <v>0</v>
      </c>
      <c r="K308" s="166"/>
      <c r="L308" s="171"/>
      <c r="M308" s="172"/>
      <c r="N308" s="173"/>
      <c r="O308" s="173"/>
      <c r="P308" s="174">
        <f>SUM(P309:P325)</f>
        <v>0</v>
      </c>
      <c r="Q308" s="173"/>
      <c r="R308" s="174">
        <f>SUM(R309:R325)</f>
        <v>0</v>
      </c>
      <c r="S308" s="173"/>
      <c r="T308" s="175">
        <f>SUM(T309:T325)</f>
        <v>0</v>
      </c>
      <c r="AR308" s="176" t="s">
        <v>81</v>
      </c>
      <c r="AT308" s="177" t="s">
        <v>75</v>
      </c>
      <c r="AU308" s="177" t="s">
        <v>81</v>
      </c>
      <c r="AY308" s="176" t="s">
        <v>139</v>
      </c>
      <c r="BK308" s="178">
        <f>SUM(BK309:BK325)</f>
        <v>0</v>
      </c>
    </row>
    <row r="309" spans="1:65" s="2" customFormat="1" ht="16.5" customHeight="1">
      <c r="A309" s="34"/>
      <c r="B309" s="35"/>
      <c r="C309" s="181" t="s">
        <v>424</v>
      </c>
      <c r="D309" s="181" t="s">
        <v>142</v>
      </c>
      <c r="E309" s="182" t="s">
        <v>425</v>
      </c>
      <c r="F309" s="183" t="s">
        <v>426</v>
      </c>
      <c r="G309" s="184" t="s">
        <v>145</v>
      </c>
      <c r="H309" s="185">
        <v>0.25</v>
      </c>
      <c r="I309" s="186"/>
      <c r="J309" s="187">
        <f>ROUND(I309*H309,2)</f>
        <v>0</v>
      </c>
      <c r="K309" s="183" t="s">
        <v>1</v>
      </c>
      <c r="L309" s="39"/>
      <c r="M309" s="188" t="s">
        <v>1</v>
      </c>
      <c r="N309" s="189" t="s">
        <v>41</v>
      </c>
      <c r="O309" s="71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2" t="s">
        <v>146</v>
      </c>
      <c r="AT309" s="192" t="s">
        <v>142</v>
      </c>
      <c r="AU309" s="192" t="s">
        <v>83</v>
      </c>
      <c r="AY309" s="17" t="s">
        <v>139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7" t="s">
        <v>81</v>
      </c>
      <c r="BK309" s="193">
        <f>ROUND(I309*H309,2)</f>
        <v>0</v>
      </c>
      <c r="BL309" s="17" t="s">
        <v>146</v>
      </c>
      <c r="BM309" s="192" t="s">
        <v>427</v>
      </c>
    </row>
    <row r="310" spans="2:51" s="13" customFormat="1" ht="11.25">
      <c r="B310" s="194"/>
      <c r="C310" s="195"/>
      <c r="D310" s="196" t="s">
        <v>148</v>
      </c>
      <c r="E310" s="197" t="s">
        <v>1</v>
      </c>
      <c r="F310" s="198" t="s">
        <v>428</v>
      </c>
      <c r="G310" s="195"/>
      <c r="H310" s="197" t="s">
        <v>1</v>
      </c>
      <c r="I310" s="199"/>
      <c r="J310" s="195"/>
      <c r="K310" s="195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148</v>
      </c>
      <c r="AU310" s="204" t="s">
        <v>83</v>
      </c>
      <c r="AV310" s="13" t="s">
        <v>81</v>
      </c>
      <c r="AW310" s="13" t="s">
        <v>32</v>
      </c>
      <c r="AX310" s="13" t="s">
        <v>76</v>
      </c>
      <c r="AY310" s="204" t="s">
        <v>139</v>
      </c>
    </row>
    <row r="311" spans="2:51" s="14" customFormat="1" ht="11.25">
      <c r="B311" s="205"/>
      <c r="C311" s="206"/>
      <c r="D311" s="196" t="s">
        <v>148</v>
      </c>
      <c r="E311" s="207" t="s">
        <v>1</v>
      </c>
      <c r="F311" s="208" t="s">
        <v>429</v>
      </c>
      <c r="G311" s="206"/>
      <c r="H311" s="209">
        <v>0.101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148</v>
      </c>
      <c r="AU311" s="215" t="s">
        <v>83</v>
      </c>
      <c r="AV311" s="14" t="s">
        <v>83</v>
      </c>
      <c r="AW311" s="14" t="s">
        <v>32</v>
      </c>
      <c r="AX311" s="14" t="s">
        <v>76</v>
      </c>
      <c r="AY311" s="215" t="s">
        <v>139</v>
      </c>
    </row>
    <row r="312" spans="2:51" s="13" customFormat="1" ht="11.25">
      <c r="B312" s="194"/>
      <c r="C312" s="195"/>
      <c r="D312" s="196" t="s">
        <v>148</v>
      </c>
      <c r="E312" s="197" t="s">
        <v>1</v>
      </c>
      <c r="F312" s="198" t="s">
        <v>430</v>
      </c>
      <c r="G312" s="195"/>
      <c r="H312" s="197" t="s">
        <v>1</v>
      </c>
      <c r="I312" s="199"/>
      <c r="J312" s="195"/>
      <c r="K312" s="195"/>
      <c r="L312" s="200"/>
      <c r="M312" s="201"/>
      <c r="N312" s="202"/>
      <c r="O312" s="202"/>
      <c r="P312" s="202"/>
      <c r="Q312" s="202"/>
      <c r="R312" s="202"/>
      <c r="S312" s="202"/>
      <c r="T312" s="203"/>
      <c r="AT312" s="204" t="s">
        <v>148</v>
      </c>
      <c r="AU312" s="204" t="s">
        <v>83</v>
      </c>
      <c r="AV312" s="13" t="s">
        <v>81</v>
      </c>
      <c r="AW312" s="13" t="s">
        <v>32</v>
      </c>
      <c r="AX312" s="13" t="s">
        <v>76</v>
      </c>
      <c r="AY312" s="204" t="s">
        <v>139</v>
      </c>
    </row>
    <row r="313" spans="2:51" s="14" customFormat="1" ht="11.25">
      <c r="B313" s="205"/>
      <c r="C313" s="206"/>
      <c r="D313" s="196" t="s">
        <v>148</v>
      </c>
      <c r="E313" s="207" t="s">
        <v>1</v>
      </c>
      <c r="F313" s="208" t="s">
        <v>431</v>
      </c>
      <c r="G313" s="206"/>
      <c r="H313" s="209">
        <v>0.149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148</v>
      </c>
      <c r="AU313" s="215" t="s">
        <v>83</v>
      </c>
      <c r="AV313" s="14" t="s">
        <v>83</v>
      </c>
      <c r="AW313" s="14" t="s">
        <v>32</v>
      </c>
      <c r="AX313" s="14" t="s">
        <v>76</v>
      </c>
      <c r="AY313" s="215" t="s">
        <v>139</v>
      </c>
    </row>
    <row r="314" spans="2:51" s="15" customFormat="1" ht="11.25">
      <c r="B314" s="216"/>
      <c r="C314" s="217"/>
      <c r="D314" s="196" t="s">
        <v>148</v>
      </c>
      <c r="E314" s="218" t="s">
        <v>1</v>
      </c>
      <c r="F314" s="219" t="s">
        <v>151</v>
      </c>
      <c r="G314" s="217"/>
      <c r="H314" s="220">
        <v>0.25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148</v>
      </c>
      <c r="AU314" s="226" t="s">
        <v>83</v>
      </c>
      <c r="AV314" s="15" t="s">
        <v>146</v>
      </c>
      <c r="AW314" s="15" t="s">
        <v>32</v>
      </c>
      <c r="AX314" s="15" t="s">
        <v>81</v>
      </c>
      <c r="AY314" s="226" t="s">
        <v>139</v>
      </c>
    </row>
    <row r="315" spans="1:65" s="2" customFormat="1" ht="16.5" customHeight="1">
      <c r="A315" s="34"/>
      <c r="B315" s="35"/>
      <c r="C315" s="181" t="s">
        <v>432</v>
      </c>
      <c r="D315" s="181" t="s">
        <v>142</v>
      </c>
      <c r="E315" s="182" t="s">
        <v>433</v>
      </c>
      <c r="F315" s="183" t="s">
        <v>434</v>
      </c>
      <c r="G315" s="184" t="s">
        <v>191</v>
      </c>
      <c r="H315" s="185">
        <v>1.614</v>
      </c>
      <c r="I315" s="186"/>
      <c r="J315" s="187">
        <f>ROUND(I315*H315,2)</f>
        <v>0</v>
      </c>
      <c r="K315" s="183" t="s">
        <v>1</v>
      </c>
      <c r="L315" s="39"/>
      <c r="M315" s="188" t="s">
        <v>1</v>
      </c>
      <c r="N315" s="189" t="s">
        <v>41</v>
      </c>
      <c r="O315" s="71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2" t="s">
        <v>146</v>
      </c>
      <c r="AT315" s="192" t="s">
        <v>142</v>
      </c>
      <c r="AU315" s="192" t="s">
        <v>83</v>
      </c>
      <c r="AY315" s="17" t="s">
        <v>139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7" t="s">
        <v>81</v>
      </c>
      <c r="BK315" s="193">
        <f>ROUND(I315*H315,2)</f>
        <v>0</v>
      </c>
      <c r="BL315" s="17" t="s">
        <v>146</v>
      </c>
      <c r="BM315" s="192" t="s">
        <v>435</v>
      </c>
    </row>
    <row r="316" spans="2:51" s="13" customFormat="1" ht="11.25">
      <c r="B316" s="194"/>
      <c r="C316" s="195"/>
      <c r="D316" s="196" t="s">
        <v>148</v>
      </c>
      <c r="E316" s="197" t="s">
        <v>1</v>
      </c>
      <c r="F316" s="198" t="s">
        <v>428</v>
      </c>
      <c r="G316" s="195"/>
      <c r="H316" s="197" t="s">
        <v>1</v>
      </c>
      <c r="I316" s="199"/>
      <c r="J316" s="195"/>
      <c r="K316" s="195"/>
      <c r="L316" s="200"/>
      <c r="M316" s="201"/>
      <c r="N316" s="202"/>
      <c r="O316" s="202"/>
      <c r="P316" s="202"/>
      <c r="Q316" s="202"/>
      <c r="R316" s="202"/>
      <c r="S316" s="202"/>
      <c r="T316" s="203"/>
      <c r="AT316" s="204" t="s">
        <v>148</v>
      </c>
      <c r="AU316" s="204" t="s">
        <v>83</v>
      </c>
      <c r="AV316" s="13" t="s">
        <v>81</v>
      </c>
      <c r="AW316" s="13" t="s">
        <v>32</v>
      </c>
      <c r="AX316" s="13" t="s">
        <v>76</v>
      </c>
      <c r="AY316" s="204" t="s">
        <v>139</v>
      </c>
    </row>
    <row r="317" spans="2:51" s="14" customFormat="1" ht="11.25">
      <c r="B317" s="205"/>
      <c r="C317" s="206"/>
      <c r="D317" s="196" t="s">
        <v>148</v>
      </c>
      <c r="E317" s="207" t="s">
        <v>1</v>
      </c>
      <c r="F317" s="208" t="s">
        <v>436</v>
      </c>
      <c r="G317" s="206"/>
      <c r="H317" s="209">
        <v>0.654</v>
      </c>
      <c r="I317" s="210"/>
      <c r="J317" s="206"/>
      <c r="K317" s="206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148</v>
      </c>
      <c r="AU317" s="215" t="s">
        <v>83</v>
      </c>
      <c r="AV317" s="14" t="s">
        <v>83</v>
      </c>
      <c r="AW317" s="14" t="s">
        <v>32</v>
      </c>
      <c r="AX317" s="14" t="s">
        <v>76</v>
      </c>
      <c r="AY317" s="215" t="s">
        <v>139</v>
      </c>
    </row>
    <row r="318" spans="2:51" s="13" customFormat="1" ht="11.25">
      <c r="B318" s="194"/>
      <c r="C318" s="195"/>
      <c r="D318" s="196" t="s">
        <v>148</v>
      </c>
      <c r="E318" s="197" t="s">
        <v>1</v>
      </c>
      <c r="F318" s="198" t="s">
        <v>430</v>
      </c>
      <c r="G318" s="195"/>
      <c r="H318" s="197" t="s">
        <v>1</v>
      </c>
      <c r="I318" s="199"/>
      <c r="J318" s="195"/>
      <c r="K318" s="195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148</v>
      </c>
      <c r="AU318" s="204" t="s">
        <v>83</v>
      </c>
      <c r="AV318" s="13" t="s">
        <v>81</v>
      </c>
      <c r="AW318" s="13" t="s">
        <v>32</v>
      </c>
      <c r="AX318" s="13" t="s">
        <v>76</v>
      </c>
      <c r="AY318" s="204" t="s">
        <v>139</v>
      </c>
    </row>
    <row r="319" spans="2:51" s="14" customFormat="1" ht="11.25">
      <c r="B319" s="205"/>
      <c r="C319" s="206"/>
      <c r="D319" s="196" t="s">
        <v>148</v>
      </c>
      <c r="E319" s="207" t="s">
        <v>1</v>
      </c>
      <c r="F319" s="208" t="s">
        <v>437</v>
      </c>
      <c r="G319" s="206"/>
      <c r="H319" s="209">
        <v>0.96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148</v>
      </c>
      <c r="AU319" s="215" t="s">
        <v>83</v>
      </c>
      <c r="AV319" s="14" t="s">
        <v>83</v>
      </c>
      <c r="AW319" s="14" t="s">
        <v>32</v>
      </c>
      <c r="AX319" s="14" t="s">
        <v>76</v>
      </c>
      <c r="AY319" s="215" t="s">
        <v>139</v>
      </c>
    </row>
    <row r="320" spans="2:51" s="15" customFormat="1" ht="11.25">
      <c r="B320" s="216"/>
      <c r="C320" s="217"/>
      <c r="D320" s="196" t="s">
        <v>148</v>
      </c>
      <c r="E320" s="218" t="s">
        <v>1</v>
      </c>
      <c r="F320" s="219" t="s">
        <v>151</v>
      </c>
      <c r="G320" s="217"/>
      <c r="H320" s="220">
        <v>1.614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148</v>
      </c>
      <c r="AU320" s="226" t="s">
        <v>83</v>
      </c>
      <c r="AV320" s="15" t="s">
        <v>146</v>
      </c>
      <c r="AW320" s="15" t="s">
        <v>32</v>
      </c>
      <c r="AX320" s="15" t="s">
        <v>81</v>
      </c>
      <c r="AY320" s="226" t="s">
        <v>139</v>
      </c>
    </row>
    <row r="321" spans="1:65" s="2" customFormat="1" ht="16.5" customHeight="1">
      <c r="A321" s="34"/>
      <c r="B321" s="35"/>
      <c r="C321" s="181" t="s">
        <v>438</v>
      </c>
      <c r="D321" s="181" t="s">
        <v>142</v>
      </c>
      <c r="E321" s="182" t="s">
        <v>439</v>
      </c>
      <c r="F321" s="183" t="s">
        <v>440</v>
      </c>
      <c r="G321" s="184" t="s">
        <v>191</v>
      </c>
      <c r="H321" s="185">
        <v>1.614</v>
      </c>
      <c r="I321" s="186"/>
      <c r="J321" s="187">
        <f>ROUND(I321*H321,2)</f>
        <v>0</v>
      </c>
      <c r="K321" s="183" t="s">
        <v>1</v>
      </c>
      <c r="L321" s="39"/>
      <c r="M321" s="188" t="s">
        <v>1</v>
      </c>
      <c r="N321" s="189" t="s">
        <v>41</v>
      </c>
      <c r="O321" s="71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2" t="s">
        <v>146</v>
      </c>
      <c r="AT321" s="192" t="s">
        <v>142</v>
      </c>
      <c r="AU321" s="192" t="s">
        <v>83</v>
      </c>
      <c r="AY321" s="17" t="s">
        <v>139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7" t="s">
        <v>81</v>
      </c>
      <c r="BK321" s="193">
        <f>ROUND(I321*H321,2)</f>
        <v>0</v>
      </c>
      <c r="BL321" s="17" t="s">
        <v>146</v>
      </c>
      <c r="BM321" s="192" t="s">
        <v>441</v>
      </c>
    </row>
    <row r="322" spans="1:65" s="2" customFormat="1" ht="16.5" customHeight="1">
      <c r="A322" s="34"/>
      <c r="B322" s="35"/>
      <c r="C322" s="181" t="s">
        <v>442</v>
      </c>
      <c r="D322" s="181" t="s">
        <v>142</v>
      </c>
      <c r="E322" s="182" t="s">
        <v>443</v>
      </c>
      <c r="F322" s="183" t="s">
        <v>444</v>
      </c>
      <c r="G322" s="184" t="s">
        <v>177</v>
      </c>
      <c r="H322" s="185">
        <v>0.02</v>
      </c>
      <c r="I322" s="186"/>
      <c r="J322" s="187">
        <f>ROUND(I322*H322,2)</f>
        <v>0</v>
      </c>
      <c r="K322" s="183" t="s">
        <v>1</v>
      </c>
      <c r="L322" s="39"/>
      <c r="M322" s="188" t="s">
        <v>1</v>
      </c>
      <c r="N322" s="189" t="s">
        <v>41</v>
      </c>
      <c r="O322" s="71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2" t="s">
        <v>146</v>
      </c>
      <c r="AT322" s="192" t="s">
        <v>142</v>
      </c>
      <c r="AU322" s="192" t="s">
        <v>83</v>
      </c>
      <c r="AY322" s="17" t="s">
        <v>139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7" t="s">
        <v>81</v>
      </c>
      <c r="BK322" s="193">
        <f>ROUND(I322*H322,2)</f>
        <v>0</v>
      </c>
      <c r="BL322" s="17" t="s">
        <v>146</v>
      </c>
      <c r="BM322" s="192" t="s">
        <v>445</v>
      </c>
    </row>
    <row r="323" spans="2:51" s="13" customFormat="1" ht="11.25">
      <c r="B323" s="194"/>
      <c r="C323" s="195"/>
      <c r="D323" s="196" t="s">
        <v>148</v>
      </c>
      <c r="E323" s="197" t="s">
        <v>1</v>
      </c>
      <c r="F323" s="198" t="s">
        <v>446</v>
      </c>
      <c r="G323" s="195"/>
      <c r="H323" s="197" t="s">
        <v>1</v>
      </c>
      <c r="I323" s="199"/>
      <c r="J323" s="195"/>
      <c r="K323" s="195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148</v>
      </c>
      <c r="AU323" s="204" t="s">
        <v>83</v>
      </c>
      <c r="AV323" s="13" t="s">
        <v>81</v>
      </c>
      <c r="AW323" s="13" t="s">
        <v>32</v>
      </c>
      <c r="AX323" s="13" t="s">
        <v>76</v>
      </c>
      <c r="AY323" s="204" t="s">
        <v>139</v>
      </c>
    </row>
    <row r="324" spans="2:51" s="14" customFormat="1" ht="11.25">
      <c r="B324" s="205"/>
      <c r="C324" s="206"/>
      <c r="D324" s="196" t="s">
        <v>148</v>
      </c>
      <c r="E324" s="207" t="s">
        <v>1</v>
      </c>
      <c r="F324" s="208" t="s">
        <v>447</v>
      </c>
      <c r="G324" s="206"/>
      <c r="H324" s="209">
        <v>0.02</v>
      </c>
      <c r="I324" s="210"/>
      <c r="J324" s="206"/>
      <c r="K324" s="206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148</v>
      </c>
      <c r="AU324" s="215" t="s">
        <v>83</v>
      </c>
      <c r="AV324" s="14" t="s">
        <v>83</v>
      </c>
      <c r="AW324" s="14" t="s">
        <v>32</v>
      </c>
      <c r="AX324" s="14" t="s">
        <v>76</v>
      </c>
      <c r="AY324" s="215" t="s">
        <v>139</v>
      </c>
    </row>
    <row r="325" spans="2:51" s="15" customFormat="1" ht="11.25">
      <c r="B325" s="216"/>
      <c r="C325" s="217"/>
      <c r="D325" s="196" t="s">
        <v>148</v>
      </c>
      <c r="E325" s="218" t="s">
        <v>1</v>
      </c>
      <c r="F325" s="219" t="s">
        <v>151</v>
      </c>
      <c r="G325" s="217"/>
      <c r="H325" s="220">
        <v>0.02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148</v>
      </c>
      <c r="AU325" s="226" t="s">
        <v>83</v>
      </c>
      <c r="AV325" s="15" t="s">
        <v>146</v>
      </c>
      <c r="AW325" s="15" t="s">
        <v>32</v>
      </c>
      <c r="AX325" s="15" t="s">
        <v>81</v>
      </c>
      <c r="AY325" s="226" t="s">
        <v>139</v>
      </c>
    </row>
    <row r="326" spans="2:63" s="12" customFormat="1" ht="22.9" customHeight="1">
      <c r="B326" s="165"/>
      <c r="C326" s="166"/>
      <c r="D326" s="167" t="s">
        <v>75</v>
      </c>
      <c r="E326" s="179" t="s">
        <v>448</v>
      </c>
      <c r="F326" s="179" t="s">
        <v>449</v>
      </c>
      <c r="G326" s="166"/>
      <c r="H326" s="166"/>
      <c r="I326" s="169"/>
      <c r="J326" s="180">
        <f>BK326</f>
        <v>0</v>
      </c>
      <c r="K326" s="166"/>
      <c r="L326" s="171"/>
      <c r="M326" s="172"/>
      <c r="N326" s="173"/>
      <c r="O326" s="173"/>
      <c r="P326" s="174">
        <f>SUM(P327:P330)</f>
        <v>0</v>
      </c>
      <c r="Q326" s="173"/>
      <c r="R326" s="174">
        <f>SUM(R327:R330)</f>
        <v>0</v>
      </c>
      <c r="S326" s="173"/>
      <c r="T326" s="175">
        <f>SUM(T327:T330)</f>
        <v>0</v>
      </c>
      <c r="AR326" s="176" t="s">
        <v>81</v>
      </c>
      <c r="AT326" s="177" t="s">
        <v>75</v>
      </c>
      <c r="AU326" s="177" t="s">
        <v>81</v>
      </c>
      <c r="AY326" s="176" t="s">
        <v>139</v>
      </c>
      <c r="BK326" s="178">
        <f>SUM(BK327:BK330)</f>
        <v>0</v>
      </c>
    </row>
    <row r="327" spans="1:65" s="2" customFormat="1" ht="24.2" customHeight="1">
      <c r="A327" s="34"/>
      <c r="B327" s="35"/>
      <c r="C327" s="181" t="s">
        <v>450</v>
      </c>
      <c r="D327" s="181" t="s">
        <v>142</v>
      </c>
      <c r="E327" s="182" t="s">
        <v>451</v>
      </c>
      <c r="F327" s="183" t="s">
        <v>452</v>
      </c>
      <c r="G327" s="184" t="s">
        <v>191</v>
      </c>
      <c r="H327" s="185">
        <v>7.85</v>
      </c>
      <c r="I327" s="186"/>
      <c r="J327" s="187">
        <f>ROUND(I327*H327,2)</f>
        <v>0</v>
      </c>
      <c r="K327" s="183" t="s">
        <v>1</v>
      </c>
      <c r="L327" s="39"/>
      <c r="M327" s="188" t="s">
        <v>1</v>
      </c>
      <c r="N327" s="189" t="s">
        <v>41</v>
      </c>
      <c r="O327" s="71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2" t="s">
        <v>146</v>
      </c>
      <c r="AT327" s="192" t="s">
        <v>142</v>
      </c>
      <c r="AU327" s="192" t="s">
        <v>83</v>
      </c>
      <c r="AY327" s="17" t="s">
        <v>139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17" t="s">
        <v>81</v>
      </c>
      <c r="BK327" s="193">
        <f>ROUND(I327*H327,2)</f>
        <v>0</v>
      </c>
      <c r="BL327" s="17" t="s">
        <v>146</v>
      </c>
      <c r="BM327" s="192" t="s">
        <v>453</v>
      </c>
    </row>
    <row r="328" spans="2:51" s="13" customFormat="1" ht="11.25">
      <c r="B328" s="194"/>
      <c r="C328" s="195"/>
      <c r="D328" s="196" t="s">
        <v>148</v>
      </c>
      <c r="E328" s="197" t="s">
        <v>1</v>
      </c>
      <c r="F328" s="198" t="s">
        <v>184</v>
      </c>
      <c r="G328" s="195"/>
      <c r="H328" s="197" t="s">
        <v>1</v>
      </c>
      <c r="I328" s="199"/>
      <c r="J328" s="195"/>
      <c r="K328" s="195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148</v>
      </c>
      <c r="AU328" s="204" t="s">
        <v>83</v>
      </c>
      <c r="AV328" s="13" t="s">
        <v>81</v>
      </c>
      <c r="AW328" s="13" t="s">
        <v>32</v>
      </c>
      <c r="AX328" s="13" t="s">
        <v>76</v>
      </c>
      <c r="AY328" s="204" t="s">
        <v>139</v>
      </c>
    </row>
    <row r="329" spans="2:51" s="14" customFormat="1" ht="11.25">
      <c r="B329" s="205"/>
      <c r="C329" s="206"/>
      <c r="D329" s="196" t="s">
        <v>148</v>
      </c>
      <c r="E329" s="207" t="s">
        <v>1</v>
      </c>
      <c r="F329" s="208" t="s">
        <v>193</v>
      </c>
      <c r="G329" s="206"/>
      <c r="H329" s="209">
        <v>7.85</v>
      </c>
      <c r="I329" s="210"/>
      <c r="J329" s="206"/>
      <c r="K329" s="206"/>
      <c r="L329" s="211"/>
      <c r="M329" s="212"/>
      <c r="N329" s="213"/>
      <c r="O329" s="213"/>
      <c r="P329" s="213"/>
      <c r="Q329" s="213"/>
      <c r="R329" s="213"/>
      <c r="S329" s="213"/>
      <c r="T329" s="214"/>
      <c r="AT329" s="215" t="s">
        <v>148</v>
      </c>
      <c r="AU329" s="215" t="s">
        <v>83</v>
      </c>
      <c r="AV329" s="14" t="s">
        <v>83</v>
      </c>
      <c r="AW329" s="14" t="s">
        <v>32</v>
      </c>
      <c r="AX329" s="14" t="s">
        <v>76</v>
      </c>
      <c r="AY329" s="215" t="s">
        <v>139</v>
      </c>
    </row>
    <row r="330" spans="2:51" s="15" customFormat="1" ht="11.25">
      <c r="B330" s="216"/>
      <c r="C330" s="217"/>
      <c r="D330" s="196" t="s">
        <v>148</v>
      </c>
      <c r="E330" s="218" t="s">
        <v>1</v>
      </c>
      <c r="F330" s="219" t="s">
        <v>151</v>
      </c>
      <c r="G330" s="217"/>
      <c r="H330" s="220">
        <v>7.85</v>
      </c>
      <c r="I330" s="221"/>
      <c r="J330" s="217"/>
      <c r="K330" s="217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148</v>
      </c>
      <c r="AU330" s="226" t="s">
        <v>83</v>
      </c>
      <c r="AV330" s="15" t="s">
        <v>146</v>
      </c>
      <c r="AW330" s="15" t="s">
        <v>32</v>
      </c>
      <c r="AX330" s="15" t="s">
        <v>81</v>
      </c>
      <c r="AY330" s="226" t="s">
        <v>139</v>
      </c>
    </row>
    <row r="331" spans="2:63" s="12" customFormat="1" ht="22.9" customHeight="1">
      <c r="B331" s="165"/>
      <c r="C331" s="166"/>
      <c r="D331" s="167" t="s">
        <v>75</v>
      </c>
      <c r="E331" s="179" t="s">
        <v>454</v>
      </c>
      <c r="F331" s="179" t="s">
        <v>455</v>
      </c>
      <c r="G331" s="166"/>
      <c r="H331" s="166"/>
      <c r="I331" s="169"/>
      <c r="J331" s="180">
        <f>BK331</f>
        <v>0</v>
      </c>
      <c r="K331" s="166"/>
      <c r="L331" s="171"/>
      <c r="M331" s="172"/>
      <c r="N331" s="173"/>
      <c r="O331" s="173"/>
      <c r="P331" s="174">
        <f>SUM(P332:P335)</f>
        <v>0</v>
      </c>
      <c r="Q331" s="173"/>
      <c r="R331" s="174">
        <f>SUM(R332:R335)</f>
        <v>0</v>
      </c>
      <c r="S331" s="173"/>
      <c r="T331" s="175">
        <f>SUM(T332:T335)</f>
        <v>0</v>
      </c>
      <c r="AR331" s="176" t="s">
        <v>81</v>
      </c>
      <c r="AT331" s="177" t="s">
        <v>75</v>
      </c>
      <c r="AU331" s="177" t="s">
        <v>81</v>
      </c>
      <c r="AY331" s="176" t="s">
        <v>139</v>
      </c>
      <c r="BK331" s="178">
        <f>SUM(BK332:BK335)</f>
        <v>0</v>
      </c>
    </row>
    <row r="332" spans="1:65" s="2" customFormat="1" ht="44.25" customHeight="1">
      <c r="A332" s="34"/>
      <c r="B332" s="35"/>
      <c r="C332" s="181" t="s">
        <v>456</v>
      </c>
      <c r="D332" s="181" t="s">
        <v>142</v>
      </c>
      <c r="E332" s="182" t="s">
        <v>457</v>
      </c>
      <c r="F332" s="183" t="s">
        <v>458</v>
      </c>
      <c r="G332" s="184" t="s">
        <v>191</v>
      </c>
      <c r="H332" s="185">
        <v>7.85</v>
      </c>
      <c r="I332" s="186"/>
      <c r="J332" s="187">
        <f>ROUND(I332*H332,2)</f>
        <v>0</v>
      </c>
      <c r="K332" s="183" t="s">
        <v>1</v>
      </c>
      <c r="L332" s="39"/>
      <c r="M332" s="188" t="s">
        <v>1</v>
      </c>
      <c r="N332" s="189" t="s">
        <v>41</v>
      </c>
      <c r="O332" s="71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2" t="s">
        <v>146</v>
      </c>
      <c r="AT332" s="192" t="s">
        <v>142</v>
      </c>
      <c r="AU332" s="192" t="s">
        <v>83</v>
      </c>
      <c r="AY332" s="17" t="s">
        <v>139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7" t="s">
        <v>81</v>
      </c>
      <c r="BK332" s="193">
        <f>ROUND(I332*H332,2)</f>
        <v>0</v>
      </c>
      <c r="BL332" s="17" t="s">
        <v>146</v>
      </c>
      <c r="BM332" s="192" t="s">
        <v>459</v>
      </c>
    </row>
    <row r="333" spans="2:51" s="13" customFormat="1" ht="11.25">
      <c r="B333" s="194"/>
      <c r="C333" s="195"/>
      <c r="D333" s="196" t="s">
        <v>148</v>
      </c>
      <c r="E333" s="197" t="s">
        <v>1</v>
      </c>
      <c r="F333" s="198" t="s">
        <v>184</v>
      </c>
      <c r="G333" s="195"/>
      <c r="H333" s="197" t="s">
        <v>1</v>
      </c>
      <c r="I333" s="199"/>
      <c r="J333" s="195"/>
      <c r="K333" s="195"/>
      <c r="L333" s="200"/>
      <c r="M333" s="201"/>
      <c r="N333" s="202"/>
      <c r="O333" s="202"/>
      <c r="P333" s="202"/>
      <c r="Q333" s="202"/>
      <c r="R333" s="202"/>
      <c r="S333" s="202"/>
      <c r="T333" s="203"/>
      <c r="AT333" s="204" t="s">
        <v>148</v>
      </c>
      <c r="AU333" s="204" t="s">
        <v>83</v>
      </c>
      <c r="AV333" s="13" t="s">
        <v>81</v>
      </c>
      <c r="AW333" s="13" t="s">
        <v>32</v>
      </c>
      <c r="AX333" s="13" t="s">
        <v>76</v>
      </c>
      <c r="AY333" s="204" t="s">
        <v>139</v>
      </c>
    </row>
    <row r="334" spans="2:51" s="14" customFormat="1" ht="11.25">
      <c r="B334" s="205"/>
      <c r="C334" s="206"/>
      <c r="D334" s="196" t="s">
        <v>148</v>
      </c>
      <c r="E334" s="207" t="s">
        <v>1</v>
      </c>
      <c r="F334" s="208" t="s">
        <v>193</v>
      </c>
      <c r="G334" s="206"/>
      <c r="H334" s="209">
        <v>7.85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148</v>
      </c>
      <c r="AU334" s="215" t="s">
        <v>83</v>
      </c>
      <c r="AV334" s="14" t="s">
        <v>83</v>
      </c>
      <c r="AW334" s="14" t="s">
        <v>32</v>
      </c>
      <c r="AX334" s="14" t="s">
        <v>76</v>
      </c>
      <c r="AY334" s="215" t="s">
        <v>139</v>
      </c>
    </row>
    <row r="335" spans="2:51" s="15" customFormat="1" ht="11.25">
      <c r="B335" s="216"/>
      <c r="C335" s="217"/>
      <c r="D335" s="196" t="s">
        <v>148</v>
      </c>
      <c r="E335" s="218" t="s">
        <v>1</v>
      </c>
      <c r="F335" s="219" t="s">
        <v>151</v>
      </c>
      <c r="G335" s="217"/>
      <c r="H335" s="220">
        <v>7.85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148</v>
      </c>
      <c r="AU335" s="226" t="s">
        <v>83</v>
      </c>
      <c r="AV335" s="15" t="s">
        <v>146</v>
      </c>
      <c r="AW335" s="15" t="s">
        <v>32</v>
      </c>
      <c r="AX335" s="15" t="s">
        <v>81</v>
      </c>
      <c r="AY335" s="226" t="s">
        <v>139</v>
      </c>
    </row>
    <row r="336" spans="2:63" s="12" customFormat="1" ht="22.9" customHeight="1">
      <c r="B336" s="165"/>
      <c r="C336" s="166"/>
      <c r="D336" s="167" t="s">
        <v>75</v>
      </c>
      <c r="E336" s="179" t="s">
        <v>460</v>
      </c>
      <c r="F336" s="179" t="s">
        <v>461</v>
      </c>
      <c r="G336" s="166"/>
      <c r="H336" s="166"/>
      <c r="I336" s="169"/>
      <c r="J336" s="180">
        <f>BK336</f>
        <v>0</v>
      </c>
      <c r="K336" s="166"/>
      <c r="L336" s="171"/>
      <c r="M336" s="172"/>
      <c r="N336" s="173"/>
      <c r="O336" s="173"/>
      <c r="P336" s="174">
        <f>SUM(P337:P344)</f>
        <v>0</v>
      </c>
      <c r="Q336" s="173"/>
      <c r="R336" s="174">
        <f>SUM(R337:R344)</f>
        <v>0</v>
      </c>
      <c r="S336" s="173"/>
      <c r="T336" s="175">
        <f>SUM(T337:T344)</f>
        <v>0</v>
      </c>
      <c r="AR336" s="176" t="s">
        <v>81</v>
      </c>
      <c r="AT336" s="177" t="s">
        <v>75</v>
      </c>
      <c r="AU336" s="177" t="s">
        <v>81</v>
      </c>
      <c r="AY336" s="176" t="s">
        <v>139</v>
      </c>
      <c r="BK336" s="178">
        <f>SUM(BK337:BK344)</f>
        <v>0</v>
      </c>
    </row>
    <row r="337" spans="1:65" s="2" customFormat="1" ht="33" customHeight="1">
      <c r="A337" s="34"/>
      <c r="B337" s="35"/>
      <c r="C337" s="181" t="s">
        <v>462</v>
      </c>
      <c r="D337" s="181" t="s">
        <v>142</v>
      </c>
      <c r="E337" s="182" t="s">
        <v>463</v>
      </c>
      <c r="F337" s="183" t="s">
        <v>464</v>
      </c>
      <c r="G337" s="184" t="s">
        <v>191</v>
      </c>
      <c r="H337" s="185">
        <v>5.7</v>
      </c>
      <c r="I337" s="186"/>
      <c r="J337" s="187">
        <f>ROUND(I337*H337,2)</f>
        <v>0</v>
      </c>
      <c r="K337" s="183" t="s">
        <v>1</v>
      </c>
      <c r="L337" s="39"/>
      <c r="M337" s="188" t="s">
        <v>1</v>
      </c>
      <c r="N337" s="189" t="s">
        <v>41</v>
      </c>
      <c r="O337" s="71"/>
      <c r="P337" s="190">
        <f>O337*H337</f>
        <v>0</v>
      </c>
      <c r="Q337" s="190">
        <v>0</v>
      </c>
      <c r="R337" s="190">
        <f>Q337*H337</f>
        <v>0</v>
      </c>
      <c r="S337" s="190">
        <v>0</v>
      </c>
      <c r="T337" s="191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2" t="s">
        <v>146</v>
      </c>
      <c r="AT337" s="192" t="s">
        <v>142</v>
      </c>
      <c r="AU337" s="192" t="s">
        <v>83</v>
      </c>
      <c r="AY337" s="17" t="s">
        <v>139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17" t="s">
        <v>81</v>
      </c>
      <c r="BK337" s="193">
        <f>ROUND(I337*H337,2)</f>
        <v>0</v>
      </c>
      <c r="BL337" s="17" t="s">
        <v>146</v>
      </c>
      <c r="BM337" s="192" t="s">
        <v>465</v>
      </c>
    </row>
    <row r="338" spans="2:51" s="13" customFormat="1" ht="11.25">
      <c r="B338" s="194"/>
      <c r="C338" s="195"/>
      <c r="D338" s="196" t="s">
        <v>148</v>
      </c>
      <c r="E338" s="197" t="s">
        <v>1</v>
      </c>
      <c r="F338" s="198" t="s">
        <v>466</v>
      </c>
      <c r="G338" s="195"/>
      <c r="H338" s="197" t="s">
        <v>1</v>
      </c>
      <c r="I338" s="199"/>
      <c r="J338" s="195"/>
      <c r="K338" s="195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148</v>
      </c>
      <c r="AU338" s="204" t="s">
        <v>83</v>
      </c>
      <c r="AV338" s="13" t="s">
        <v>81</v>
      </c>
      <c r="AW338" s="13" t="s">
        <v>32</v>
      </c>
      <c r="AX338" s="13" t="s">
        <v>76</v>
      </c>
      <c r="AY338" s="204" t="s">
        <v>139</v>
      </c>
    </row>
    <row r="339" spans="2:51" s="14" customFormat="1" ht="11.25">
      <c r="B339" s="205"/>
      <c r="C339" s="206"/>
      <c r="D339" s="196" t="s">
        <v>148</v>
      </c>
      <c r="E339" s="207" t="s">
        <v>1</v>
      </c>
      <c r="F339" s="208" t="s">
        <v>467</v>
      </c>
      <c r="G339" s="206"/>
      <c r="H339" s="209">
        <v>5.7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148</v>
      </c>
      <c r="AU339" s="215" t="s">
        <v>83</v>
      </c>
      <c r="AV339" s="14" t="s">
        <v>83</v>
      </c>
      <c r="AW339" s="14" t="s">
        <v>32</v>
      </c>
      <c r="AX339" s="14" t="s">
        <v>76</v>
      </c>
      <c r="AY339" s="215" t="s">
        <v>139</v>
      </c>
    </row>
    <row r="340" spans="2:51" s="15" customFormat="1" ht="11.25">
      <c r="B340" s="216"/>
      <c r="C340" s="217"/>
      <c r="D340" s="196" t="s">
        <v>148</v>
      </c>
      <c r="E340" s="218" t="s">
        <v>1</v>
      </c>
      <c r="F340" s="219" t="s">
        <v>151</v>
      </c>
      <c r="G340" s="217"/>
      <c r="H340" s="220">
        <v>5.7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148</v>
      </c>
      <c r="AU340" s="226" t="s">
        <v>83</v>
      </c>
      <c r="AV340" s="15" t="s">
        <v>146</v>
      </c>
      <c r="AW340" s="15" t="s">
        <v>32</v>
      </c>
      <c r="AX340" s="15" t="s">
        <v>81</v>
      </c>
      <c r="AY340" s="226" t="s">
        <v>139</v>
      </c>
    </row>
    <row r="341" spans="1:65" s="2" customFormat="1" ht="24.2" customHeight="1">
      <c r="A341" s="34"/>
      <c r="B341" s="35"/>
      <c r="C341" s="181" t="s">
        <v>468</v>
      </c>
      <c r="D341" s="181" t="s">
        <v>142</v>
      </c>
      <c r="E341" s="182" t="s">
        <v>469</v>
      </c>
      <c r="F341" s="183" t="s">
        <v>470</v>
      </c>
      <c r="G341" s="184" t="s">
        <v>211</v>
      </c>
      <c r="H341" s="185">
        <v>9</v>
      </c>
      <c r="I341" s="186"/>
      <c r="J341" s="187">
        <f>ROUND(I341*H341,2)</f>
        <v>0</v>
      </c>
      <c r="K341" s="183" t="s">
        <v>1</v>
      </c>
      <c r="L341" s="39"/>
      <c r="M341" s="188" t="s">
        <v>1</v>
      </c>
      <c r="N341" s="189" t="s">
        <v>41</v>
      </c>
      <c r="O341" s="71"/>
      <c r="P341" s="190">
        <f>O341*H341</f>
        <v>0</v>
      </c>
      <c r="Q341" s="190">
        <v>0</v>
      </c>
      <c r="R341" s="190">
        <f>Q341*H341</f>
        <v>0</v>
      </c>
      <c r="S341" s="190">
        <v>0</v>
      </c>
      <c r="T341" s="191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2" t="s">
        <v>146</v>
      </c>
      <c r="AT341" s="192" t="s">
        <v>142</v>
      </c>
      <c r="AU341" s="192" t="s">
        <v>83</v>
      </c>
      <c r="AY341" s="17" t="s">
        <v>139</v>
      </c>
      <c r="BE341" s="193">
        <f>IF(N341="základní",J341,0)</f>
        <v>0</v>
      </c>
      <c r="BF341" s="193">
        <f>IF(N341="snížená",J341,0)</f>
        <v>0</v>
      </c>
      <c r="BG341" s="193">
        <f>IF(N341="zákl. přenesená",J341,0)</f>
        <v>0</v>
      </c>
      <c r="BH341" s="193">
        <f>IF(N341="sníž. přenesená",J341,0)</f>
        <v>0</v>
      </c>
      <c r="BI341" s="193">
        <f>IF(N341="nulová",J341,0)</f>
        <v>0</v>
      </c>
      <c r="BJ341" s="17" t="s">
        <v>81</v>
      </c>
      <c r="BK341" s="193">
        <f>ROUND(I341*H341,2)</f>
        <v>0</v>
      </c>
      <c r="BL341" s="17" t="s">
        <v>146</v>
      </c>
      <c r="BM341" s="192" t="s">
        <v>471</v>
      </c>
    </row>
    <row r="342" spans="2:51" s="13" customFormat="1" ht="11.25">
      <c r="B342" s="194"/>
      <c r="C342" s="195"/>
      <c r="D342" s="196" t="s">
        <v>148</v>
      </c>
      <c r="E342" s="197" t="s">
        <v>1</v>
      </c>
      <c r="F342" s="198" t="s">
        <v>472</v>
      </c>
      <c r="G342" s="195"/>
      <c r="H342" s="197" t="s">
        <v>1</v>
      </c>
      <c r="I342" s="199"/>
      <c r="J342" s="195"/>
      <c r="K342" s="195"/>
      <c r="L342" s="200"/>
      <c r="M342" s="201"/>
      <c r="N342" s="202"/>
      <c r="O342" s="202"/>
      <c r="P342" s="202"/>
      <c r="Q342" s="202"/>
      <c r="R342" s="202"/>
      <c r="S342" s="202"/>
      <c r="T342" s="203"/>
      <c r="AT342" s="204" t="s">
        <v>148</v>
      </c>
      <c r="AU342" s="204" t="s">
        <v>83</v>
      </c>
      <c r="AV342" s="13" t="s">
        <v>81</v>
      </c>
      <c r="AW342" s="13" t="s">
        <v>32</v>
      </c>
      <c r="AX342" s="13" t="s">
        <v>76</v>
      </c>
      <c r="AY342" s="204" t="s">
        <v>139</v>
      </c>
    </row>
    <row r="343" spans="2:51" s="14" customFormat="1" ht="11.25">
      <c r="B343" s="205"/>
      <c r="C343" s="206"/>
      <c r="D343" s="196" t="s">
        <v>148</v>
      </c>
      <c r="E343" s="207" t="s">
        <v>1</v>
      </c>
      <c r="F343" s="208" t="s">
        <v>194</v>
      </c>
      <c r="G343" s="206"/>
      <c r="H343" s="209">
        <v>9</v>
      </c>
      <c r="I343" s="210"/>
      <c r="J343" s="206"/>
      <c r="K343" s="206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148</v>
      </c>
      <c r="AU343" s="215" t="s">
        <v>83</v>
      </c>
      <c r="AV343" s="14" t="s">
        <v>83</v>
      </c>
      <c r="AW343" s="14" t="s">
        <v>32</v>
      </c>
      <c r="AX343" s="14" t="s">
        <v>76</v>
      </c>
      <c r="AY343" s="215" t="s">
        <v>139</v>
      </c>
    </row>
    <row r="344" spans="2:51" s="15" customFormat="1" ht="11.25">
      <c r="B344" s="216"/>
      <c r="C344" s="217"/>
      <c r="D344" s="196" t="s">
        <v>148</v>
      </c>
      <c r="E344" s="218" t="s">
        <v>1</v>
      </c>
      <c r="F344" s="219" t="s">
        <v>151</v>
      </c>
      <c r="G344" s="217"/>
      <c r="H344" s="220">
        <v>9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148</v>
      </c>
      <c r="AU344" s="226" t="s">
        <v>83</v>
      </c>
      <c r="AV344" s="15" t="s">
        <v>146</v>
      </c>
      <c r="AW344" s="15" t="s">
        <v>32</v>
      </c>
      <c r="AX344" s="15" t="s">
        <v>81</v>
      </c>
      <c r="AY344" s="226" t="s">
        <v>139</v>
      </c>
    </row>
    <row r="345" spans="2:63" s="12" customFormat="1" ht="22.9" customHeight="1">
      <c r="B345" s="165"/>
      <c r="C345" s="166"/>
      <c r="D345" s="167" t="s">
        <v>75</v>
      </c>
      <c r="E345" s="179" t="s">
        <v>473</v>
      </c>
      <c r="F345" s="179" t="s">
        <v>474</v>
      </c>
      <c r="G345" s="166"/>
      <c r="H345" s="166"/>
      <c r="I345" s="169"/>
      <c r="J345" s="180">
        <f>BK345</f>
        <v>0</v>
      </c>
      <c r="K345" s="166"/>
      <c r="L345" s="171"/>
      <c r="M345" s="172"/>
      <c r="N345" s="173"/>
      <c r="O345" s="173"/>
      <c r="P345" s="174">
        <f>SUM(P346:P447)</f>
        <v>0</v>
      </c>
      <c r="Q345" s="173"/>
      <c r="R345" s="174">
        <f>SUM(R346:R447)</f>
        <v>0</v>
      </c>
      <c r="S345" s="173"/>
      <c r="T345" s="175">
        <f>SUM(T346:T447)</f>
        <v>0</v>
      </c>
      <c r="AR345" s="176" t="s">
        <v>81</v>
      </c>
      <c r="AT345" s="177" t="s">
        <v>75</v>
      </c>
      <c r="AU345" s="177" t="s">
        <v>81</v>
      </c>
      <c r="AY345" s="176" t="s">
        <v>139</v>
      </c>
      <c r="BK345" s="178">
        <f>SUM(BK346:BK447)</f>
        <v>0</v>
      </c>
    </row>
    <row r="346" spans="1:65" s="2" customFormat="1" ht="21.75" customHeight="1">
      <c r="A346" s="34"/>
      <c r="B346" s="35"/>
      <c r="C346" s="181" t="s">
        <v>475</v>
      </c>
      <c r="D346" s="181" t="s">
        <v>142</v>
      </c>
      <c r="E346" s="182" t="s">
        <v>476</v>
      </c>
      <c r="F346" s="183" t="s">
        <v>477</v>
      </c>
      <c r="G346" s="184" t="s">
        <v>191</v>
      </c>
      <c r="H346" s="185">
        <v>107.023</v>
      </c>
      <c r="I346" s="186"/>
      <c r="J346" s="187">
        <f>ROUND(I346*H346,2)</f>
        <v>0</v>
      </c>
      <c r="K346" s="183" t="s">
        <v>1</v>
      </c>
      <c r="L346" s="39"/>
      <c r="M346" s="188" t="s">
        <v>1</v>
      </c>
      <c r="N346" s="189" t="s">
        <v>41</v>
      </c>
      <c r="O346" s="71"/>
      <c r="P346" s="190">
        <f>O346*H346</f>
        <v>0</v>
      </c>
      <c r="Q346" s="190">
        <v>0</v>
      </c>
      <c r="R346" s="190">
        <f>Q346*H346</f>
        <v>0</v>
      </c>
      <c r="S346" s="190">
        <v>0</v>
      </c>
      <c r="T346" s="191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2" t="s">
        <v>146</v>
      </c>
      <c r="AT346" s="192" t="s">
        <v>142</v>
      </c>
      <c r="AU346" s="192" t="s">
        <v>83</v>
      </c>
      <c r="AY346" s="17" t="s">
        <v>139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17" t="s">
        <v>81</v>
      </c>
      <c r="BK346" s="193">
        <f>ROUND(I346*H346,2)</f>
        <v>0</v>
      </c>
      <c r="BL346" s="17" t="s">
        <v>146</v>
      </c>
      <c r="BM346" s="192" t="s">
        <v>478</v>
      </c>
    </row>
    <row r="347" spans="2:51" s="13" customFormat="1" ht="11.25">
      <c r="B347" s="194"/>
      <c r="C347" s="195"/>
      <c r="D347" s="196" t="s">
        <v>148</v>
      </c>
      <c r="E347" s="197" t="s">
        <v>1</v>
      </c>
      <c r="F347" s="198" t="s">
        <v>479</v>
      </c>
      <c r="G347" s="195"/>
      <c r="H347" s="197" t="s">
        <v>1</v>
      </c>
      <c r="I347" s="199"/>
      <c r="J347" s="195"/>
      <c r="K347" s="195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148</v>
      </c>
      <c r="AU347" s="204" t="s">
        <v>83</v>
      </c>
      <c r="AV347" s="13" t="s">
        <v>81</v>
      </c>
      <c r="AW347" s="13" t="s">
        <v>32</v>
      </c>
      <c r="AX347" s="13" t="s">
        <v>76</v>
      </c>
      <c r="AY347" s="204" t="s">
        <v>139</v>
      </c>
    </row>
    <row r="348" spans="2:51" s="14" customFormat="1" ht="11.25">
      <c r="B348" s="205"/>
      <c r="C348" s="206"/>
      <c r="D348" s="196" t="s">
        <v>148</v>
      </c>
      <c r="E348" s="207" t="s">
        <v>1</v>
      </c>
      <c r="F348" s="208" t="s">
        <v>480</v>
      </c>
      <c r="G348" s="206"/>
      <c r="H348" s="209">
        <v>0.368</v>
      </c>
      <c r="I348" s="210"/>
      <c r="J348" s="206"/>
      <c r="K348" s="206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148</v>
      </c>
      <c r="AU348" s="215" t="s">
        <v>83</v>
      </c>
      <c r="AV348" s="14" t="s">
        <v>83</v>
      </c>
      <c r="AW348" s="14" t="s">
        <v>32</v>
      </c>
      <c r="AX348" s="14" t="s">
        <v>76</v>
      </c>
      <c r="AY348" s="215" t="s">
        <v>139</v>
      </c>
    </row>
    <row r="349" spans="2:51" s="14" customFormat="1" ht="11.25">
      <c r="B349" s="205"/>
      <c r="C349" s="206"/>
      <c r="D349" s="196" t="s">
        <v>148</v>
      </c>
      <c r="E349" s="207" t="s">
        <v>1</v>
      </c>
      <c r="F349" s="208" t="s">
        <v>481</v>
      </c>
      <c r="G349" s="206"/>
      <c r="H349" s="209">
        <v>2.805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148</v>
      </c>
      <c r="AU349" s="215" t="s">
        <v>83</v>
      </c>
      <c r="AV349" s="14" t="s">
        <v>83</v>
      </c>
      <c r="AW349" s="14" t="s">
        <v>32</v>
      </c>
      <c r="AX349" s="14" t="s">
        <v>76</v>
      </c>
      <c r="AY349" s="215" t="s">
        <v>139</v>
      </c>
    </row>
    <row r="350" spans="2:51" s="14" customFormat="1" ht="11.25">
      <c r="B350" s="205"/>
      <c r="C350" s="206"/>
      <c r="D350" s="196" t="s">
        <v>148</v>
      </c>
      <c r="E350" s="207" t="s">
        <v>1</v>
      </c>
      <c r="F350" s="208" t="s">
        <v>482</v>
      </c>
      <c r="G350" s="206"/>
      <c r="H350" s="209">
        <v>88.9</v>
      </c>
      <c r="I350" s="210"/>
      <c r="J350" s="206"/>
      <c r="K350" s="206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148</v>
      </c>
      <c r="AU350" s="215" t="s">
        <v>83</v>
      </c>
      <c r="AV350" s="14" t="s">
        <v>83</v>
      </c>
      <c r="AW350" s="14" t="s">
        <v>32</v>
      </c>
      <c r="AX350" s="14" t="s">
        <v>76</v>
      </c>
      <c r="AY350" s="215" t="s">
        <v>139</v>
      </c>
    </row>
    <row r="351" spans="2:51" s="13" customFormat="1" ht="11.25">
      <c r="B351" s="194"/>
      <c r="C351" s="195"/>
      <c r="D351" s="196" t="s">
        <v>148</v>
      </c>
      <c r="E351" s="197" t="s">
        <v>1</v>
      </c>
      <c r="F351" s="198" t="s">
        <v>483</v>
      </c>
      <c r="G351" s="195"/>
      <c r="H351" s="197" t="s">
        <v>1</v>
      </c>
      <c r="I351" s="199"/>
      <c r="J351" s="195"/>
      <c r="K351" s="195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148</v>
      </c>
      <c r="AU351" s="204" t="s">
        <v>83</v>
      </c>
      <c r="AV351" s="13" t="s">
        <v>81</v>
      </c>
      <c r="AW351" s="13" t="s">
        <v>32</v>
      </c>
      <c r="AX351" s="13" t="s">
        <v>76</v>
      </c>
      <c r="AY351" s="204" t="s">
        <v>139</v>
      </c>
    </row>
    <row r="352" spans="2:51" s="14" customFormat="1" ht="11.25">
      <c r="B352" s="205"/>
      <c r="C352" s="206"/>
      <c r="D352" s="196" t="s">
        <v>148</v>
      </c>
      <c r="E352" s="207" t="s">
        <v>1</v>
      </c>
      <c r="F352" s="208" t="s">
        <v>484</v>
      </c>
      <c r="G352" s="206"/>
      <c r="H352" s="209">
        <v>14.95</v>
      </c>
      <c r="I352" s="210"/>
      <c r="J352" s="206"/>
      <c r="K352" s="206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148</v>
      </c>
      <c r="AU352" s="215" t="s">
        <v>83</v>
      </c>
      <c r="AV352" s="14" t="s">
        <v>83</v>
      </c>
      <c r="AW352" s="14" t="s">
        <v>32</v>
      </c>
      <c r="AX352" s="14" t="s">
        <v>76</v>
      </c>
      <c r="AY352" s="215" t="s">
        <v>139</v>
      </c>
    </row>
    <row r="353" spans="2:51" s="15" customFormat="1" ht="11.25">
      <c r="B353" s="216"/>
      <c r="C353" s="217"/>
      <c r="D353" s="196" t="s">
        <v>148</v>
      </c>
      <c r="E353" s="218" t="s">
        <v>1</v>
      </c>
      <c r="F353" s="219" t="s">
        <v>151</v>
      </c>
      <c r="G353" s="217"/>
      <c r="H353" s="220">
        <v>107.023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148</v>
      </c>
      <c r="AU353" s="226" t="s">
        <v>83</v>
      </c>
      <c r="AV353" s="15" t="s">
        <v>146</v>
      </c>
      <c r="AW353" s="15" t="s">
        <v>32</v>
      </c>
      <c r="AX353" s="15" t="s">
        <v>81</v>
      </c>
      <c r="AY353" s="226" t="s">
        <v>139</v>
      </c>
    </row>
    <row r="354" spans="1:65" s="2" customFormat="1" ht="24.2" customHeight="1">
      <c r="A354" s="34"/>
      <c r="B354" s="35"/>
      <c r="C354" s="181" t="s">
        <v>485</v>
      </c>
      <c r="D354" s="181" t="s">
        <v>142</v>
      </c>
      <c r="E354" s="182" t="s">
        <v>486</v>
      </c>
      <c r="F354" s="183" t="s">
        <v>487</v>
      </c>
      <c r="G354" s="184" t="s">
        <v>233</v>
      </c>
      <c r="H354" s="185">
        <v>57.696</v>
      </c>
      <c r="I354" s="186"/>
      <c r="J354" s="187">
        <f>ROUND(I354*H354,2)</f>
        <v>0</v>
      </c>
      <c r="K354" s="183" t="s">
        <v>1</v>
      </c>
      <c r="L354" s="39"/>
      <c r="M354" s="188" t="s">
        <v>1</v>
      </c>
      <c r="N354" s="189" t="s">
        <v>41</v>
      </c>
      <c r="O354" s="71"/>
      <c r="P354" s="190">
        <f>O354*H354</f>
        <v>0</v>
      </c>
      <c r="Q354" s="190">
        <v>0</v>
      </c>
      <c r="R354" s="190">
        <f>Q354*H354</f>
        <v>0</v>
      </c>
      <c r="S354" s="190">
        <v>0</v>
      </c>
      <c r="T354" s="191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2" t="s">
        <v>146</v>
      </c>
      <c r="AT354" s="192" t="s">
        <v>142</v>
      </c>
      <c r="AU354" s="192" t="s">
        <v>83</v>
      </c>
      <c r="AY354" s="17" t="s">
        <v>139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7" t="s">
        <v>81</v>
      </c>
      <c r="BK354" s="193">
        <f>ROUND(I354*H354,2)</f>
        <v>0</v>
      </c>
      <c r="BL354" s="17" t="s">
        <v>146</v>
      </c>
      <c r="BM354" s="192" t="s">
        <v>488</v>
      </c>
    </row>
    <row r="355" spans="2:51" s="13" customFormat="1" ht="11.25">
      <c r="B355" s="194"/>
      <c r="C355" s="195"/>
      <c r="D355" s="196" t="s">
        <v>148</v>
      </c>
      <c r="E355" s="197" t="s">
        <v>1</v>
      </c>
      <c r="F355" s="198" t="s">
        <v>489</v>
      </c>
      <c r="G355" s="195"/>
      <c r="H355" s="197" t="s">
        <v>1</v>
      </c>
      <c r="I355" s="199"/>
      <c r="J355" s="195"/>
      <c r="K355" s="195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148</v>
      </c>
      <c r="AU355" s="204" t="s">
        <v>83</v>
      </c>
      <c r="AV355" s="13" t="s">
        <v>81</v>
      </c>
      <c r="AW355" s="13" t="s">
        <v>32</v>
      </c>
      <c r="AX355" s="13" t="s">
        <v>76</v>
      </c>
      <c r="AY355" s="204" t="s">
        <v>139</v>
      </c>
    </row>
    <row r="356" spans="2:51" s="14" customFormat="1" ht="11.25">
      <c r="B356" s="205"/>
      <c r="C356" s="206"/>
      <c r="D356" s="196" t="s">
        <v>148</v>
      </c>
      <c r="E356" s="207" t="s">
        <v>1</v>
      </c>
      <c r="F356" s="208" t="s">
        <v>490</v>
      </c>
      <c r="G356" s="206"/>
      <c r="H356" s="209">
        <v>19.1</v>
      </c>
      <c r="I356" s="210"/>
      <c r="J356" s="206"/>
      <c r="K356" s="206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148</v>
      </c>
      <c r="AU356" s="215" t="s">
        <v>83</v>
      </c>
      <c r="AV356" s="14" t="s">
        <v>83</v>
      </c>
      <c r="AW356" s="14" t="s">
        <v>32</v>
      </c>
      <c r="AX356" s="14" t="s">
        <v>76</v>
      </c>
      <c r="AY356" s="215" t="s">
        <v>139</v>
      </c>
    </row>
    <row r="357" spans="2:51" s="14" customFormat="1" ht="11.25">
      <c r="B357" s="205"/>
      <c r="C357" s="206"/>
      <c r="D357" s="196" t="s">
        <v>148</v>
      </c>
      <c r="E357" s="207" t="s">
        <v>1</v>
      </c>
      <c r="F357" s="208" t="s">
        <v>490</v>
      </c>
      <c r="G357" s="206"/>
      <c r="H357" s="209">
        <v>19.1</v>
      </c>
      <c r="I357" s="210"/>
      <c r="J357" s="206"/>
      <c r="K357" s="206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148</v>
      </c>
      <c r="AU357" s="215" t="s">
        <v>83</v>
      </c>
      <c r="AV357" s="14" t="s">
        <v>83</v>
      </c>
      <c r="AW357" s="14" t="s">
        <v>32</v>
      </c>
      <c r="AX357" s="14" t="s">
        <v>76</v>
      </c>
      <c r="AY357" s="215" t="s">
        <v>139</v>
      </c>
    </row>
    <row r="358" spans="2:51" s="13" customFormat="1" ht="11.25">
      <c r="B358" s="194"/>
      <c r="C358" s="195"/>
      <c r="D358" s="196" t="s">
        <v>148</v>
      </c>
      <c r="E358" s="197" t="s">
        <v>1</v>
      </c>
      <c r="F358" s="198" t="s">
        <v>491</v>
      </c>
      <c r="G358" s="195"/>
      <c r="H358" s="197" t="s">
        <v>1</v>
      </c>
      <c r="I358" s="199"/>
      <c r="J358" s="195"/>
      <c r="K358" s="195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148</v>
      </c>
      <c r="AU358" s="204" t="s">
        <v>83</v>
      </c>
      <c r="AV358" s="13" t="s">
        <v>81</v>
      </c>
      <c r="AW358" s="13" t="s">
        <v>32</v>
      </c>
      <c r="AX358" s="13" t="s">
        <v>76</v>
      </c>
      <c r="AY358" s="204" t="s">
        <v>139</v>
      </c>
    </row>
    <row r="359" spans="2:51" s="14" customFormat="1" ht="11.25">
      <c r="B359" s="205"/>
      <c r="C359" s="206"/>
      <c r="D359" s="196" t="s">
        <v>148</v>
      </c>
      <c r="E359" s="207" t="s">
        <v>1</v>
      </c>
      <c r="F359" s="208" t="s">
        <v>492</v>
      </c>
      <c r="G359" s="206"/>
      <c r="H359" s="209">
        <v>19.496</v>
      </c>
      <c r="I359" s="210"/>
      <c r="J359" s="206"/>
      <c r="K359" s="206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148</v>
      </c>
      <c r="AU359" s="215" t="s">
        <v>83</v>
      </c>
      <c r="AV359" s="14" t="s">
        <v>83</v>
      </c>
      <c r="AW359" s="14" t="s">
        <v>32</v>
      </c>
      <c r="AX359" s="14" t="s">
        <v>76</v>
      </c>
      <c r="AY359" s="215" t="s">
        <v>139</v>
      </c>
    </row>
    <row r="360" spans="2:51" s="15" customFormat="1" ht="11.25">
      <c r="B360" s="216"/>
      <c r="C360" s="217"/>
      <c r="D360" s="196" t="s">
        <v>148</v>
      </c>
      <c r="E360" s="218" t="s">
        <v>1</v>
      </c>
      <c r="F360" s="219" t="s">
        <v>151</v>
      </c>
      <c r="G360" s="217"/>
      <c r="H360" s="220">
        <v>57.696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148</v>
      </c>
      <c r="AU360" s="226" t="s">
        <v>83</v>
      </c>
      <c r="AV360" s="15" t="s">
        <v>146</v>
      </c>
      <c r="AW360" s="15" t="s">
        <v>32</v>
      </c>
      <c r="AX360" s="15" t="s">
        <v>81</v>
      </c>
      <c r="AY360" s="226" t="s">
        <v>139</v>
      </c>
    </row>
    <row r="361" spans="1:65" s="2" customFormat="1" ht="16.5" customHeight="1">
      <c r="A361" s="34"/>
      <c r="B361" s="35"/>
      <c r="C361" s="227" t="s">
        <v>493</v>
      </c>
      <c r="D361" s="227" t="s">
        <v>494</v>
      </c>
      <c r="E361" s="228" t="s">
        <v>495</v>
      </c>
      <c r="F361" s="229" t="s">
        <v>496</v>
      </c>
      <c r="G361" s="230" t="s">
        <v>233</v>
      </c>
      <c r="H361" s="231">
        <v>60.581</v>
      </c>
      <c r="I361" s="232"/>
      <c r="J361" s="233">
        <f>ROUND(I361*H361,2)</f>
        <v>0</v>
      </c>
      <c r="K361" s="229" t="s">
        <v>1</v>
      </c>
      <c r="L361" s="234"/>
      <c r="M361" s="235" t="s">
        <v>1</v>
      </c>
      <c r="N361" s="236" t="s">
        <v>41</v>
      </c>
      <c r="O361" s="71"/>
      <c r="P361" s="190">
        <f>O361*H361</f>
        <v>0</v>
      </c>
      <c r="Q361" s="190">
        <v>0</v>
      </c>
      <c r="R361" s="190">
        <f>Q361*H361</f>
        <v>0</v>
      </c>
      <c r="S361" s="190">
        <v>0</v>
      </c>
      <c r="T361" s="191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2" t="s">
        <v>188</v>
      </c>
      <c r="AT361" s="192" t="s">
        <v>494</v>
      </c>
      <c r="AU361" s="192" t="s">
        <v>83</v>
      </c>
      <c r="AY361" s="17" t="s">
        <v>139</v>
      </c>
      <c r="BE361" s="193">
        <f>IF(N361="základní",J361,0)</f>
        <v>0</v>
      </c>
      <c r="BF361" s="193">
        <f>IF(N361="snížená",J361,0)</f>
        <v>0</v>
      </c>
      <c r="BG361" s="193">
        <f>IF(N361="zákl. přenesená",J361,0)</f>
        <v>0</v>
      </c>
      <c r="BH361" s="193">
        <f>IF(N361="sníž. přenesená",J361,0)</f>
        <v>0</v>
      </c>
      <c r="BI361" s="193">
        <f>IF(N361="nulová",J361,0)</f>
        <v>0</v>
      </c>
      <c r="BJ361" s="17" t="s">
        <v>81</v>
      </c>
      <c r="BK361" s="193">
        <f>ROUND(I361*H361,2)</f>
        <v>0</v>
      </c>
      <c r="BL361" s="17" t="s">
        <v>146</v>
      </c>
      <c r="BM361" s="192" t="s">
        <v>497</v>
      </c>
    </row>
    <row r="362" spans="2:51" s="14" customFormat="1" ht="11.25">
      <c r="B362" s="205"/>
      <c r="C362" s="206"/>
      <c r="D362" s="196" t="s">
        <v>148</v>
      </c>
      <c r="E362" s="207" t="s">
        <v>1</v>
      </c>
      <c r="F362" s="208" t="s">
        <v>498</v>
      </c>
      <c r="G362" s="206"/>
      <c r="H362" s="209">
        <v>60.581</v>
      </c>
      <c r="I362" s="210"/>
      <c r="J362" s="206"/>
      <c r="K362" s="206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148</v>
      </c>
      <c r="AU362" s="215" t="s">
        <v>83</v>
      </c>
      <c r="AV362" s="14" t="s">
        <v>83</v>
      </c>
      <c r="AW362" s="14" t="s">
        <v>32</v>
      </c>
      <c r="AX362" s="14" t="s">
        <v>76</v>
      </c>
      <c r="AY362" s="215" t="s">
        <v>139</v>
      </c>
    </row>
    <row r="363" spans="2:51" s="15" customFormat="1" ht="11.25">
      <c r="B363" s="216"/>
      <c r="C363" s="217"/>
      <c r="D363" s="196" t="s">
        <v>148</v>
      </c>
      <c r="E363" s="218" t="s">
        <v>1</v>
      </c>
      <c r="F363" s="219" t="s">
        <v>151</v>
      </c>
      <c r="G363" s="217"/>
      <c r="H363" s="220">
        <v>60.581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148</v>
      </c>
      <c r="AU363" s="226" t="s">
        <v>83</v>
      </c>
      <c r="AV363" s="15" t="s">
        <v>146</v>
      </c>
      <c r="AW363" s="15" t="s">
        <v>32</v>
      </c>
      <c r="AX363" s="15" t="s">
        <v>81</v>
      </c>
      <c r="AY363" s="226" t="s">
        <v>139</v>
      </c>
    </row>
    <row r="364" spans="1:65" s="2" customFormat="1" ht="33" customHeight="1">
      <c r="A364" s="34"/>
      <c r="B364" s="35"/>
      <c r="C364" s="181" t="s">
        <v>499</v>
      </c>
      <c r="D364" s="181" t="s">
        <v>142</v>
      </c>
      <c r="E364" s="182" t="s">
        <v>500</v>
      </c>
      <c r="F364" s="183" t="s">
        <v>501</v>
      </c>
      <c r="G364" s="184" t="s">
        <v>233</v>
      </c>
      <c r="H364" s="185">
        <v>84.98</v>
      </c>
      <c r="I364" s="186"/>
      <c r="J364" s="187">
        <f>ROUND(I364*H364,2)</f>
        <v>0</v>
      </c>
      <c r="K364" s="183" t="s">
        <v>1</v>
      </c>
      <c r="L364" s="39"/>
      <c r="M364" s="188" t="s">
        <v>1</v>
      </c>
      <c r="N364" s="189" t="s">
        <v>41</v>
      </c>
      <c r="O364" s="71"/>
      <c r="P364" s="190">
        <f>O364*H364</f>
        <v>0</v>
      </c>
      <c r="Q364" s="190">
        <v>0</v>
      </c>
      <c r="R364" s="190">
        <f>Q364*H364</f>
        <v>0</v>
      </c>
      <c r="S364" s="190">
        <v>0</v>
      </c>
      <c r="T364" s="191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2" t="s">
        <v>146</v>
      </c>
      <c r="AT364" s="192" t="s">
        <v>142</v>
      </c>
      <c r="AU364" s="192" t="s">
        <v>83</v>
      </c>
      <c r="AY364" s="17" t="s">
        <v>139</v>
      </c>
      <c r="BE364" s="193">
        <f>IF(N364="základní",J364,0)</f>
        <v>0</v>
      </c>
      <c r="BF364" s="193">
        <f>IF(N364="snížená",J364,0)</f>
        <v>0</v>
      </c>
      <c r="BG364" s="193">
        <f>IF(N364="zákl. přenesená",J364,0)</f>
        <v>0</v>
      </c>
      <c r="BH364" s="193">
        <f>IF(N364="sníž. přenesená",J364,0)</f>
        <v>0</v>
      </c>
      <c r="BI364" s="193">
        <f>IF(N364="nulová",J364,0)</f>
        <v>0</v>
      </c>
      <c r="BJ364" s="17" t="s">
        <v>81</v>
      </c>
      <c r="BK364" s="193">
        <f>ROUND(I364*H364,2)</f>
        <v>0</v>
      </c>
      <c r="BL364" s="17" t="s">
        <v>146</v>
      </c>
      <c r="BM364" s="192" t="s">
        <v>502</v>
      </c>
    </row>
    <row r="365" spans="2:51" s="13" customFormat="1" ht="11.25">
      <c r="B365" s="194"/>
      <c r="C365" s="195"/>
      <c r="D365" s="196" t="s">
        <v>148</v>
      </c>
      <c r="E365" s="197" t="s">
        <v>1</v>
      </c>
      <c r="F365" s="198" t="s">
        <v>489</v>
      </c>
      <c r="G365" s="195"/>
      <c r="H365" s="197" t="s">
        <v>1</v>
      </c>
      <c r="I365" s="199"/>
      <c r="J365" s="195"/>
      <c r="K365" s="195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148</v>
      </c>
      <c r="AU365" s="204" t="s">
        <v>83</v>
      </c>
      <c r="AV365" s="13" t="s">
        <v>81</v>
      </c>
      <c r="AW365" s="13" t="s">
        <v>32</v>
      </c>
      <c r="AX365" s="13" t="s">
        <v>76</v>
      </c>
      <c r="AY365" s="204" t="s">
        <v>139</v>
      </c>
    </row>
    <row r="366" spans="2:51" s="14" customFormat="1" ht="11.25">
      <c r="B366" s="205"/>
      <c r="C366" s="206"/>
      <c r="D366" s="196" t="s">
        <v>148</v>
      </c>
      <c r="E366" s="207" t="s">
        <v>1</v>
      </c>
      <c r="F366" s="208" t="s">
        <v>503</v>
      </c>
      <c r="G366" s="206"/>
      <c r="H366" s="209">
        <v>22.3</v>
      </c>
      <c r="I366" s="210"/>
      <c r="J366" s="206"/>
      <c r="K366" s="206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148</v>
      </c>
      <c r="AU366" s="215" t="s">
        <v>83</v>
      </c>
      <c r="AV366" s="14" t="s">
        <v>83</v>
      </c>
      <c r="AW366" s="14" t="s">
        <v>32</v>
      </c>
      <c r="AX366" s="14" t="s">
        <v>76</v>
      </c>
      <c r="AY366" s="215" t="s">
        <v>139</v>
      </c>
    </row>
    <row r="367" spans="2:51" s="14" customFormat="1" ht="11.25">
      <c r="B367" s="205"/>
      <c r="C367" s="206"/>
      <c r="D367" s="196" t="s">
        <v>148</v>
      </c>
      <c r="E367" s="207" t="s">
        <v>1</v>
      </c>
      <c r="F367" s="208" t="s">
        <v>504</v>
      </c>
      <c r="G367" s="206"/>
      <c r="H367" s="209">
        <v>20.19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148</v>
      </c>
      <c r="AU367" s="215" t="s">
        <v>83</v>
      </c>
      <c r="AV367" s="14" t="s">
        <v>83</v>
      </c>
      <c r="AW367" s="14" t="s">
        <v>32</v>
      </c>
      <c r="AX367" s="14" t="s">
        <v>76</v>
      </c>
      <c r="AY367" s="215" t="s">
        <v>139</v>
      </c>
    </row>
    <row r="368" spans="2:51" s="13" customFormat="1" ht="11.25">
      <c r="B368" s="194"/>
      <c r="C368" s="195"/>
      <c r="D368" s="196" t="s">
        <v>148</v>
      </c>
      <c r="E368" s="197" t="s">
        <v>1</v>
      </c>
      <c r="F368" s="198" t="s">
        <v>505</v>
      </c>
      <c r="G368" s="195"/>
      <c r="H368" s="197" t="s">
        <v>1</v>
      </c>
      <c r="I368" s="199"/>
      <c r="J368" s="195"/>
      <c r="K368" s="195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148</v>
      </c>
      <c r="AU368" s="204" t="s">
        <v>83</v>
      </c>
      <c r="AV368" s="13" t="s">
        <v>81</v>
      </c>
      <c r="AW368" s="13" t="s">
        <v>32</v>
      </c>
      <c r="AX368" s="13" t="s">
        <v>76</v>
      </c>
      <c r="AY368" s="204" t="s">
        <v>139</v>
      </c>
    </row>
    <row r="369" spans="2:51" s="14" customFormat="1" ht="11.25">
      <c r="B369" s="205"/>
      <c r="C369" s="206"/>
      <c r="D369" s="196" t="s">
        <v>148</v>
      </c>
      <c r="E369" s="207" t="s">
        <v>1</v>
      </c>
      <c r="F369" s="208" t="s">
        <v>506</v>
      </c>
      <c r="G369" s="206"/>
      <c r="H369" s="209">
        <v>42.49</v>
      </c>
      <c r="I369" s="210"/>
      <c r="J369" s="206"/>
      <c r="K369" s="206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148</v>
      </c>
      <c r="AU369" s="215" t="s">
        <v>83</v>
      </c>
      <c r="AV369" s="14" t="s">
        <v>83</v>
      </c>
      <c r="AW369" s="14" t="s">
        <v>32</v>
      </c>
      <c r="AX369" s="14" t="s">
        <v>76</v>
      </c>
      <c r="AY369" s="215" t="s">
        <v>139</v>
      </c>
    </row>
    <row r="370" spans="2:51" s="15" customFormat="1" ht="11.25">
      <c r="B370" s="216"/>
      <c r="C370" s="217"/>
      <c r="D370" s="196" t="s">
        <v>148</v>
      </c>
      <c r="E370" s="218" t="s">
        <v>1</v>
      </c>
      <c r="F370" s="219" t="s">
        <v>151</v>
      </c>
      <c r="G370" s="217"/>
      <c r="H370" s="220">
        <v>84.98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148</v>
      </c>
      <c r="AU370" s="226" t="s">
        <v>83</v>
      </c>
      <c r="AV370" s="15" t="s">
        <v>146</v>
      </c>
      <c r="AW370" s="15" t="s">
        <v>32</v>
      </c>
      <c r="AX370" s="15" t="s">
        <v>81</v>
      </c>
      <c r="AY370" s="226" t="s">
        <v>139</v>
      </c>
    </row>
    <row r="371" spans="1:65" s="2" customFormat="1" ht="16.5" customHeight="1">
      <c r="A371" s="34"/>
      <c r="B371" s="35"/>
      <c r="C371" s="227" t="s">
        <v>507</v>
      </c>
      <c r="D371" s="227" t="s">
        <v>494</v>
      </c>
      <c r="E371" s="228" t="s">
        <v>508</v>
      </c>
      <c r="F371" s="229" t="s">
        <v>509</v>
      </c>
      <c r="G371" s="230" t="s">
        <v>233</v>
      </c>
      <c r="H371" s="231">
        <v>89.229</v>
      </c>
      <c r="I371" s="232"/>
      <c r="J371" s="233">
        <f>ROUND(I371*H371,2)</f>
        <v>0</v>
      </c>
      <c r="K371" s="229" t="s">
        <v>1</v>
      </c>
      <c r="L371" s="234"/>
      <c r="M371" s="235" t="s">
        <v>1</v>
      </c>
      <c r="N371" s="236" t="s">
        <v>41</v>
      </c>
      <c r="O371" s="71"/>
      <c r="P371" s="190">
        <f>O371*H371</f>
        <v>0</v>
      </c>
      <c r="Q371" s="190">
        <v>0</v>
      </c>
      <c r="R371" s="190">
        <f>Q371*H371</f>
        <v>0</v>
      </c>
      <c r="S371" s="190">
        <v>0</v>
      </c>
      <c r="T371" s="191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2" t="s">
        <v>188</v>
      </c>
      <c r="AT371" s="192" t="s">
        <v>494</v>
      </c>
      <c r="AU371" s="192" t="s">
        <v>83</v>
      </c>
      <c r="AY371" s="17" t="s">
        <v>139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7" t="s">
        <v>81</v>
      </c>
      <c r="BK371" s="193">
        <f>ROUND(I371*H371,2)</f>
        <v>0</v>
      </c>
      <c r="BL371" s="17" t="s">
        <v>146</v>
      </c>
      <c r="BM371" s="192" t="s">
        <v>510</v>
      </c>
    </row>
    <row r="372" spans="2:51" s="14" customFormat="1" ht="11.25">
      <c r="B372" s="205"/>
      <c r="C372" s="206"/>
      <c r="D372" s="196" t="s">
        <v>148</v>
      </c>
      <c r="E372" s="207" t="s">
        <v>1</v>
      </c>
      <c r="F372" s="208" t="s">
        <v>511</v>
      </c>
      <c r="G372" s="206"/>
      <c r="H372" s="209">
        <v>89.229</v>
      </c>
      <c r="I372" s="210"/>
      <c r="J372" s="206"/>
      <c r="K372" s="206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148</v>
      </c>
      <c r="AU372" s="215" t="s">
        <v>83</v>
      </c>
      <c r="AV372" s="14" t="s">
        <v>83</v>
      </c>
      <c r="AW372" s="14" t="s">
        <v>32</v>
      </c>
      <c r="AX372" s="14" t="s">
        <v>76</v>
      </c>
      <c r="AY372" s="215" t="s">
        <v>139</v>
      </c>
    </row>
    <row r="373" spans="2:51" s="15" customFormat="1" ht="11.25">
      <c r="B373" s="216"/>
      <c r="C373" s="217"/>
      <c r="D373" s="196" t="s">
        <v>148</v>
      </c>
      <c r="E373" s="218" t="s">
        <v>1</v>
      </c>
      <c r="F373" s="219" t="s">
        <v>151</v>
      </c>
      <c r="G373" s="217"/>
      <c r="H373" s="220">
        <v>89.229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148</v>
      </c>
      <c r="AU373" s="226" t="s">
        <v>83</v>
      </c>
      <c r="AV373" s="15" t="s">
        <v>146</v>
      </c>
      <c r="AW373" s="15" t="s">
        <v>32</v>
      </c>
      <c r="AX373" s="15" t="s">
        <v>81</v>
      </c>
      <c r="AY373" s="226" t="s">
        <v>139</v>
      </c>
    </row>
    <row r="374" spans="1:65" s="2" customFormat="1" ht="24.2" customHeight="1">
      <c r="A374" s="34"/>
      <c r="B374" s="35"/>
      <c r="C374" s="181" t="s">
        <v>512</v>
      </c>
      <c r="D374" s="181" t="s">
        <v>142</v>
      </c>
      <c r="E374" s="182" t="s">
        <v>513</v>
      </c>
      <c r="F374" s="183" t="s">
        <v>514</v>
      </c>
      <c r="G374" s="184" t="s">
        <v>233</v>
      </c>
      <c r="H374" s="185">
        <v>7.35</v>
      </c>
      <c r="I374" s="186"/>
      <c r="J374" s="187">
        <f>ROUND(I374*H374,2)</f>
        <v>0</v>
      </c>
      <c r="K374" s="183" t="s">
        <v>1</v>
      </c>
      <c r="L374" s="39"/>
      <c r="M374" s="188" t="s">
        <v>1</v>
      </c>
      <c r="N374" s="189" t="s">
        <v>41</v>
      </c>
      <c r="O374" s="71"/>
      <c r="P374" s="190">
        <f>O374*H374</f>
        <v>0</v>
      </c>
      <c r="Q374" s="190">
        <v>0</v>
      </c>
      <c r="R374" s="190">
        <f>Q374*H374</f>
        <v>0</v>
      </c>
      <c r="S374" s="190">
        <v>0</v>
      </c>
      <c r="T374" s="191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2" t="s">
        <v>146</v>
      </c>
      <c r="AT374" s="192" t="s">
        <v>142</v>
      </c>
      <c r="AU374" s="192" t="s">
        <v>83</v>
      </c>
      <c r="AY374" s="17" t="s">
        <v>139</v>
      </c>
      <c r="BE374" s="193">
        <f>IF(N374="základní",J374,0)</f>
        <v>0</v>
      </c>
      <c r="BF374" s="193">
        <f>IF(N374="snížená",J374,0)</f>
        <v>0</v>
      </c>
      <c r="BG374" s="193">
        <f>IF(N374="zákl. přenesená",J374,0)</f>
        <v>0</v>
      </c>
      <c r="BH374" s="193">
        <f>IF(N374="sníž. přenesená",J374,0)</f>
        <v>0</v>
      </c>
      <c r="BI374" s="193">
        <f>IF(N374="nulová",J374,0)</f>
        <v>0</v>
      </c>
      <c r="BJ374" s="17" t="s">
        <v>81</v>
      </c>
      <c r="BK374" s="193">
        <f>ROUND(I374*H374,2)</f>
        <v>0</v>
      </c>
      <c r="BL374" s="17" t="s">
        <v>146</v>
      </c>
      <c r="BM374" s="192" t="s">
        <v>515</v>
      </c>
    </row>
    <row r="375" spans="2:51" s="13" customFormat="1" ht="11.25">
      <c r="B375" s="194"/>
      <c r="C375" s="195"/>
      <c r="D375" s="196" t="s">
        <v>148</v>
      </c>
      <c r="E375" s="197" t="s">
        <v>1</v>
      </c>
      <c r="F375" s="198" t="s">
        <v>516</v>
      </c>
      <c r="G375" s="195"/>
      <c r="H375" s="197" t="s">
        <v>1</v>
      </c>
      <c r="I375" s="199"/>
      <c r="J375" s="195"/>
      <c r="K375" s="195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148</v>
      </c>
      <c r="AU375" s="204" t="s">
        <v>83</v>
      </c>
      <c r="AV375" s="13" t="s">
        <v>81</v>
      </c>
      <c r="AW375" s="13" t="s">
        <v>32</v>
      </c>
      <c r="AX375" s="13" t="s">
        <v>76</v>
      </c>
      <c r="AY375" s="204" t="s">
        <v>139</v>
      </c>
    </row>
    <row r="376" spans="2:51" s="14" customFormat="1" ht="11.25">
      <c r="B376" s="205"/>
      <c r="C376" s="206"/>
      <c r="D376" s="196" t="s">
        <v>148</v>
      </c>
      <c r="E376" s="207" t="s">
        <v>1</v>
      </c>
      <c r="F376" s="208" t="s">
        <v>517</v>
      </c>
      <c r="G376" s="206"/>
      <c r="H376" s="209">
        <v>7.35</v>
      </c>
      <c r="I376" s="210"/>
      <c r="J376" s="206"/>
      <c r="K376" s="206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148</v>
      </c>
      <c r="AU376" s="215" t="s">
        <v>83</v>
      </c>
      <c r="AV376" s="14" t="s">
        <v>83</v>
      </c>
      <c r="AW376" s="14" t="s">
        <v>32</v>
      </c>
      <c r="AX376" s="14" t="s">
        <v>76</v>
      </c>
      <c r="AY376" s="215" t="s">
        <v>139</v>
      </c>
    </row>
    <row r="377" spans="2:51" s="15" customFormat="1" ht="11.25">
      <c r="B377" s="216"/>
      <c r="C377" s="217"/>
      <c r="D377" s="196" t="s">
        <v>148</v>
      </c>
      <c r="E377" s="218" t="s">
        <v>1</v>
      </c>
      <c r="F377" s="219" t="s">
        <v>151</v>
      </c>
      <c r="G377" s="217"/>
      <c r="H377" s="220">
        <v>7.35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148</v>
      </c>
      <c r="AU377" s="226" t="s">
        <v>83</v>
      </c>
      <c r="AV377" s="15" t="s">
        <v>146</v>
      </c>
      <c r="AW377" s="15" t="s">
        <v>32</v>
      </c>
      <c r="AX377" s="15" t="s">
        <v>81</v>
      </c>
      <c r="AY377" s="226" t="s">
        <v>139</v>
      </c>
    </row>
    <row r="378" spans="1:65" s="2" customFormat="1" ht="16.5" customHeight="1">
      <c r="A378" s="34"/>
      <c r="B378" s="35"/>
      <c r="C378" s="227" t="s">
        <v>518</v>
      </c>
      <c r="D378" s="227" t="s">
        <v>494</v>
      </c>
      <c r="E378" s="228" t="s">
        <v>519</v>
      </c>
      <c r="F378" s="229" t="s">
        <v>520</v>
      </c>
      <c r="G378" s="230" t="s">
        <v>145</v>
      </c>
      <c r="H378" s="231">
        <v>0.069</v>
      </c>
      <c r="I378" s="232"/>
      <c r="J378" s="233">
        <f>ROUND(I378*H378,2)</f>
        <v>0</v>
      </c>
      <c r="K378" s="229" t="s">
        <v>1</v>
      </c>
      <c r="L378" s="234"/>
      <c r="M378" s="235" t="s">
        <v>1</v>
      </c>
      <c r="N378" s="236" t="s">
        <v>41</v>
      </c>
      <c r="O378" s="71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2" t="s">
        <v>188</v>
      </c>
      <c r="AT378" s="192" t="s">
        <v>494</v>
      </c>
      <c r="AU378" s="192" t="s">
        <v>83</v>
      </c>
      <c r="AY378" s="17" t="s">
        <v>139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17" t="s">
        <v>81</v>
      </c>
      <c r="BK378" s="193">
        <f>ROUND(I378*H378,2)</f>
        <v>0</v>
      </c>
      <c r="BL378" s="17" t="s">
        <v>146</v>
      </c>
      <c r="BM378" s="192" t="s">
        <v>521</v>
      </c>
    </row>
    <row r="379" spans="2:51" s="13" customFormat="1" ht="11.25">
      <c r="B379" s="194"/>
      <c r="C379" s="195"/>
      <c r="D379" s="196" t="s">
        <v>148</v>
      </c>
      <c r="E379" s="197" t="s">
        <v>1</v>
      </c>
      <c r="F379" s="198" t="s">
        <v>516</v>
      </c>
      <c r="G379" s="195"/>
      <c r="H379" s="197" t="s">
        <v>1</v>
      </c>
      <c r="I379" s="199"/>
      <c r="J379" s="195"/>
      <c r="K379" s="195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148</v>
      </c>
      <c r="AU379" s="204" t="s">
        <v>83</v>
      </c>
      <c r="AV379" s="13" t="s">
        <v>81</v>
      </c>
      <c r="AW379" s="13" t="s">
        <v>32</v>
      </c>
      <c r="AX379" s="13" t="s">
        <v>76</v>
      </c>
      <c r="AY379" s="204" t="s">
        <v>139</v>
      </c>
    </row>
    <row r="380" spans="2:51" s="14" customFormat="1" ht="11.25">
      <c r="B380" s="205"/>
      <c r="C380" s="206"/>
      <c r="D380" s="196" t="s">
        <v>148</v>
      </c>
      <c r="E380" s="207" t="s">
        <v>1</v>
      </c>
      <c r="F380" s="208" t="s">
        <v>522</v>
      </c>
      <c r="G380" s="206"/>
      <c r="H380" s="209">
        <v>0.069</v>
      </c>
      <c r="I380" s="210"/>
      <c r="J380" s="206"/>
      <c r="K380" s="206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148</v>
      </c>
      <c r="AU380" s="215" t="s">
        <v>83</v>
      </c>
      <c r="AV380" s="14" t="s">
        <v>83</v>
      </c>
      <c r="AW380" s="14" t="s">
        <v>32</v>
      </c>
      <c r="AX380" s="14" t="s">
        <v>76</v>
      </c>
      <c r="AY380" s="215" t="s">
        <v>139</v>
      </c>
    </row>
    <row r="381" spans="2:51" s="15" customFormat="1" ht="11.25">
      <c r="B381" s="216"/>
      <c r="C381" s="217"/>
      <c r="D381" s="196" t="s">
        <v>148</v>
      </c>
      <c r="E381" s="218" t="s">
        <v>1</v>
      </c>
      <c r="F381" s="219" t="s">
        <v>151</v>
      </c>
      <c r="G381" s="217"/>
      <c r="H381" s="220">
        <v>0.069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148</v>
      </c>
      <c r="AU381" s="226" t="s">
        <v>83</v>
      </c>
      <c r="AV381" s="15" t="s">
        <v>146</v>
      </c>
      <c r="AW381" s="15" t="s">
        <v>32</v>
      </c>
      <c r="AX381" s="15" t="s">
        <v>81</v>
      </c>
      <c r="AY381" s="226" t="s">
        <v>139</v>
      </c>
    </row>
    <row r="382" spans="1:65" s="2" customFormat="1" ht="44.25" customHeight="1">
      <c r="A382" s="34"/>
      <c r="B382" s="35"/>
      <c r="C382" s="181" t="s">
        <v>523</v>
      </c>
      <c r="D382" s="181" t="s">
        <v>142</v>
      </c>
      <c r="E382" s="182" t="s">
        <v>524</v>
      </c>
      <c r="F382" s="183" t="s">
        <v>525</v>
      </c>
      <c r="G382" s="184" t="s">
        <v>191</v>
      </c>
      <c r="H382" s="185">
        <v>88.9</v>
      </c>
      <c r="I382" s="186"/>
      <c r="J382" s="187">
        <f>ROUND(I382*H382,2)</f>
        <v>0</v>
      </c>
      <c r="K382" s="183" t="s">
        <v>1</v>
      </c>
      <c r="L382" s="39"/>
      <c r="M382" s="188" t="s">
        <v>1</v>
      </c>
      <c r="N382" s="189" t="s">
        <v>41</v>
      </c>
      <c r="O382" s="71"/>
      <c r="P382" s="190">
        <f>O382*H382</f>
        <v>0</v>
      </c>
      <c r="Q382" s="190">
        <v>0</v>
      </c>
      <c r="R382" s="190">
        <f>Q382*H382</f>
        <v>0</v>
      </c>
      <c r="S382" s="190">
        <v>0</v>
      </c>
      <c r="T382" s="191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2" t="s">
        <v>146</v>
      </c>
      <c r="AT382" s="192" t="s">
        <v>142</v>
      </c>
      <c r="AU382" s="192" t="s">
        <v>83</v>
      </c>
      <c r="AY382" s="17" t="s">
        <v>139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7" t="s">
        <v>81</v>
      </c>
      <c r="BK382" s="193">
        <f>ROUND(I382*H382,2)</f>
        <v>0</v>
      </c>
      <c r="BL382" s="17" t="s">
        <v>146</v>
      </c>
      <c r="BM382" s="192" t="s">
        <v>526</v>
      </c>
    </row>
    <row r="383" spans="2:51" s="13" customFormat="1" ht="11.25">
      <c r="B383" s="194"/>
      <c r="C383" s="195"/>
      <c r="D383" s="196" t="s">
        <v>148</v>
      </c>
      <c r="E383" s="197" t="s">
        <v>1</v>
      </c>
      <c r="F383" s="198" t="s">
        <v>527</v>
      </c>
      <c r="G383" s="195"/>
      <c r="H383" s="197" t="s">
        <v>1</v>
      </c>
      <c r="I383" s="199"/>
      <c r="J383" s="195"/>
      <c r="K383" s="195"/>
      <c r="L383" s="200"/>
      <c r="M383" s="201"/>
      <c r="N383" s="202"/>
      <c r="O383" s="202"/>
      <c r="P383" s="202"/>
      <c r="Q383" s="202"/>
      <c r="R383" s="202"/>
      <c r="S383" s="202"/>
      <c r="T383" s="203"/>
      <c r="AT383" s="204" t="s">
        <v>148</v>
      </c>
      <c r="AU383" s="204" t="s">
        <v>83</v>
      </c>
      <c r="AV383" s="13" t="s">
        <v>81</v>
      </c>
      <c r="AW383" s="13" t="s">
        <v>32</v>
      </c>
      <c r="AX383" s="13" t="s">
        <v>76</v>
      </c>
      <c r="AY383" s="204" t="s">
        <v>139</v>
      </c>
    </row>
    <row r="384" spans="2:51" s="13" customFormat="1" ht="11.25">
      <c r="B384" s="194"/>
      <c r="C384" s="195"/>
      <c r="D384" s="196" t="s">
        <v>148</v>
      </c>
      <c r="E384" s="197" t="s">
        <v>1</v>
      </c>
      <c r="F384" s="198" t="s">
        <v>528</v>
      </c>
      <c r="G384" s="195"/>
      <c r="H384" s="197" t="s">
        <v>1</v>
      </c>
      <c r="I384" s="199"/>
      <c r="J384" s="195"/>
      <c r="K384" s="195"/>
      <c r="L384" s="200"/>
      <c r="M384" s="201"/>
      <c r="N384" s="202"/>
      <c r="O384" s="202"/>
      <c r="P384" s="202"/>
      <c r="Q384" s="202"/>
      <c r="R384" s="202"/>
      <c r="S384" s="202"/>
      <c r="T384" s="203"/>
      <c r="AT384" s="204" t="s">
        <v>148</v>
      </c>
      <c r="AU384" s="204" t="s">
        <v>83</v>
      </c>
      <c r="AV384" s="13" t="s">
        <v>81</v>
      </c>
      <c r="AW384" s="13" t="s">
        <v>32</v>
      </c>
      <c r="AX384" s="13" t="s">
        <v>76</v>
      </c>
      <c r="AY384" s="204" t="s">
        <v>139</v>
      </c>
    </row>
    <row r="385" spans="2:51" s="14" customFormat="1" ht="11.25">
      <c r="B385" s="205"/>
      <c r="C385" s="206"/>
      <c r="D385" s="196" t="s">
        <v>148</v>
      </c>
      <c r="E385" s="207" t="s">
        <v>1</v>
      </c>
      <c r="F385" s="208" t="s">
        <v>529</v>
      </c>
      <c r="G385" s="206"/>
      <c r="H385" s="209">
        <v>78.9</v>
      </c>
      <c r="I385" s="210"/>
      <c r="J385" s="206"/>
      <c r="K385" s="206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148</v>
      </c>
      <c r="AU385" s="215" t="s">
        <v>83</v>
      </c>
      <c r="AV385" s="14" t="s">
        <v>83</v>
      </c>
      <c r="AW385" s="14" t="s">
        <v>32</v>
      </c>
      <c r="AX385" s="14" t="s">
        <v>76</v>
      </c>
      <c r="AY385" s="215" t="s">
        <v>139</v>
      </c>
    </row>
    <row r="386" spans="2:51" s="13" customFormat="1" ht="11.25">
      <c r="B386" s="194"/>
      <c r="C386" s="195"/>
      <c r="D386" s="196" t="s">
        <v>148</v>
      </c>
      <c r="E386" s="197" t="s">
        <v>1</v>
      </c>
      <c r="F386" s="198" t="s">
        <v>421</v>
      </c>
      <c r="G386" s="195"/>
      <c r="H386" s="197" t="s">
        <v>1</v>
      </c>
      <c r="I386" s="199"/>
      <c r="J386" s="195"/>
      <c r="K386" s="195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148</v>
      </c>
      <c r="AU386" s="204" t="s">
        <v>83</v>
      </c>
      <c r="AV386" s="13" t="s">
        <v>81</v>
      </c>
      <c r="AW386" s="13" t="s">
        <v>32</v>
      </c>
      <c r="AX386" s="13" t="s">
        <v>76</v>
      </c>
      <c r="AY386" s="204" t="s">
        <v>139</v>
      </c>
    </row>
    <row r="387" spans="2:51" s="14" customFormat="1" ht="11.25">
      <c r="B387" s="205"/>
      <c r="C387" s="206"/>
      <c r="D387" s="196" t="s">
        <v>148</v>
      </c>
      <c r="E387" s="207" t="s">
        <v>1</v>
      </c>
      <c r="F387" s="208" t="s">
        <v>200</v>
      </c>
      <c r="G387" s="206"/>
      <c r="H387" s="209">
        <v>10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148</v>
      </c>
      <c r="AU387" s="215" t="s">
        <v>83</v>
      </c>
      <c r="AV387" s="14" t="s">
        <v>83</v>
      </c>
      <c r="AW387" s="14" t="s">
        <v>32</v>
      </c>
      <c r="AX387" s="14" t="s">
        <v>76</v>
      </c>
      <c r="AY387" s="215" t="s">
        <v>139</v>
      </c>
    </row>
    <row r="388" spans="2:51" s="15" customFormat="1" ht="11.25">
      <c r="B388" s="216"/>
      <c r="C388" s="217"/>
      <c r="D388" s="196" t="s">
        <v>148</v>
      </c>
      <c r="E388" s="218" t="s">
        <v>1</v>
      </c>
      <c r="F388" s="219" t="s">
        <v>151</v>
      </c>
      <c r="G388" s="217"/>
      <c r="H388" s="220">
        <v>88.9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148</v>
      </c>
      <c r="AU388" s="226" t="s">
        <v>83</v>
      </c>
      <c r="AV388" s="15" t="s">
        <v>146</v>
      </c>
      <c r="AW388" s="15" t="s">
        <v>32</v>
      </c>
      <c r="AX388" s="15" t="s">
        <v>81</v>
      </c>
      <c r="AY388" s="226" t="s">
        <v>139</v>
      </c>
    </row>
    <row r="389" spans="1:65" s="2" customFormat="1" ht="16.5" customHeight="1">
      <c r="A389" s="34"/>
      <c r="B389" s="35"/>
      <c r="C389" s="227" t="s">
        <v>530</v>
      </c>
      <c r="D389" s="227" t="s">
        <v>494</v>
      </c>
      <c r="E389" s="228" t="s">
        <v>531</v>
      </c>
      <c r="F389" s="229" t="s">
        <v>532</v>
      </c>
      <c r="G389" s="230" t="s">
        <v>191</v>
      </c>
      <c r="H389" s="231">
        <v>93.345</v>
      </c>
      <c r="I389" s="232"/>
      <c r="J389" s="233">
        <f>ROUND(I389*H389,2)</f>
        <v>0</v>
      </c>
      <c r="K389" s="229" t="s">
        <v>1</v>
      </c>
      <c r="L389" s="234"/>
      <c r="M389" s="235" t="s">
        <v>1</v>
      </c>
      <c r="N389" s="236" t="s">
        <v>41</v>
      </c>
      <c r="O389" s="71"/>
      <c r="P389" s="190">
        <f>O389*H389</f>
        <v>0</v>
      </c>
      <c r="Q389" s="190">
        <v>0</v>
      </c>
      <c r="R389" s="190">
        <f>Q389*H389</f>
        <v>0</v>
      </c>
      <c r="S389" s="190">
        <v>0</v>
      </c>
      <c r="T389" s="191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2" t="s">
        <v>188</v>
      </c>
      <c r="AT389" s="192" t="s">
        <v>494</v>
      </c>
      <c r="AU389" s="192" t="s">
        <v>83</v>
      </c>
      <c r="AY389" s="17" t="s">
        <v>139</v>
      </c>
      <c r="BE389" s="193">
        <f>IF(N389="základní",J389,0)</f>
        <v>0</v>
      </c>
      <c r="BF389" s="193">
        <f>IF(N389="snížená",J389,0)</f>
        <v>0</v>
      </c>
      <c r="BG389" s="193">
        <f>IF(N389="zákl. přenesená",J389,0)</f>
        <v>0</v>
      </c>
      <c r="BH389" s="193">
        <f>IF(N389="sníž. přenesená",J389,0)</f>
        <v>0</v>
      </c>
      <c r="BI389" s="193">
        <f>IF(N389="nulová",J389,0)</f>
        <v>0</v>
      </c>
      <c r="BJ389" s="17" t="s">
        <v>81</v>
      </c>
      <c r="BK389" s="193">
        <f>ROUND(I389*H389,2)</f>
        <v>0</v>
      </c>
      <c r="BL389" s="17" t="s">
        <v>146</v>
      </c>
      <c r="BM389" s="192" t="s">
        <v>533</v>
      </c>
    </row>
    <row r="390" spans="2:51" s="14" customFormat="1" ht="11.25">
      <c r="B390" s="205"/>
      <c r="C390" s="206"/>
      <c r="D390" s="196" t="s">
        <v>148</v>
      </c>
      <c r="E390" s="207" t="s">
        <v>1</v>
      </c>
      <c r="F390" s="208" t="s">
        <v>534</v>
      </c>
      <c r="G390" s="206"/>
      <c r="H390" s="209">
        <v>93.345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148</v>
      </c>
      <c r="AU390" s="215" t="s">
        <v>83</v>
      </c>
      <c r="AV390" s="14" t="s">
        <v>83</v>
      </c>
      <c r="AW390" s="14" t="s">
        <v>32</v>
      </c>
      <c r="AX390" s="14" t="s">
        <v>76</v>
      </c>
      <c r="AY390" s="215" t="s">
        <v>139</v>
      </c>
    </row>
    <row r="391" spans="2:51" s="15" customFormat="1" ht="11.25">
      <c r="B391" s="216"/>
      <c r="C391" s="217"/>
      <c r="D391" s="196" t="s">
        <v>148</v>
      </c>
      <c r="E391" s="218" t="s">
        <v>1</v>
      </c>
      <c r="F391" s="219" t="s">
        <v>151</v>
      </c>
      <c r="G391" s="217"/>
      <c r="H391" s="220">
        <v>93.345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148</v>
      </c>
      <c r="AU391" s="226" t="s">
        <v>83</v>
      </c>
      <c r="AV391" s="15" t="s">
        <v>146</v>
      </c>
      <c r="AW391" s="15" t="s">
        <v>32</v>
      </c>
      <c r="AX391" s="15" t="s">
        <v>81</v>
      </c>
      <c r="AY391" s="226" t="s">
        <v>139</v>
      </c>
    </row>
    <row r="392" spans="1:65" s="2" customFormat="1" ht="37.9" customHeight="1">
      <c r="A392" s="34"/>
      <c r="B392" s="35"/>
      <c r="C392" s="181" t="s">
        <v>535</v>
      </c>
      <c r="D392" s="181" t="s">
        <v>142</v>
      </c>
      <c r="E392" s="182" t="s">
        <v>536</v>
      </c>
      <c r="F392" s="183" t="s">
        <v>537</v>
      </c>
      <c r="G392" s="184" t="s">
        <v>233</v>
      </c>
      <c r="H392" s="185">
        <v>56.1</v>
      </c>
      <c r="I392" s="186"/>
      <c r="J392" s="187">
        <f>ROUND(I392*H392,2)</f>
        <v>0</v>
      </c>
      <c r="K392" s="183" t="s">
        <v>1</v>
      </c>
      <c r="L392" s="39"/>
      <c r="M392" s="188" t="s">
        <v>1</v>
      </c>
      <c r="N392" s="189" t="s">
        <v>41</v>
      </c>
      <c r="O392" s="71"/>
      <c r="P392" s="190">
        <f>O392*H392</f>
        <v>0</v>
      </c>
      <c r="Q392" s="190">
        <v>0</v>
      </c>
      <c r="R392" s="190">
        <f>Q392*H392</f>
        <v>0</v>
      </c>
      <c r="S392" s="190">
        <v>0</v>
      </c>
      <c r="T392" s="191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2" t="s">
        <v>146</v>
      </c>
      <c r="AT392" s="192" t="s">
        <v>142</v>
      </c>
      <c r="AU392" s="192" t="s">
        <v>83</v>
      </c>
      <c r="AY392" s="17" t="s">
        <v>139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17" t="s">
        <v>81</v>
      </c>
      <c r="BK392" s="193">
        <f>ROUND(I392*H392,2)</f>
        <v>0</v>
      </c>
      <c r="BL392" s="17" t="s">
        <v>146</v>
      </c>
      <c r="BM392" s="192" t="s">
        <v>538</v>
      </c>
    </row>
    <row r="393" spans="2:51" s="13" customFormat="1" ht="11.25">
      <c r="B393" s="194"/>
      <c r="C393" s="195"/>
      <c r="D393" s="196" t="s">
        <v>148</v>
      </c>
      <c r="E393" s="197" t="s">
        <v>1</v>
      </c>
      <c r="F393" s="198" t="s">
        <v>539</v>
      </c>
      <c r="G393" s="195"/>
      <c r="H393" s="197" t="s">
        <v>1</v>
      </c>
      <c r="I393" s="199"/>
      <c r="J393" s="195"/>
      <c r="K393" s="195"/>
      <c r="L393" s="200"/>
      <c r="M393" s="201"/>
      <c r="N393" s="202"/>
      <c r="O393" s="202"/>
      <c r="P393" s="202"/>
      <c r="Q393" s="202"/>
      <c r="R393" s="202"/>
      <c r="S393" s="202"/>
      <c r="T393" s="203"/>
      <c r="AT393" s="204" t="s">
        <v>148</v>
      </c>
      <c r="AU393" s="204" t="s">
        <v>83</v>
      </c>
      <c r="AV393" s="13" t="s">
        <v>81</v>
      </c>
      <c r="AW393" s="13" t="s">
        <v>32</v>
      </c>
      <c r="AX393" s="13" t="s">
        <v>76</v>
      </c>
      <c r="AY393" s="204" t="s">
        <v>139</v>
      </c>
    </row>
    <row r="394" spans="2:51" s="13" customFormat="1" ht="11.25">
      <c r="B394" s="194"/>
      <c r="C394" s="195"/>
      <c r="D394" s="196" t="s">
        <v>148</v>
      </c>
      <c r="E394" s="197" t="s">
        <v>1</v>
      </c>
      <c r="F394" s="198" t="s">
        <v>528</v>
      </c>
      <c r="G394" s="195"/>
      <c r="H394" s="197" t="s">
        <v>1</v>
      </c>
      <c r="I394" s="199"/>
      <c r="J394" s="195"/>
      <c r="K394" s="195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148</v>
      </c>
      <c r="AU394" s="204" t="s">
        <v>83</v>
      </c>
      <c r="AV394" s="13" t="s">
        <v>81</v>
      </c>
      <c r="AW394" s="13" t="s">
        <v>32</v>
      </c>
      <c r="AX394" s="13" t="s">
        <v>76</v>
      </c>
      <c r="AY394" s="204" t="s">
        <v>139</v>
      </c>
    </row>
    <row r="395" spans="2:51" s="14" customFormat="1" ht="11.25">
      <c r="B395" s="205"/>
      <c r="C395" s="206"/>
      <c r="D395" s="196" t="s">
        <v>148</v>
      </c>
      <c r="E395" s="207" t="s">
        <v>1</v>
      </c>
      <c r="F395" s="208" t="s">
        <v>540</v>
      </c>
      <c r="G395" s="206"/>
      <c r="H395" s="209">
        <v>56.1</v>
      </c>
      <c r="I395" s="210"/>
      <c r="J395" s="206"/>
      <c r="K395" s="206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148</v>
      </c>
      <c r="AU395" s="215" t="s">
        <v>83</v>
      </c>
      <c r="AV395" s="14" t="s">
        <v>83</v>
      </c>
      <c r="AW395" s="14" t="s">
        <v>32</v>
      </c>
      <c r="AX395" s="14" t="s">
        <v>76</v>
      </c>
      <c r="AY395" s="215" t="s">
        <v>139</v>
      </c>
    </row>
    <row r="396" spans="2:51" s="15" customFormat="1" ht="11.25">
      <c r="B396" s="216"/>
      <c r="C396" s="217"/>
      <c r="D396" s="196" t="s">
        <v>148</v>
      </c>
      <c r="E396" s="218" t="s">
        <v>1</v>
      </c>
      <c r="F396" s="219" t="s">
        <v>151</v>
      </c>
      <c r="G396" s="217"/>
      <c r="H396" s="220">
        <v>56.1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148</v>
      </c>
      <c r="AU396" s="226" t="s">
        <v>83</v>
      </c>
      <c r="AV396" s="15" t="s">
        <v>146</v>
      </c>
      <c r="AW396" s="15" t="s">
        <v>32</v>
      </c>
      <c r="AX396" s="15" t="s">
        <v>81</v>
      </c>
      <c r="AY396" s="226" t="s">
        <v>139</v>
      </c>
    </row>
    <row r="397" spans="1:65" s="2" customFormat="1" ht="16.5" customHeight="1">
      <c r="A397" s="34"/>
      <c r="B397" s="35"/>
      <c r="C397" s="227" t="s">
        <v>541</v>
      </c>
      <c r="D397" s="227" t="s">
        <v>494</v>
      </c>
      <c r="E397" s="228" t="s">
        <v>542</v>
      </c>
      <c r="F397" s="229" t="s">
        <v>543</v>
      </c>
      <c r="G397" s="230" t="s">
        <v>191</v>
      </c>
      <c r="H397" s="231">
        <v>2.945</v>
      </c>
      <c r="I397" s="232"/>
      <c r="J397" s="233">
        <f>ROUND(I397*H397,2)</f>
        <v>0</v>
      </c>
      <c r="K397" s="229" t="s">
        <v>1</v>
      </c>
      <c r="L397" s="234"/>
      <c r="M397" s="235" t="s">
        <v>1</v>
      </c>
      <c r="N397" s="236" t="s">
        <v>41</v>
      </c>
      <c r="O397" s="71"/>
      <c r="P397" s="190">
        <f>O397*H397</f>
        <v>0</v>
      </c>
      <c r="Q397" s="190">
        <v>0</v>
      </c>
      <c r="R397" s="190">
        <f>Q397*H397</f>
        <v>0</v>
      </c>
      <c r="S397" s="190">
        <v>0</v>
      </c>
      <c r="T397" s="191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2" t="s">
        <v>188</v>
      </c>
      <c r="AT397" s="192" t="s">
        <v>494</v>
      </c>
      <c r="AU397" s="192" t="s">
        <v>83</v>
      </c>
      <c r="AY397" s="17" t="s">
        <v>139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7" t="s">
        <v>81</v>
      </c>
      <c r="BK397" s="193">
        <f>ROUND(I397*H397,2)</f>
        <v>0</v>
      </c>
      <c r="BL397" s="17" t="s">
        <v>146</v>
      </c>
      <c r="BM397" s="192" t="s">
        <v>544</v>
      </c>
    </row>
    <row r="398" spans="2:51" s="14" customFormat="1" ht="11.25">
      <c r="B398" s="205"/>
      <c r="C398" s="206"/>
      <c r="D398" s="196" t="s">
        <v>148</v>
      </c>
      <c r="E398" s="207" t="s">
        <v>1</v>
      </c>
      <c r="F398" s="208" t="s">
        <v>545</v>
      </c>
      <c r="G398" s="206"/>
      <c r="H398" s="209">
        <v>2.945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148</v>
      </c>
      <c r="AU398" s="215" t="s">
        <v>83</v>
      </c>
      <c r="AV398" s="14" t="s">
        <v>83</v>
      </c>
      <c r="AW398" s="14" t="s">
        <v>32</v>
      </c>
      <c r="AX398" s="14" t="s">
        <v>76</v>
      </c>
      <c r="AY398" s="215" t="s">
        <v>139</v>
      </c>
    </row>
    <row r="399" spans="2:51" s="15" customFormat="1" ht="11.25">
      <c r="B399" s="216"/>
      <c r="C399" s="217"/>
      <c r="D399" s="196" t="s">
        <v>148</v>
      </c>
      <c r="E399" s="218" t="s">
        <v>1</v>
      </c>
      <c r="F399" s="219" t="s">
        <v>151</v>
      </c>
      <c r="G399" s="217"/>
      <c r="H399" s="220">
        <v>2.945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148</v>
      </c>
      <c r="AU399" s="226" t="s">
        <v>83</v>
      </c>
      <c r="AV399" s="15" t="s">
        <v>146</v>
      </c>
      <c r="AW399" s="15" t="s">
        <v>32</v>
      </c>
      <c r="AX399" s="15" t="s">
        <v>81</v>
      </c>
      <c r="AY399" s="226" t="s">
        <v>139</v>
      </c>
    </row>
    <row r="400" spans="1:65" s="2" customFormat="1" ht="16.5" customHeight="1">
      <c r="A400" s="34"/>
      <c r="B400" s="35"/>
      <c r="C400" s="181" t="s">
        <v>546</v>
      </c>
      <c r="D400" s="181" t="s">
        <v>142</v>
      </c>
      <c r="E400" s="182" t="s">
        <v>547</v>
      </c>
      <c r="F400" s="183" t="s">
        <v>548</v>
      </c>
      <c r="G400" s="184" t="s">
        <v>233</v>
      </c>
      <c r="H400" s="185">
        <v>13.99</v>
      </c>
      <c r="I400" s="186"/>
      <c r="J400" s="187">
        <f>ROUND(I400*H400,2)</f>
        <v>0</v>
      </c>
      <c r="K400" s="183" t="s">
        <v>1</v>
      </c>
      <c r="L400" s="39"/>
      <c r="M400" s="188" t="s">
        <v>1</v>
      </c>
      <c r="N400" s="189" t="s">
        <v>41</v>
      </c>
      <c r="O400" s="71"/>
      <c r="P400" s="190">
        <f>O400*H400</f>
        <v>0</v>
      </c>
      <c r="Q400" s="190">
        <v>0</v>
      </c>
      <c r="R400" s="190">
        <f>Q400*H400</f>
        <v>0</v>
      </c>
      <c r="S400" s="190">
        <v>0</v>
      </c>
      <c r="T400" s="191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2" t="s">
        <v>146</v>
      </c>
      <c r="AT400" s="192" t="s">
        <v>142</v>
      </c>
      <c r="AU400" s="192" t="s">
        <v>83</v>
      </c>
      <c r="AY400" s="17" t="s">
        <v>139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17" t="s">
        <v>81</v>
      </c>
      <c r="BK400" s="193">
        <f>ROUND(I400*H400,2)</f>
        <v>0</v>
      </c>
      <c r="BL400" s="17" t="s">
        <v>146</v>
      </c>
      <c r="BM400" s="192" t="s">
        <v>549</v>
      </c>
    </row>
    <row r="401" spans="2:51" s="14" customFormat="1" ht="11.25">
      <c r="B401" s="205"/>
      <c r="C401" s="206"/>
      <c r="D401" s="196" t="s">
        <v>148</v>
      </c>
      <c r="E401" s="207" t="s">
        <v>1</v>
      </c>
      <c r="F401" s="208" t="s">
        <v>550</v>
      </c>
      <c r="G401" s="206"/>
      <c r="H401" s="209">
        <v>13.99</v>
      </c>
      <c r="I401" s="210"/>
      <c r="J401" s="206"/>
      <c r="K401" s="206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148</v>
      </c>
      <c r="AU401" s="215" t="s">
        <v>83</v>
      </c>
      <c r="AV401" s="14" t="s">
        <v>83</v>
      </c>
      <c r="AW401" s="14" t="s">
        <v>32</v>
      </c>
      <c r="AX401" s="14" t="s">
        <v>76</v>
      </c>
      <c r="AY401" s="215" t="s">
        <v>139</v>
      </c>
    </row>
    <row r="402" spans="2:51" s="15" customFormat="1" ht="11.25">
      <c r="B402" s="216"/>
      <c r="C402" s="217"/>
      <c r="D402" s="196" t="s">
        <v>148</v>
      </c>
      <c r="E402" s="218" t="s">
        <v>1</v>
      </c>
      <c r="F402" s="219" t="s">
        <v>151</v>
      </c>
      <c r="G402" s="217"/>
      <c r="H402" s="220">
        <v>13.99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148</v>
      </c>
      <c r="AU402" s="226" t="s">
        <v>83</v>
      </c>
      <c r="AV402" s="15" t="s">
        <v>146</v>
      </c>
      <c r="AW402" s="15" t="s">
        <v>32</v>
      </c>
      <c r="AX402" s="15" t="s">
        <v>81</v>
      </c>
      <c r="AY402" s="226" t="s">
        <v>139</v>
      </c>
    </row>
    <row r="403" spans="1:65" s="2" customFormat="1" ht="16.5" customHeight="1">
      <c r="A403" s="34"/>
      <c r="B403" s="35"/>
      <c r="C403" s="227" t="s">
        <v>551</v>
      </c>
      <c r="D403" s="227" t="s">
        <v>494</v>
      </c>
      <c r="E403" s="228" t="s">
        <v>552</v>
      </c>
      <c r="F403" s="229" t="s">
        <v>553</v>
      </c>
      <c r="G403" s="230" t="s">
        <v>233</v>
      </c>
      <c r="H403" s="231">
        <v>14.69</v>
      </c>
      <c r="I403" s="232"/>
      <c r="J403" s="233">
        <f>ROUND(I403*H403,2)</f>
        <v>0</v>
      </c>
      <c r="K403" s="229" t="s">
        <v>1</v>
      </c>
      <c r="L403" s="234"/>
      <c r="M403" s="235" t="s">
        <v>1</v>
      </c>
      <c r="N403" s="236" t="s">
        <v>41</v>
      </c>
      <c r="O403" s="71"/>
      <c r="P403" s="190">
        <f>O403*H403</f>
        <v>0</v>
      </c>
      <c r="Q403" s="190">
        <v>0</v>
      </c>
      <c r="R403" s="190">
        <f>Q403*H403</f>
        <v>0</v>
      </c>
      <c r="S403" s="190">
        <v>0</v>
      </c>
      <c r="T403" s="191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2" t="s">
        <v>188</v>
      </c>
      <c r="AT403" s="192" t="s">
        <v>494</v>
      </c>
      <c r="AU403" s="192" t="s">
        <v>83</v>
      </c>
      <c r="AY403" s="17" t="s">
        <v>139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7" t="s">
        <v>81</v>
      </c>
      <c r="BK403" s="193">
        <f>ROUND(I403*H403,2)</f>
        <v>0</v>
      </c>
      <c r="BL403" s="17" t="s">
        <v>146</v>
      </c>
      <c r="BM403" s="192" t="s">
        <v>554</v>
      </c>
    </row>
    <row r="404" spans="2:51" s="14" customFormat="1" ht="11.25">
      <c r="B404" s="205"/>
      <c r="C404" s="206"/>
      <c r="D404" s="196" t="s">
        <v>148</v>
      </c>
      <c r="E404" s="207" t="s">
        <v>1</v>
      </c>
      <c r="F404" s="208" t="s">
        <v>555</v>
      </c>
      <c r="G404" s="206"/>
      <c r="H404" s="209">
        <v>14.69</v>
      </c>
      <c r="I404" s="210"/>
      <c r="J404" s="206"/>
      <c r="K404" s="206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148</v>
      </c>
      <c r="AU404" s="215" t="s">
        <v>83</v>
      </c>
      <c r="AV404" s="14" t="s">
        <v>83</v>
      </c>
      <c r="AW404" s="14" t="s">
        <v>32</v>
      </c>
      <c r="AX404" s="14" t="s">
        <v>76</v>
      </c>
      <c r="AY404" s="215" t="s">
        <v>139</v>
      </c>
    </row>
    <row r="405" spans="2:51" s="15" customFormat="1" ht="11.25">
      <c r="B405" s="216"/>
      <c r="C405" s="217"/>
      <c r="D405" s="196" t="s">
        <v>148</v>
      </c>
      <c r="E405" s="218" t="s">
        <v>1</v>
      </c>
      <c r="F405" s="219" t="s">
        <v>151</v>
      </c>
      <c r="G405" s="217"/>
      <c r="H405" s="220">
        <v>14.69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148</v>
      </c>
      <c r="AU405" s="226" t="s">
        <v>83</v>
      </c>
      <c r="AV405" s="15" t="s">
        <v>146</v>
      </c>
      <c r="AW405" s="15" t="s">
        <v>32</v>
      </c>
      <c r="AX405" s="15" t="s">
        <v>81</v>
      </c>
      <c r="AY405" s="226" t="s">
        <v>139</v>
      </c>
    </row>
    <row r="406" spans="1:65" s="2" customFormat="1" ht="21.75" customHeight="1">
      <c r="A406" s="34"/>
      <c r="B406" s="35"/>
      <c r="C406" s="181" t="s">
        <v>556</v>
      </c>
      <c r="D406" s="181" t="s">
        <v>142</v>
      </c>
      <c r="E406" s="182" t="s">
        <v>557</v>
      </c>
      <c r="F406" s="183" t="s">
        <v>558</v>
      </c>
      <c r="G406" s="184" t="s">
        <v>233</v>
      </c>
      <c r="H406" s="185">
        <v>11.64</v>
      </c>
      <c r="I406" s="186"/>
      <c r="J406" s="187">
        <f>ROUND(I406*H406,2)</f>
        <v>0</v>
      </c>
      <c r="K406" s="183" t="s">
        <v>1</v>
      </c>
      <c r="L406" s="39"/>
      <c r="M406" s="188" t="s">
        <v>1</v>
      </c>
      <c r="N406" s="189" t="s">
        <v>41</v>
      </c>
      <c r="O406" s="71"/>
      <c r="P406" s="190">
        <f>O406*H406</f>
        <v>0</v>
      </c>
      <c r="Q406" s="190">
        <v>0</v>
      </c>
      <c r="R406" s="190">
        <f>Q406*H406</f>
        <v>0</v>
      </c>
      <c r="S406" s="190">
        <v>0</v>
      </c>
      <c r="T406" s="191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92" t="s">
        <v>146</v>
      </c>
      <c r="AT406" s="192" t="s">
        <v>142</v>
      </c>
      <c r="AU406" s="192" t="s">
        <v>83</v>
      </c>
      <c r="AY406" s="17" t="s">
        <v>139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17" t="s">
        <v>81</v>
      </c>
      <c r="BK406" s="193">
        <f>ROUND(I406*H406,2)</f>
        <v>0</v>
      </c>
      <c r="BL406" s="17" t="s">
        <v>146</v>
      </c>
      <c r="BM406" s="192" t="s">
        <v>559</v>
      </c>
    </row>
    <row r="407" spans="2:51" s="13" customFormat="1" ht="11.25">
      <c r="B407" s="194"/>
      <c r="C407" s="195"/>
      <c r="D407" s="196" t="s">
        <v>148</v>
      </c>
      <c r="E407" s="197" t="s">
        <v>1</v>
      </c>
      <c r="F407" s="198" t="s">
        <v>489</v>
      </c>
      <c r="G407" s="195"/>
      <c r="H407" s="197" t="s">
        <v>1</v>
      </c>
      <c r="I407" s="199"/>
      <c r="J407" s="195"/>
      <c r="K407" s="195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148</v>
      </c>
      <c r="AU407" s="204" t="s">
        <v>83</v>
      </c>
      <c r="AV407" s="13" t="s">
        <v>81</v>
      </c>
      <c r="AW407" s="13" t="s">
        <v>32</v>
      </c>
      <c r="AX407" s="13" t="s">
        <v>76</v>
      </c>
      <c r="AY407" s="204" t="s">
        <v>139</v>
      </c>
    </row>
    <row r="408" spans="2:51" s="13" customFormat="1" ht="11.25">
      <c r="B408" s="194"/>
      <c r="C408" s="195"/>
      <c r="D408" s="196" t="s">
        <v>148</v>
      </c>
      <c r="E408" s="197" t="s">
        <v>1</v>
      </c>
      <c r="F408" s="198" t="s">
        <v>560</v>
      </c>
      <c r="G408" s="195"/>
      <c r="H408" s="197" t="s">
        <v>1</v>
      </c>
      <c r="I408" s="199"/>
      <c r="J408" s="195"/>
      <c r="K408" s="195"/>
      <c r="L408" s="200"/>
      <c r="M408" s="201"/>
      <c r="N408" s="202"/>
      <c r="O408" s="202"/>
      <c r="P408" s="202"/>
      <c r="Q408" s="202"/>
      <c r="R408" s="202"/>
      <c r="S408" s="202"/>
      <c r="T408" s="203"/>
      <c r="AT408" s="204" t="s">
        <v>148</v>
      </c>
      <c r="AU408" s="204" t="s">
        <v>83</v>
      </c>
      <c r="AV408" s="13" t="s">
        <v>81</v>
      </c>
      <c r="AW408" s="13" t="s">
        <v>32</v>
      </c>
      <c r="AX408" s="13" t="s">
        <v>76</v>
      </c>
      <c r="AY408" s="204" t="s">
        <v>139</v>
      </c>
    </row>
    <row r="409" spans="2:51" s="14" customFormat="1" ht="11.25">
      <c r="B409" s="205"/>
      <c r="C409" s="206"/>
      <c r="D409" s="196" t="s">
        <v>148</v>
      </c>
      <c r="E409" s="207" t="s">
        <v>1</v>
      </c>
      <c r="F409" s="208" t="s">
        <v>561</v>
      </c>
      <c r="G409" s="206"/>
      <c r="H409" s="209">
        <v>3.2</v>
      </c>
      <c r="I409" s="210"/>
      <c r="J409" s="206"/>
      <c r="K409" s="206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148</v>
      </c>
      <c r="AU409" s="215" t="s">
        <v>83</v>
      </c>
      <c r="AV409" s="14" t="s">
        <v>83</v>
      </c>
      <c r="AW409" s="14" t="s">
        <v>32</v>
      </c>
      <c r="AX409" s="14" t="s">
        <v>76</v>
      </c>
      <c r="AY409" s="215" t="s">
        <v>139</v>
      </c>
    </row>
    <row r="410" spans="2:51" s="14" customFormat="1" ht="11.25">
      <c r="B410" s="205"/>
      <c r="C410" s="206"/>
      <c r="D410" s="196" t="s">
        <v>148</v>
      </c>
      <c r="E410" s="207" t="s">
        <v>1</v>
      </c>
      <c r="F410" s="208" t="s">
        <v>562</v>
      </c>
      <c r="G410" s="206"/>
      <c r="H410" s="209">
        <v>1.09</v>
      </c>
      <c r="I410" s="210"/>
      <c r="J410" s="206"/>
      <c r="K410" s="206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148</v>
      </c>
      <c r="AU410" s="215" t="s">
        <v>83</v>
      </c>
      <c r="AV410" s="14" t="s">
        <v>83</v>
      </c>
      <c r="AW410" s="14" t="s">
        <v>32</v>
      </c>
      <c r="AX410" s="14" t="s">
        <v>76</v>
      </c>
      <c r="AY410" s="215" t="s">
        <v>139</v>
      </c>
    </row>
    <row r="411" spans="2:51" s="13" customFormat="1" ht="11.25">
      <c r="B411" s="194"/>
      <c r="C411" s="195"/>
      <c r="D411" s="196" t="s">
        <v>148</v>
      </c>
      <c r="E411" s="197" t="s">
        <v>1</v>
      </c>
      <c r="F411" s="198" t="s">
        <v>563</v>
      </c>
      <c r="G411" s="195"/>
      <c r="H411" s="197" t="s">
        <v>1</v>
      </c>
      <c r="I411" s="199"/>
      <c r="J411" s="195"/>
      <c r="K411" s="195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148</v>
      </c>
      <c r="AU411" s="204" t="s">
        <v>83</v>
      </c>
      <c r="AV411" s="13" t="s">
        <v>81</v>
      </c>
      <c r="AW411" s="13" t="s">
        <v>32</v>
      </c>
      <c r="AX411" s="13" t="s">
        <v>76</v>
      </c>
      <c r="AY411" s="204" t="s">
        <v>139</v>
      </c>
    </row>
    <row r="412" spans="2:51" s="14" customFormat="1" ht="11.25">
      <c r="B412" s="205"/>
      <c r="C412" s="206"/>
      <c r="D412" s="196" t="s">
        <v>148</v>
      </c>
      <c r="E412" s="207" t="s">
        <v>1</v>
      </c>
      <c r="F412" s="208" t="s">
        <v>517</v>
      </c>
      <c r="G412" s="206"/>
      <c r="H412" s="209">
        <v>7.35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148</v>
      </c>
      <c r="AU412" s="215" t="s">
        <v>83</v>
      </c>
      <c r="AV412" s="14" t="s">
        <v>83</v>
      </c>
      <c r="AW412" s="14" t="s">
        <v>32</v>
      </c>
      <c r="AX412" s="14" t="s">
        <v>76</v>
      </c>
      <c r="AY412" s="215" t="s">
        <v>139</v>
      </c>
    </row>
    <row r="413" spans="2:51" s="15" customFormat="1" ht="11.25">
      <c r="B413" s="216"/>
      <c r="C413" s="217"/>
      <c r="D413" s="196" t="s">
        <v>148</v>
      </c>
      <c r="E413" s="218" t="s">
        <v>1</v>
      </c>
      <c r="F413" s="219" t="s">
        <v>151</v>
      </c>
      <c r="G413" s="217"/>
      <c r="H413" s="220">
        <v>11.64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148</v>
      </c>
      <c r="AU413" s="226" t="s">
        <v>83</v>
      </c>
      <c r="AV413" s="15" t="s">
        <v>146</v>
      </c>
      <c r="AW413" s="15" t="s">
        <v>32</v>
      </c>
      <c r="AX413" s="15" t="s">
        <v>81</v>
      </c>
      <c r="AY413" s="226" t="s">
        <v>139</v>
      </c>
    </row>
    <row r="414" spans="1:65" s="2" customFormat="1" ht="16.5" customHeight="1">
      <c r="A414" s="34"/>
      <c r="B414" s="35"/>
      <c r="C414" s="227" t="s">
        <v>564</v>
      </c>
      <c r="D414" s="227" t="s">
        <v>494</v>
      </c>
      <c r="E414" s="228" t="s">
        <v>565</v>
      </c>
      <c r="F414" s="229" t="s">
        <v>566</v>
      </c>
      <c r="G414" s="230" t="s">
        <v>233</v>
      </c>
      <c r="H414" s="231">
        <v>4.505</v>
      </c>
      <c r="I414" s="232"/>
      <c r="J414" s="233">
        <f>ROUND(I414*H414,2)</f>
        <v>0</v>
      </c>
      <c r="K414" s="229" t="s">
        <v>1</v>
      </c>
      <c r="L414" s="234"/>
      <c r="M414" s="235" t="s">
        <v>1</v>
      </c>
      <c r="N414" s="236" t="s">
        <v>41</v>
      </c>
      <c r="O414" s="71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2" t="s">
        <v>188</v>
      </c>
      <c r="AT414" s="192" t="s">
        <v>494</v>
      </c>
      <c r="AU414" s="192" t="s">
        <v>83</v>
      </c>
      <c r="AY414" s="17" t="s">
        <v>139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17" t="s">
        <v>81</v>
      </c>
      <c r="BK414" s="193">
        <f>ROUND(I414*H414,2)</f>
        <v>0</v>
      </c>
      <c r="BL414" s="17" t="s">
        <v>146</v>
      </c>
      <c r="BM414" s="192" t="s">
        <v>567</v>
      </c>
    </row>
    <row r="415" spans="2:51" s="14" customFormat="1" ht="11.25">
      <c r="B415" s="205"/>
      <c r="C415" s="206"/>
      <c r="D415" s="196" t="s">
        <v>148</v>
      </c>
      <c r="E415" s="207" t="s">
        <v>1</v>
      </c>
      <c r="F415" s="208" t="s">
        <v>568</v>
      </c>
      <c r="G415" s="206"/>
      <c r="H415" s="209">
        <v>4.505</v>
      </c>
      <c r="I415" s="210"/>
      <c r="J415" s="206"/>
      <c r="K415" s="206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148</v>
      </c>
      <c r="AU415" s="215" t="s">
        <v>83</v>
      </c>
      <c r="AV415" s="14" t="s">
        <v>83</v>
      </c>
      <c r="AW415" s="14" t="s">
        <v>32</v>
      </c>
      <c r="AX415" s="14" t="s">
        <v>76</v>
      </c>
      <c r="AY415" s="215" t="s">
        <v>139</v>
      </c>
    </row>
    <row r="416" spans="2:51" s="15" customFormat="1" ht="11.25">
      <c r="B416" s="216"/>
      <c r="C416" s="217"/>
      <c r="D416" s="196" t="s">
        <v>148</v>
      </c>
      <c r="E416" s="218" t="s">
        <v>1</v>
      </c>
      <c r="F416" s="219" t="s">
        <v>151</v>
      </c>
      <c r="G416" s="217"/>
      <c r="H416" s="220">
        <v>4.505</v>
      </c>
      <c r="I416" s="221"/>
      <c r="J416" s="217"/>
      <c r="K416" s="217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148</v>
      </c>
      <c r="AU416" s="226" t="s">
        <v>83</v>
      </c>
      <c r="AV416" s="15" t="s">
        <v>146</v>
      </c>
      <c r="AW416" s="15" t="s">
        <v>32</v>
      </c>
      <c r="AX416" s="15" t="s">
        <v>81</v>
      </c>
      <c r="AY416" s="226" t="s">
        <v>139</v>
      </c>
    </row>
    <row r="417" spans="1:65" s="2" customFormat="1" ht="16.5" customHeight="1">
      <c r="A417" s="34"/>
      <c r="B417" s="35"/>
      <c r="C417" s="227" t="s">
        <v>569</v>
      </c>
      <c r="D417" s="227" t="s">
        <v>494</v>
      </c>
      <c r="E417" s="228" t="s">
        <v>570</v>
      </c>
      <c r="F417" s="229" t="s">
        <v>571</v>
      </c>
      <c r="G417" s="230" t="s">
        <v>233</v>
      </c>
      <c r="H417" s="231">
        <v>7.718</v>
      </c>
      <c r="I417" s="232"/>
      <c r="J417" s="233">
        <f>ROUND(I417*H417,2)</f>
        <v>0</v>
      </c>
      <c r="K417" s="229" t="s">
        <v>1</v>
      </c>
      <c r="L417" s="234"/>
      <c r="M417" s="235" t="s">
        <v>1</v>
      </c>
      <c r="N417" s="236" t="s">
        <v>41</v>
      </c>
      <c r="O417" s="71"/>
      <c r="P417" s="190">
        <f>O417*H417</f>
        <v>0</v>
      </c>
      <c r="Q417" s="190">
        <v>0</v>
      </c>
      <c r="R417" s="190">
        <f>Q417*H417</f>
        <v>0</v>
      </c>
      <c r="S417" s="190">
        <v>0</v>
      </c>
      <c r="T417" s="191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2" t="s">
        <v>188</v>
      </c>
      <c r="AT417" s="192" t="s">
        <v>494</v>
      </c>
      <c r="AU417" s="192" t="s">
        <v>83</v>
      </c>
      <c r="AY417" s="17" t="s">
        <v>139</v>
      </c>
      <c r="BE417" s="193">
        <f>IF(N417="základní",J417,0)</f>
        <v>0</v>
      </c>
      <c r="BF417" s="193">
        <f>IF(N417="snížená",J417,0)</f>
        <v>0</v>
      </c>
      <c r="BG417" s="193">
        <f>IF(N417="zákl. přenesená",J417,0)</f>
        <v>0</v>
      </c>
      <c r="BH417" s="193">
        <f>IF(N417="sníž. přenesená",J417,0)</f>
        <v>0</v>
      </c>
      <c r="BI417" s="193">
        <f>IF(N417="nulová",J417,0)</f>
        <v>0</v>
      </c>
      <c r="BJ417" s="17" t="s">
        <v>81</v>
      </c>
      <c r="BK417" s="193">
        <f>ROUND(I417*H417,2)</f>
        <v>0</v>
      </c>
      <c r="BL417" s="17" t="s">
        <v>146</v>
      </c>
      <c r="BM417" s="192" t="s">
        <v>572</v>
      </c>
    </row>
    <row r="418" spans="2:51" s="14" customFormat="1" ht="11.25">
      <c r="B418" s="205"/>
      <c r="C418" s="206"/>
      <c r="D418" s="196" t="s">
        <v>148</v>
      </c>
      <c r="E418" s="207" t="s">
        <v>1</v>
      </c>
      <c r="F418" s="208" t="s">
        <v>573</v>
      </c>
      <c r="G418" s="206"/>
      <c r="H418" s="209">
        <v>7.718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148</v>
      </c>
      <c r="AU418" s="215" t="s">
        <v>83</v>
      </c>
      <c r="AV418" s="14" t="s">
        <v>83</v>
      </c>
      <c r="AW418" s="14" t="s">
        <v>32</v>
      </c>
      <c r="AX418" s="14" t="s">
        <v>76</v>
      </c>
      <c r="AY418" s="215" t="s">
        <v>139</v>
      </c>
    </row>
    <row r="419" spans="2:51" s="15" customFormat="1" ht="11.25">
      <c r="B419" s="216"/>
      <c r="C419" s="217"/>
      <c r="D419" s="196" t="s">
        <v>148</v>
      </c>
      <c r="E419" s="218" t="s">
        <v>1</v>
      </c>
      <c r="F419" s="219" t="s">
        <v>151</v>
      </c>
      <c r="G419" s="217"/>
      <c r="H419" s="220">
        <v>7.718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148</v>
      </c>
      <c r="AU419" s="226" t="s">
        <v>83</v>
      </c>
      <c r="AV419" s="15" t="s">
        <v>146</v>
      </c>
      <c r="AW419" s="15" t="s">
        <v>32</v>
      </c>
      <c r="AX419" s="15" t="s">
        <v>81</v>
      </c>
      <c r="AY419" s="226" t="s">
        <v>139</v>
      </c>
    </row>
    <row r="420" spans="1:65" s="2" customFormat="1" ht="37.9" customHeight="1">
      <c r="A420" s="34"/>
      <c r="B420" s="35"/>
      <c r="C420" s="181" t="s">
        <v>574</v>
      </c>
      <c r="D420" s="181" t="s">
        <v>142</v>
      </c>
      <c r="E420" s="182" t="s">
        <v>575</v>
      </c>
      <c r="F420" s="183" t="s">
        <v>576</v>
      </c>
      <c r="G420" s="184" t="s">
        <v>191</v>
      </c>
      <c r="H420" s="185">
        <v>12</v>
      </c>
      <c r="I420" s="186"/>
      <c r="J420" s="187">
        <f>ROUND(I420*H420,2)</f>
        <v>0</v>
      </c>
      <c r="K420" s="183" t="s">
        <v>1</v>
      </c>
      <c r="L420" s="39"/>
      <c r="M420" s="188" t="s">
        <v>1</v>
      </c>
      <c r="N420" s="189" t="s">
        <v>41</v>
      </c>
      <c r="O420" s="71"/>
      <c r="P420" s="190">
        <f>O420*H420</f>
        <v>0</v>
      </c>
      <c r="Q420" s="190">
        <v>0</v>
      </c>
      <c r="R420" s="190">
        <f>Q420*H420</f>
        <v>0</v>
      </c>
      <c r="S420" s="190">
        <v>0</v>
      </c>
      <c r="T420" s="191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2" t="s">
        <v>146</v>
      </c>
      <c r="AT420" s="192" t="s">
        <v>142</v>
      </c>
      <c r="AU420" s="192" t="s">
        <v>83</v>
      </c>
      <c r="AY420" s="17" t="s">
        <v>139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17" t="s">
        <v>81</v>
      </c>
      <c r="BK420" s="193">
        <f>ROUND(I420*H420,2)</f>
        <v>0</v>
      </c>
      <c r="BL420" s="17" t="s">
        <v>146</v>
      </c>
      <c r="BM420" s="192" t="s">
        <v>577</v>
      </c>
    </row>
    <row r="421" spans="2:51" s="13" customFormat="1" ht="11.25">
      <c r="B421" s="194"/>
      <c r="C421" s="195"/>
      <c r="D421" s="196" t="s">
        <v>148</v>
      </c>
      <c r="E421" s="197" t="s">
        <v>1</v>
      </c>
      <c r="F421" s="198" t="s">
        <v>578</v>
      </c>
      <c r="G421" s="195"/>
      <c r="H421" s="197" t="s">
        <v>1</v>
      </c>
      <c r="I421" s="199"/>
      <c r="J421" s="195"/>
      <c r="K421" s="195"/>
      <c r="L421" s="200"/>
      <c r="M421" s="201"/>
      <c r="N421" s="202"/>
      <c r="O421" s="202"/>
      <c r="P421" s="202"/>
      <c r="Q421" s="202"/>
      <c r="R421" s="202"/>
      <c r="S421" s="202"/>
      <c r="T421" s="203"/>
      <c r="AT421" s="204" t="s">
        <v>148</v>
      </c>
      <c r="AU421" s="204" t="s">
        <v>83</v>
      </c>
      <c r="AV421" s="13" t="s">
        <v>81</v>
      </c>
      <c r="AW421" s="13" t="s">
        <v>32</v>
      </c>
      <c r="AX421" s="13" t="s">
        <v>76</v>
      </c>
      <c r="AY421" s="204" t="s">
        <v>139</v>
      </c>
    </row>
    <row r="422" spans="2:51" s="14" customFormat="1" ht="11.25">
      <c r="B422" s="205"/>
      <c r="C422" s="206"/>
      <c r="D422" s="196" t="s">
        <v>148</v>
      </c>
      <c r="E422" s="207" t="s">
        <v>1</v>
      </c>
      <c r="F422" s="208" t="s">
        <v>224</v>
      </c>
      <c r="G422" s="206"/>
      <c r="H422" s="209">
        <v>12</v>
      </c>
      <c r="I422" s="210"/>
      <c r="J422" s="206"/>
      <c r="K422" s="206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148</v>
      </c>
      <c r="AU422" s="215" t="s">
        <v>83</v>
      </c>
      <c r="AV422" s="14" t="s">
        <v>83</v>
      </c>
      <c r="AW422" s="14" t="s">
        <v>32</v>
      </c>
      <c r="AX422" s="14" t="s">
        <v>76</v>
      </c>
      <c r="AY422" s="215" t="s">
        <v>139</v>
      </c>
    </row>
    <row r="423" spans="2:51" s="15" customFormat="1" ht="11.25">
      <c r="B423" s="216"/>
      <c r="C423" s="217"/>
      <c r="D423" s="196" t="s">
        <v>148</v>
      </c>
      <c r="E423" s="218" t="s">
        <v>1</v>
      </c>
      <c r="F423" s="219" t="s">
        <v>151</v>
      </c>
      <c r="G423" s="217"/>
      <c r="H423" s="220">
        <v>12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148</v>
      </c>
      <c r="AU423" s="226" t="s">
        <v>83</v>
      </c>
      <c r="AV423" s="15" t="s">
        <v>146</v>
      </c>
      <c r="AW423" s="15" t="s">
        <v>32</v>
      </c>
      <c r="AX423" s="15" t="s">
        <v>81</v>
      </c>
      <c r="AY423" s="226" t="s">
        <v>139</v>
      </c>
    </row>
    <row r="424" spans="1:65" s="2" customFormat="1" ht="16.5" customHeight="1">
      <c r="A424" s="34"/>
      <c r="B424" s="35"/>
      <c r="C424" s="227" t="s">
        <v>579</v>
      </c>
      <c r="D424" s="227" t="s">
        <v>494</v>
      </c>
      <c r="E424" s="228" t="s">
        <v>580</v>
      </c>
      <c r="F424" s="229" t="s">
        <v>581</v>
      </c>
      <c r="G424" s="230" t="s">
        <v>191</v>
      </c>
      <c r="H424" s="231">
        <v>15</v>
      </c>
      <c r="I424" s="232"/>
      <c r="J424" s="233">
        <f>ROUND(I424*H424,2)</f>
        <v>0</v>
      </c>
      <c r="K424" s="229" t="s">
        <v>1</v>
      </c>
      <c r="L424" s="234"/>
      <c r="M424" s="235" t="s">
        <v>1</v>
      </c>
      <c r="N424" s="236" t="s">
        <v>41</v>
      </c>
      <c r="O424" s="71"/>
      <c r="P424" s="190">
        <f>O424*H424</f>
        <v>0</v>
      </c>
      <c r="Q424" s="190">
        <v>0</v>
      </c>
      <c r="R424" s="190">
        <f>Q424*H424</f>
        <v>0</v>
      </c>
      <c r="S424" s="190">
        <v>0</v>
      </c>
      <c r="T424" s="191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92" t="s">
        <v>188</v>
      </c>
      <c r="AT424" s="192" t="s">
        <v>494</v>
      </c>
      <c r="AU424" s="192" t="s">
        <v>83</v>
      </c>
      <c r="AY424" s="17" t="s">
        <v>139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17" t="s">
        <v>81</v>
      </c>
      <c r="BK424" s="193">
        <f>ROUND(I424*H424,2)</f>
        <v>0</v>
      </c>
      <c r="BL424" s="17" t="s">
        <v>146</v>
      </c>
      <c r="BM424" s="192" t="s">
        <v>582</v>
      </c>
    </row>
    <row r="425" spans="2:51" s="13" customFormat="1" ht="11.25">
      <c r="B425" s="194"/>
      <c r="C425" s="195"/>
      <c r="D425" s="196" t="s">
        <v>148</v>
      </c>
      <c r="E425" s="197" t="s">
        <v>1</v>
      </c>
      <c r="F425" s="198" t="s">
        <v>578</v>
      </c>
      <c r="G425" s="195"/>
      <c r="H425" s="197" t="s">
        <v>1</v>
      </c>
      <c r="I425" s="199"/>
      <c r="J425" s="195"/>
      <c r="K425" s="195"/>
      <c r="L425" s="200"/>
      <c r="M425" s="201"/>
      <c r="N425" s="202"/>
      <c r="O425" s="202"/>
      <c r="P425" s="202"/>
      <c r="Q425" s="202"/>
      <c r="R425" s="202"/>
      <c r="S425" s="202"/>
      <c r="T425" s="203"/>
      <c r="AT425" s="204" t="s">
        <v>148</v>
      </c>
      <c r="AU425" s="204" t="s">
        <v>83</v>
      </c>
      <c r="AV425" s="13" t="s">
        <v>81</v>
      </c>
      <c r="AW425" s="13" t="s">
        <v>32</v>
      </c>
      <c r="AX425" s="13" t="s">
        <v>76</v>
      </c>
      <c r="AY425" s="204" t="s">
        <v>139</v>
      </c>
    </row>
    <row r="426" spans="2:51" s="14" customFormat="1" ht="11.25">
      <c r="B426" s="205"/>
      <c r="C426" s="206"/>
      <c r="D426" s="196" t="s">
        <v>148</v>
      </c>
      <c r="E426" s="207" t="s">
        <v>1</v>
      </c>
      <c r="F426" s="208" t="s">
        <v>583</v>
      </c>
      <c r="G426" s="206"/>
      <c r="H426" s="209">
        <v>15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148</v>
      </c>
      <c r="AU426" s="215" t="s">
        <v>83</v>
      </c>
      <c r="AV426" s="14" t="s">
        <v>83</v>
      </c>
      <c r="AW426" s="14" t="s">
        <v>32</v>
      </c>
      <c r="AX426" s="14" t="s">
        <v>76</v>
      </c>
      <c r="AY426" s="215" t="s">
        <v>139</v>
      </c>
    </row>
    <row r="427" spans="2:51" s="15" customFormat="1" ht="11.25">
      <c r="B427" s="216"/>
      <c r="C427" s="217"/>
      <c r="D427" s="196" t="s">
        <v>148</v>
      </c>
      <c r="E427" s="218" t="s">
        <v>1</v>
      </c>
      <c r="F427" s="219" t="s">
        <v>151</v>
      </c>
      <c r="G427" s="217"/>
      <c r="H427" s="220">
        <v>15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148</v>
      </c>
      <c r="AU427" s="226" t="s">
        <v>83</v>
      </c>
      <c r="AV427" s="15" t="s">
        <v>146</v>
      </c>
      <c r="AW427" s="15" t="s">
        <v>32</v>
      </c>
      <c r="AX427" s="15" t="s">
        <v>81</v>
      </c>
      <c r="AY427" s="226" t="s">
        <v>139</v>
      </c>
    </row>
    <row r="428" spans="1:65" s="2" customFormat="1" ht="24.2" customHeight="1">
      <c r="A428" s="34"/>
      <c r="B428" s="35"/>
      <c r="C428" s="227" t="s">
        <v>584</v>
      </c>
      <c r="D428" s="227" t="s">
        <v>494</v>
      </c>
      <c r="E428" s="228" t="s">
        <v>585</v>
      </c>
      <c r="F428" s="229" t="s">
        <v>586</v>
      </c>
      <c r="G428" s="230" t="s">
        <v>191</v>
      </c>
      <c r="H428" s="231">
        <v>13.2</v>
      </c>
      <c r="I428" s="232"/>
      <c r="J428" s="233">
        <f>ROUND(I428*H428,2)</f>
        <v>0</v>
      </c>
      <c r="K428" s="229" t="s">
        <v>1</v>
      </c>
      <c r="L428" s="234"/>
      <c r="M428" s="235" t="s">
        <v>1</v>
      </c>
      <c r="N428" s="236" t="s">
        <v>41</v>
      </c>
      <c r="O428" s="71"/>
      <c r="P428" s="190">
        <f>O428*H428</f>
        <v>0</v>
      </c>
      <c r="Q428" s="190">
        <v>0</v>
      </c>
      <c r="R428" s="190">
        <f>Q428*H428</f>
        <v>0</v>
      </c>
      <c r="S428" s="190">
        <v>0</v>
      </c>
      <c r="T428" s="191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2" t="s">
        <v>188</v>
      </c>
      <c r="AT428" s="192" t="s">
        <v>494</v>
      </c>
      <c r="AU428" s="192" t="s">
        <v>83</v>
      </c>
      <c r="AY428" s="17" t="s">
        <v>139</v>
      </c>
      <c r="BE428" s="193">
        <f>IF(N428="základní",J428,0)</f>
        <v>0</v>
      </c>
      <c r="BF428" s="193">
        <f>IF(N428="snížená",J428,0)</f>
        <v>0</v>
      </c>
      <c r="BG428" s="193">
        <f>IF(N428="zákl. přenesená",J428,0)</f>
        <v>0</v>
      </c>
      <c r="BH428" s="193">
        <f>IF(N428="sníž. přenesená",J428,0)</f>
        <v>0</v>
      </c>
      <c r="BI428" s="193">
        <f>IF(N428="nulová",J428,0)</f>
        <v>0</v>
      </c>
      <c r="BJ428" s="17" t="s">
        <v>81</v>
      </c>
      <c r="BK428" s="193">
        <f>ROUND(I428*H428,2)</f>
        <v>0</v>
      </c>
      <c r="BL428" s="17" t="s">
        <v>146</v>
      </c>
      <c r="BM428" s="192" t="s">
        <v>587</v>
      </c>
    </row>
    <row r="429" spans="2:51" s="13" customFormat="1" ht="11.25">
      <c r="B429" s="194"/>
      <c r="C429" s="195"/>
      <c r="D429" s="196" t="s">
        <v>148</v>
      </c>
      <c r="E429" s="197" t="s">
        <v>1</v>
      </c>
      <c r="F429" s="198" t="s">
        <v>578</v>
      </c>
      <c r="G429" s="195"/>
      <c r="H429" s="197" t="s">
        <v>1</v>
      </c>
      <c r="I429" s="199"/>
      <c r="J429" s="195"/>
      <c r="K429" s="195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148</v>
      </c>
      <c r="AU429" s="204" t="s">
        <v>83</v>
      </c>
      <c r="AV429" s="13" t="s">
        <v>81</v>
      </c>
      <c r="AW429" s="13" t="s">
        <v>32</v>
      </c>
      <c r="AX429" s="13" t="s">
        <v>76</v>
      </c>
      <c r="AY429" s="204" t="s">
        <v>139</v>
      </c>
    </row>
    <row r="430" spans="2:51" s="14" customFormat="1" ht="11.25">
      <c r="B430" s="205"/>
      <c r="C430" s="206"/>
      <c r="D430" s="196" t="s">
        <v>148</v>
      </c>
      <c r="E430" s="207" t="s">
        <v>1</v>
      </c>
      <c r="F430" s="208" t="s">
        <v>588</v>
      </c>
      <c r="G430" s="206"/>
      <c r="H430" s="209">
        <v>13.2</v>
      </c>
      <c r="I430" s="210"/>
      <c r="J430" s="206"/>
      <c r="K430" s="206"/>
      <c r="L430" s="211"/>
      <c r="M430" s="212"/>
      <c r="N430" s="213"/>
      <c r="O430" s="213"/>
      <c r="P430" s="213"/>
      <c r="Q430" s="213"/>
      <c r="R430" s="213"/>
      <c r="S430" s="213"/>
      <c r="T430" s="214"/>
      <c r="AT430" s="215" t="s">
        <v>148</v>
      </c>
      <c r="AU430" s="215" t="s">
        <v>83</v>
      </c>
      <c r="AV430" s="14" t="s">
        <v>83</v>
      </c>
      <c r="AW430" s="14" t="s">
        <v>32</v>
      </c>
      <c r="AX430" s="14" t="s">
        <v>76</v>
      </c>
      <c r="AY430" s="215" t="s">
        <v>139</v>
      </c>
    </row>
    <row r="431" spans="2:51" s="15" customFormat="1" ht="11.25">
      <c r="B431" s="216"/>
      <c r="C431" s="217"/>
      <c r="D431" s="196" t="s">
        <v>148</v>
      </c>
      <c r="E431" s="218" t="s">
        <v>1</v>
      </c>
      <c r="F431" s="219" t="s">
        <v>151</v>
      </c>
      <c r="G431" s="217"/>
      <c r="H431" s="220">
        <v>13.2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148</v>
      </c>
      <c r="AU431" s="226" t="s">
        <v>83</v>
      </c>
      <c r="AV431" s="15" t="s">
        <v>146</v>
      </c>
      <c r="AW431" s="15" t="s">
        <v>32</v>
      </c>
      <c r="AX431" s="15" t="s">
        <v>81</v>
      </c>
      <c r="AY431" s="226" t="s">
        <v>139</v>
      </c>
    </row>
    <row r="432" spans="1:65" s="2" customFormat="1" ht="24.2" customHeight="1">
      <c r="A432" s="34"/>
      <c r="B432" s="35"/>
      <c r="C432" s="181" t="s">
        <v>589</v>
      </c>
      <c r="D432" s="181" t="s">
        <v>142</v>
      </c>
      <c r="E432" s="182" t="s">
        <v>590</v>
      </c>
      <c r="F432" s="183" t="s">
        <v>591</v>
      </c>
      <c r="G432" s="184" t="s">
        <v>191</v>
      </c>
      <c r="H432" s="185">
        <v>14.95</v>
      </c>
      <c r="I432" s="186"/>
      <c r="J432" s="187">
        <f>ROUND(I432*H432,2)</f>
        <v>0</v>
      </c>
      <c r="K432" s="183" t="s">
        <v>1</v>
      </c>
      <c r="L432" s="39"/>
      <c r="M432" s="188" t="s">
        <v>1</v>
      </c>
      <c r="N432" s="189" t="s">
        <v>41</v>
      </c>
      <c r="O432" s="71"/>
      <c r="P432" s="190">
        <f>O432*H432</f>
        <v>0</v>
      </c>
      <c r="Q432" s="190">
        <v>0</v>
      </c>
      <c r="R432" s="190">
        <f>Q432*H432</f>
        <v>0</v>
      </c>
      <c r="S432" s="190">
        <v>0</v>
      </c>
      <c r="T432" s="191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92" t="s">
        <v>146</v>
      </c>
      <c r="AT432" s="192" t="s">
        <v>142</v>
      </c>
      <c r="AU432" s="192" t="s">
        <v>83</v>
      </c>
      <c r="AY432" s="17" t="s">
        <v>139</v>
      </c>
      <c r="BE432" s="193">
        <f>IF(N432="základní",J432,0)</f>
        <v>0</v>
      </c>
      <c r="BF432" s="193">
        <f>IF(N432="snížená",J432,0)</f>
        <v>0</v>
      </c>
      <c r="BG432" s="193">
        <f>IF(N432="zákl. přenesená",J432,0)</f>
        <v>0</v>
      </c>
      <c r="BH432" s="193">
        <f>IF(N432="sníž. přenesená",J432,0)</f>
        <v>0</v>
      </c>
      <c r="BI432" s="193">
        <f>IF(N432="nulová",J432,0)</f>
        <v>0</v>
      </c>
      <c r="BJ432" s="17" t="s">
        <v>81</v>
      </c>
      <c r="BK432" s="193">
        <f>ROUND(I432*H432,2)</f>
        <v>0</v>
      </c>
      <c r="BL432" s="17" t="s">
        <v>146</v>
      </c>
      <c r="BM432" s="192" t="s">
        <v>592</v>
      </c>
    </row>
    <row r="433" spans="2:51" s="13" customFormat="1" ht="11.25">
      <c r="B433" s="194"/>
      <c r="C433" s="195"/>
      <c r="D433" s="196" t="s">
        <v>148</v>
      </c>
      <c r="E433" s="197" t="s">
        <v>1</v>
      </c>
      <c r="F433" s="198" t="s">
        <v>593</v>
      </c>
      <c r="G433" s="195"/>
      <c r="H433" s="197" t="s">
        <v>1</v>
      </c>
      <c r="I433" s="199"/>
      <c r="J433" s="195"/>
      <c r="K433" s="195"/>
      <c r="L433" s="200"/>
      <c r="M433" s="201"/>
      <c r="N433" s="202"/>
      <c r="O433" s="202"/>
      <c r="P433" s="202"/>
      <c r="Q433" s="202"/>
      <c r="R433" s="202"/>
      <c r="S433" s="202"/>
      <c r="T433" s="203"/>
      <c r="AT433" s="204" t="s">
        <v>148</v>
      </c>
      <c r="AU433" s="204" t="s">
        <v>83</v>
      </c>
      <c r="AV433" s="13" t="s">
        <v>81</v>
      </c>
      <c r="AW433" s="13" t="s">
        <v>32</v>
      </c>
      <c r="AX433" s="13" t="s">
        <v>76</v>
      </c>
      <c r="AY433" s="204" t="s">
        <v>139</v>
      </c>
    </row>
    <row r="434" spans="2:51" s="14" customFormat="1" ht="11.25">
      <c r="B434" s="205"/>
      <c r="C434" s="206"/>
      <c r="D434" s="196" t="s">
        <v>148</v>
      </c>
      <c r="E434" s="207" t="s">
        <v>1</v>
      </c>
      <c r="F434" s="208" t="s">
        <v>484</v>
      </c>
      <c r="G434" s="206"/>
      <c r="H434" s="209">
        <v>14.95</v>
      </c>
      <c r="I434" s="210"/>
      <c r="J434" s="206"/>
      <c r="K434" s="206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148</v>
      </c>
      <c r="AU434" s="215" t="s">
        <v>83</v>
      </c>
      <c r="AV434" s="14" t="s">
        <v>83</v>
      </c>
      <c r="AW434" s="14" t="s">
        <v>32</v>
      </c>
      <c r="AX434" s="14" t="s">
        <v>76</v>
      </c>
      <c r="AY434" s="215" t="s">
        <v>139</v>
      </c>
    </row>
    <row r="435" spans="2:51" s="15" customFormat="1" ht="11.25">
      <c r="B435" s="216"/>
      <c r="C435" s="217"/>
      <c r="D435" s="196" t="s">
        <v>148</v>
      </c>
      <c r="E435" s="218" t="s">
        <v>1</v>
      </c>
      <c r="F435" s="219" t="s">
        <v>151</v>
      </c>
      <c r="G435" s="217"/>
      <c r="H435" s="220">
        <v>14.95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148</v>
      </c>
      <c r="AU435" s="226" t="s">
        <v>83</v>
      </c>
      <c r="AV435" s="15" t="s">
        <v>146</v>
      </c>
      <c r="AW435" s="15" t="s">
        <v>32</v>
      </c>
      <c r="AX435" s="15" t="s">
        <v>81</v>
      </c>
      <c r="AY435" s="226" t="s">
        <v>139</v>
      </c>
    </row>
    <row r="436" spans="1:65" s="2" customFormat="1" ht="24.2" customHeight="1">
      <c r="A436" s="34"/>
      <c r="B436" s="35"/>
      <c r="C436" s="181" t="s">
        <v>594</v>
      </c>
      <c r="D436" s="181" t="s">
        <v>142</v>
      </c>
      <c r="E436" s="182" t="s">
        <v>595</v>
      </c>
      <c r="F436" s="183" t="s">
        <v>596</v>
      </c>
      <c r="G436" s="184" t="s">
        <v>191</v>
      </c>
      <c r="H436" s="185">
        <v>91.7</v>
      </c>
      <c r="I436" s="186"/>
      <c r="J436" s="187">
        <f>ROUND(I436*H436,2)</f>
        <v>0</v>
      </c>
      <c r="K436" s="183" t="s">
        <v>1</v>
      </c>
      <c r="L436" s="39"/>
      <c r="M436" s="188" t="s">
        <v>1</v>
      </c>
      <c r="N436" s="189" t="s">
        <v>41</v>
      </c>
      <c r="O436" s="71"/>
      <c r="P436" s="190">
        <f>O436*H436</f>
        <v>0</v>
      </c>
      <c r="Q436" s="190">
        <v>0</v>
      </c>
      <c r="R436" s="190">
        <f>Q436*H436</f>
        <v>0</v>
      </c>
      <c r="S436" s="190">
        <v>0</v>
      </c>
      <c r="T436" s="191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92" t="s">
        <v>146</v>
      </c>
      <c r="AT436" s="192" t="s">
        <v>142</v>
      </c>
      <c r="AU436" s="192" t="s">
        <v>83</v>
      </c>
      <c r="AY436" s="17" t="s">
        <v>139</v>
      </c>
      <c r="BE436" s="193">
        <f>IF(N436="základní",J436,0)</f>
        <v>0</v>
      </c>
      <c r="BF436" s="193">
        <f>IF(N436="snížená",J436,0)</f>
        <v>0</v>
      </c>
      <c r="BG436" s="193">
        <f>IF(N436="zákl. přenesená",J436,0)</f>
        <v>0</v>
      </c>
      <c r="BH436" s="193">
        <f>IF(N436="sníž. přenesená",J436,0)</f>
        <v>0</v>
      </c>
      <c r="BI436" s="193">
        <f>IF(N436="nulová",J436,0)</f>
        <v>0</v>
      </c>
      <c r="BJ436" s="17" t="s">
        <v>81</v>
      </c>
      <c r="BK436" s="193">
        <f>ROUND(I436*H436,2)</f>
        <v>0</v>
      </c>
      <c r="BL436" s="17" t="s">
        <v>146</v>
      </c>
      <c r="BM436" s="192" t="s">
        <v>597</v>
      </c>
    </row>
    <row r="437" spans="2:51" s="13" customFormat="1" ht="11.25">
      <c r="B437" s="194"/>
      <c r="C437" s="195"/>
      <c r="D437" s="196" t="s">
        <v>148</v>
      </c>
      <c r="E437" s="197" t="s">
        <v>1</v>
      </c>
      <c r="F437" s="198" t="s">
        <v>528</v>
      </c>
      <c r="G437" s="195"/>
      <c r="H437" s="197" t="s">
        <v>1</v>
      </c>
      <c r="I437" s="199"/>
      <c r="J437" s="195"/>
      <c r="K437" s="195"/>
      <c r="L437" s="200"/>
      <c r="M437" s="201"/>
      <c r="N437" s="202"/>
      <c r="O437" s="202"/>
      <c r="P437" s="202"/>
      <c r="Q437" s="202"/>
      <c r="R437" s="202"/>
      <c r="S437" s="202"/>
      <c r="T437" s="203"/>
      <c r="AT437" s="204" t="s">
        <v>148</v>
      </c>
      <c r="AU437" s="204" t="s">
        <v>83</v>
      </c>
      <c r="AV437" s="13" t="s">
        <v>81</v>
      </c>
      <c r="AW437" s="13" t="s">
        <v>32</v>
      </c>
      <c r="AX437" s="13" t="s">
        <v>76</v>
      </c>
      <c r="AY437" s="204" t="s">
        <v>139</v>
      </c>
    </row>
    <row r="438" spans="2:51" s="14" customFormat="1" ht="11.25">
      <c r="B438" s="205"/>
      <c r="C438" s="206"/>
      <c r="D438" s="196" t="s">
        <v>148</v>
      </c>
      <c r="E438" s="207" t="s">
        <v>1</v>
      </c>
      <c r="F438" s="208" t="s">
        <v>529</v>
      </c>
      <c r="G438" s="206"/>
      <c r="H438" s="209">
        <v>78.9</v>
      </c>
      <c r="I438" s="210"/>
      <c r="J438" s="206"/>
      <c r="K438" s="206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148</v>
      </c>
      <c r="AU438" s="215" t="s">
        <v>83</v>
      </c>
      <c r="AV438" s="14" t="s">
        <v>83</v>
      </c>
      <c r="AW438" s="14" t="s">
        <v>32</v>
      </c>
      <c r="AX438" s="14" t="s">
        <v>76</v>
      </c>
      <c r="AY438" s="215" t="s">
        <v>139</v>
      </c>
    </row>
    <row r="439" spans="2:51" s="14" customFormat="1" ht="11.25">
      <c r="B439" s="205"/>
      <c r="C439" s="206"/>
      <c r="D439" s="196" t="s">
        <v>148</v>
      </c>
      <c r="E439" s="207" t="s">
        <v>1</v>
      </c>
      <c r="F439" s="208" t="s">
        <v>598</v>
      </c>
      <c r="G439" s="206"/>
      <c r="H439" s="209">
        <v>2.8</v>
      </c>
      <c r="I439" s="210"/>
      <c r="J439" s="206"/>
      <c r="K439" s="206"/>
      <c r="L439" s="211"/>
      <c r="M439" s="212"/>
      <c r="N439" s="213"/>
      <c r="O439" s="213"/>
      <c r="P439" s="213"/>
      <c r="Q439" s="213"/>
      <c r="R439" s="213"/>
      <c r="S439" s="213"/>
      <c r="T439" s="214"/>
      <c r="AT439" s="215" t="s">
        <v>148</v>
      </c>
      <c r="AU439" s="215" t="s">
        <v>83</v>
      </c>
      <c r="AV439" s="14" t="s">
        <v>83</v>
      </c>
      <c r="AW439" s="14" t="s">
        <v>32</v>
      </c>
      <c r="AX439" s="14" t="s">
        <v>76</v>
      </c>
      <c r="AY439" s="215" t="s">
        <v>139</v>
      </c>
    </row>
    <row r="440" spans="2:51" s="13" customFormat="1" ht="11.25">
      <c r="B440" s="194"/>
      <c r="C440" s="195"/>
      <c r="D440" s="196" t="s">
        <v>148</v>
      </c>
      <c r="E440" s="197" t="s">
        <v>1</v>
      </c>
      <c r="F440" s="198" t="s">
        <v>421</v>
      </c>
      <c r="G440" s="195"/>
      <c r="H440" s="197" t="s">
        <v>1</v>
      </c>
      <c r="I440" s="199"/>
      <c r="J440" s="195"/>
      <c r="K440" s="195"/>
      <c r="L440" s="200"/>
      <c r="M440" s="201"/>
      <c r="N440" s="202"/>
      <c r="O440" s="202"/>
      <c r="P440" s="202"/>
      <c r="Q440" s="202"/>
      <c r="R440" s="202"/>
      <c r="S440" s="202"/>
      <c r="T440" s="203"/>
      <c r="AT440" s="204" t="s">
        <v>148</v>
      </c>
      <c r="AU440" s="204" t="s">
        <v>83</v>
      </c>
      <c r="AV440" s="13" t="s">
        <v>81</v>
      </c>
      <c r="AW440" s="13" t="s">
        <v>32</v>
      </c>
      <c r="AX440" s="13" t="s">
        <v>76</v>
      </c>
      <c r="AY440" s="204" t="s">
        <v>139</v>
      </c>
    </row>
    <row r="441" spans="2:51" s="14" customFormat="1" ht="11.25">
      <c r="B441" s="205"/>
      <c r="C441" s="206"/>
      <c r="D441" s="196" t="s">
        <v>148</v>
      </c>
      <c r="E441" s="207" t="s">
        <v>1</v>
      </c>
      <c r="F441" s="208" t="s">
        <v>200</v>
      </c>
      <c r="G441" s="206"/>
      <c r="H441" s="209">
        <v>10</v>
      </c>
      <c r="I441" s="210"/>
      <c r="J441" s="206"/>
      <c r="K441" s="206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148</v>
      </c>
      <c r="AU441" s="215" t="s">
        <v>83</v>
      </c>
      <c r="AV441" s="14" t="s">
        <v>83</v>
      </c>
      <c r="AW441" s="14" t="s">
        <v>32</v>
      </c>
      <c r="AX441" s="14" t="s">
        <v>76</v>
      </c>
      <c r="AY441" s="215" t="s">
        <v>139</v>
      </c>
    </row>
    <row r="442" spans="2:51" s="15" customFormat="1" ht="11.25">
      <c r="B442" s="216"/>
      <c r="C442" s="217"/>
      <c r="D442" s="196" t="s">
        <v>148</v>
      </c>
      <c r="E442" s="218" t="s">
        <v>1</v>
      </c>
      <c r="F442" s="219" t="s">
        <v>151</v>
      </c>
      <c r="G442" s="217"/>
      <c r="H442" s="220">
        <v>91.7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148</v>
      </c>
      <c r="AU442" s="226" t="s">
        <v>83</v>
      </c>
      <c r="AV442" s="15" t="s">
        <v>146</v>
      </c>
      <c r="AW442" s="15" t="s">
        <v>32</v>
      </c>
      <c r="AX442" s="15" t="s">
        <v>81</v>
      </c>
      <c r="AY442" s="226" t="s">
        <v>139</v>
      </c>
    </row>
    <row r="443" spans="1:65" s="2" customFormat="1" ht="24.2" customHeight="1">
      <c r="A443" s="34"/>
      <c r="B443" s="35"/>
      <c r="C443" s="181" t="s">
        <v>599</v>
      </c>
      <c r="D443" s="181" t="s">
        <v>142</v>
      </c>
      <c r="E443" s="182" t="s">
        <v>600</v>
      </c>
      <c r="F443" s="183" t="s">
        <v>601</v>
      </c>
      <c r="G443" s="184" t="s">
        <v>191</v>
      </c>
      <c r="H443" s="185">
        <v>40.97</v>
      </c>
      <c r="I443" s="186"/>
      <c r="J443" s="187">
        <f>ROUND(I443*H443,2)</f>
        <v>0</v>
      </c>
      <c r="K443" s="183" t="s">
        <v>1</v>
      </c>
      <c r="L443" s="39"/>
      <c r="M443" s="188" t="s">
        <v>1</v>
      </c>
      <c r="N443" s="189" t="s">
        <v>41</v>
      </c>
      <c r="O443" s="71"/>
      <c r="P443" s="190">
        <f>O443*H443</f>
        <v>0</v>
      </c>
      <c r="Q443" s="190">
        <v>0</v>
      </c>
      <c r="R443" s="190">
        <f>Q443*H443</f>
        <v>0</v>
      </c>
      <c r="S443" s="190">
        <v>0</v>
      </c>
      <c r="T443" s="191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2" t="s">
        <v>146</v>
      </c>
      <c r="AT443" s="192" t="s">
        <v>142</v>
      </c>
      <c r="AU443" s="192" t="s">
        <v>83</v>
      </c>
      <c r="AY443" s="17" t="s">
        <v>139</v>
      </c>
      <c r="BE443" s="193">
        <f>IF(N443="základní",J443,0)</f>
        <v>0</v>
      </c>
      <c r="BF443" s="193">
        <f>IF(N443="snížená",J443,0)</f>
        <v>0</v>
      </c>
      <c r="BG443" s="193">
        <f>IF(N443="zákl. přenesená",J443,0)</f>
        <v>0</v>
      </c>
      <c r="BH443" s="193">
        <f>IF(N443="sníž. přenesená",J443,0)</f>
        <v>0</v>
      </c>
      <c r="BI443" s="193">
        <f>IF(N443="nulová",J443,0)</f>
        <v>0</v>
      </c>
      <c r="BJ443" s="17" t="s">
        <v>81</v>
      </c>
      <c r="BK443" s="193">
        <f>ROUND(I443*H443,2)</f>
        <v>0</v>
      </c>
      <c r="BL443" s="17" t="s">
        <v>146</v>
      </c>
      <c r="BM443" s="192" t="s">
        <v>602</v>
      </c>
    </row>
    <row r="444" spans="2:51" s="13" customFormat="1" ht="11.25">
      <c r="B444" s="194"/>
      <c r="C444" s="195"/>
      <c r="D444" s="196" t="s">
        <v>148</v>
      </c>
      <c r="E444" s="197" t="s">
        <v>1</v>
      </c>
      <c r="F444" s="198" t="s">
        <v>489</v>
      </c>
      <c r="G444" s="195"/>
      <c r="H444" s="197" t="s">
        <v>1</v>
      </c>
      <c r="I444" s="199"/>
      <c r="J444" s="195"/>
      <c r="K444" s="195"/>
      <c r="L444" s="200"/>
      <c r="M444" s="201"/>
      <c r="N444" s="202"/>
      <c r="O444" s="202"/>
      <c r="P444" s="202"/>
      <c r="Q444" s="202"/>
      <c r="R444" s="202"/>
      <c r="S444" s="202"/>
      <c r="T444" s="203"/>
      <c r="AT444" s="204" t="s">
        <v>148</v>
      </c>
      <c r="AU444" s="204" t="s">
        <v>83</v>
      </c>
      <c r="AV444" s="13" t="s">
        <v>81</v>
      </c>
      <c r="AW444" s="13" t="s">
        <v>32</v>
      </c>
      <c r="AX444" s="13" t="s">
        <v>76</v>
      </c>
      <c r="AY444" s="204" t="s">
        <v>139</v>
      </c>
    </row>
    <row r="445" spans="2:51" s="14" customFormat="1" ht="11.25">
      <c r="B445" s="205"/>
      <c r="C445" s="206"/>
      <c r="D445" s="196" t="s">
        <v>148</v>
      </c>
      <c r="E445" s="207" t="s">
        <v>1</v>
      </c>
      <c r="F445" s="208" t="s">
        <v>603</v>
      </c>
      <c r="G445" s="206"/>
      <c r="H445" s="209">
        <v>30.56</v>
      </c>
      <c r="I445" s="210"/>
      <c r="J445" s="206"/>
      <c r="K445" s="206"/>
      <c r="L445" s="211"/>
      <c r="M445" s="212"/>
      <c r="N445" s="213"/>
      <c r="O445" s="213"/>
      <c r="P445" s="213"/>
      <c r="Q445" s="213"/>
      <c r="R445" s="213"/>
      <c r="S445" s="213"/>
      <c r="T445" s="214"/>
      <c r="AT445" s="215" t="s">
        <v>148</v>
      </c>
      <c r="AU445" s="215" t="s">
        <v>83</v>
      </c>
      <c r="AV445" s="14" t="s">
        <v>83</v>
      </c>
      <c r="AW445" s="14" t="s">
        <v>32</v>
      </c>
      <c r="AX445" s="14" t="s">
        <v>76</v>
      </c>
      <c r="AY445" s="215" t="s">
        <v>139</v>
      </c>
    </row>
    <row r="446" spans="2:51" s="14" customFormat="1" ht="11.25">
      <c r="B446" s="205"/>
      <c r="C446" s="206"/>
      <c r="D446" s="196" t="s">
        <v>148</v>
      </c>
      <c r="E446" s="207" t="s">
        <v>1</v>
      </c>
      <c r="F446" s="208" t="s">
        <v>604</v>
      </c>
      <c r="G446" s="206"/>
      <c r="H446" s="209">
        <v>10.41</v>
      </c>
      <c r="I446" s="210"/>
      <c r="J446" s="206"/>
      <c r="K446" s="206"/>
      <c r="L446" s="211"/>
      <c r="M446" s="212"/>
      <c r="N446" s="213"/>
      <c r="O446" s="213"/>
      <c r="P446" s="213"/>
      <c r="Q446" s="213"/>
      <c r="R446" s="213"/>
      <c r="S446" s="213"/>
      <c r="T446" s="214"/>
      <c r="AT446" s="215" t="s">
        <v>148</v>
      </c>
      <c r="AU446" s="215" t="s">
        <v>83</v>
      </c>
      <c r="AV446" s="14" t="s">
        <v>83</v>
      </c>
      <c r="AW446" s="14" t="s">
        <v>32</v>
      </c>
      <c r="AX446" s="14" t="s">
        <v>76</v>
      </c>
      <c r="AY446" s="215" t="s">
        <v>139</v>
      </c>
    </row>
    <row r="447" spans="2:51" s="15" customFormat="1" ht="11.25">
      <c r="B447" s="216"/>
      <c r="C447" s="217"/>
      <c r="D447" s="196" t="s">
        <v>148</v>
      </c>
      <c r="E447" s="218" t="s">
        <v>1</v>
      </c>
      <c r="F447" s="219" t="s">
        <v>151</v>
      </c>
      <c r="G447" s="217"/>
      <c r="H447" s="220">
        <v>40.97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148</v>
      </c>
      <c r="AU447" s="226" t="s">
        <v>83</v>
      </c>
      <c r="AV447" s="15" t="s">
        <v>146</v>
      </c>
      <c r="AW447" s="15" t="s">
        <v>32</v>
      </c>
      <c r="AX447" s="15" t="s">
        <v>81</v>
      </c>
      <c r="AY447" s="226" t="s">
        <v>139</v>
      </c>
    </row>
    <row r="448" spans="2:63" s="12" customFormat="1" ht="22.9" customHeight="1">
      <c r="B448" s="165"/>
      <c r="C448" s="166"/>
      <c r="D448" s="167" t="s">
        <v>75</v>
      </c>
      <c r="E448" s="179" t="s">
        <v>605</v>
      </c>
      <c r="F448" s="179" t="s">
        <v>606</v>
      </c>
      <c r="G448" s="166"/>
      <c r="H448" s="166"/>
      <c r="I448" s="169"/>
      <c r="J448" s="180">
        <f>BK448</f>
        <v>0</v>
      </c>
      <c r="K448" s="166"/>
      <c r="L448" s="171"/>
      <c r="M448" s="172"/>
      <c r="N448" s="173"/>
      <c r="O448" s="173"/>
      <c r="P448" s="174">
        <f>SUM(P449:P463)</f>
        <v>0</v>
      </c>
      <c r="Q448" s="173"/>
      <c r="R448" s="174">
        <f>SUM(R449:R463)</f>
        <v>0</v>
      </c>
      <c r="S448" s="173"/>
      <c r="T448" s="175">
        <f>SUM(T449:T463)</f>
        <v>0</v>
      </c>
      <c r="AR448" s="176" t="s">
        <v>81</v>
      </c>
      <c r="AT448" s="177" t="s">
        <v>75</v>
      </c>
      <c r="AU448" s="177" t="s">
        <v>81</v>
      </c>
      <c r="AY448" s="176" t="s">
        <v>139</v>
      </c>
      <c r="BK448" s="178">
        <f>SUM(BK449:BK463)</f>
        <v>0</v>
      </c>
    </row>
    <row r="449" spans="1:65" s="2" customFormat="1" ht="24.2" customHeight="1">
      <c r="A449" s="34"/>
      <c r="B449" s="35"/>
      <c r="C449" s="181" t="s">
        <v>607</v>
      </c>
      <c r="D449" s="181" t="s">
        <v>142</v>
      </c>
      <c r="E449" s="182" t="s">
        <v>608</v>
      </c>
      <c r="F449" s="183" t="s">
        <v>609</v>
      </c>
      <c r="G449" s="184" t="s">
        <v>191</v>
      </c>
      <c r="H449" s="185">
        <v>156.044</v>
      </c>
      <c r="I449" s="186"/>
      <c r="J449" s="187">
        <f>ROUND(I449*H449,2)</f>
        <v>0</v>
      </c>
      <c r="K449" s="183" t="s">
        <v>1</v>
      </c>
      <c r="L449" s="39"/>
      <c r="M449" s="188" t="s">
        <v>1</v>
      </c>
      <c r="N449" s="189" t="s">
        <v>41</v>
      </c>
      <c r="O449" s="71"/>
      <c r="P449" s="190">
        <f>O449*H449</f>
        <v>0</v>
      </c>
      <c r="Q449" s="190">
        <v>0</v>
      </c>
      <c r="R449" s="190">
        <f>Q449*H449</f>
        <v>0</v>
      </c>
      <c r="S449" s="190">
        <v>0</v>
      </c>
      <c r="T449" s="191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2" t="s">
        <v>146</v>
      </c>
      <c r="AT449" s="192" t="s">
        <v>142</v>
      </c>
      <c r="AU449" s="192" t="s">
        <v>83</v>
      </c>
      <c r="AY449" s="17" t="s">
        <v>139</v>
      </c>
      <c r="BE449" s="193">
        <f>IF(N449="základní",J449,0)</f>
        <v>0</v>
      </c>
      <c r="BF449" s="193">
        <f>IF(N449="snížená",J449,0)</f>
        <v>0</v>
      </c>
      <c r="BG449" s="193">
        <f>IF(N449="zákl. přenesená",J449,0)</f>
        <v>0</v>
      </c>
      <c r="BH449" s="193">
        <f>IF(N449="sníž. přenesená",J449,0)</f>
        <v>0</v>
      </c>
      <c r="BI449" s="193">
        <f>IF(N449="nulová",J449,0)</f>
        <v>0</v>
      </c>
      <c r="BJ449" s="17" t="s">
        <v>81</v>
      </c>
      <c r="BK449" s="193">
        <f>ROUND(I449*H449,2)</f>
        <v>0</v>
      </c>
      <c r="BL449" s="17" t="s">
        <v>146</v>
      </c>
      <c r="BM449" s="192" t="s">
        <v>610</v>
      </c>
    </row>
    <row r="450" spans="2:51" s="13" customFormat="1" ht="11.25">
      <c r="B450" s="194"/>
      <c r="C450" s="195"/>
      <c r="D450" s="196" t="s">
        <v>148</v>
      </c>
      <c r="E450" s="197" t="s">
        <v>1</v>
      </c>
      <c r="F450" s="198" t="s">
        <v>611</v>
      </c>
      <c r="G450" s="195"/>
      <c r="H450" s="197" t="s">
        <v>1</v>
      </c>
      <c r="I450" s="199"/>
      <c r="J450" s="195"/>
      <c r="K450" s="195"/>
      <c r="L450" s="200"/>
      <c r="M450" s="201"/>
      <c r="N450" s="202"/>
      <c r="O450" s="202"/>
      <c r="P450" s="202"/>
      <c r="Q450" s="202"/>
      <c r="R450" s="202"/>
      <c r="S450" s="202"/>
      <c r="T450" s="203"/>
      <c r="AT450" s="204" t="s">
        <v>148</v>
      </c>
      <c r="AU450" s="204" t="s">
        <v>83</v>
      </c>
      <c r="AV450" s="13" t="s">
        <v>81</v>
      </c>
      <c r="AW450" s="13" t="s">
        <v>32</v>
      </c>
      <c r="AX450" s="13" t="s">
        <v>76</v>
      </c>
      <c r="AY450" s="204" t="s">
        <v>139</v>
      </c>
    </row>
    <row r="451" spans="2:51" s="14" customFormat="1" ht="11.25">
      <c r="B451" s="205"/>
      <c r="C451" s="206"/>
      <c r="D451" s="196" t="s">
        <v>148</v>
      </c>
      <c r="E451" s="207" t="s">
        <v>1</v>
      </c>
      <c r="F451" s="208" t="s">
        <v>612</v>
      </c>
      <c r="G451" s="206"/>
      <c r="H451" s="209">
        <v>156.044</v>
      </c>
      <c r="I451" s="210"/>
      <c r="J451" s="206"/>
      <c r="K451" s="206"/>
      <c r="L451" s="211"/>
      <c r="M451" s="212"/>
      <c r="N451" s="213"/>
      <c r="O451" s="213"/>
      <c r="P451" s="213"/>
      <c r="Q451" s="213"/>
      <c r="R451" s="213"/>
      <c r="S451" s="213"/>
      <c r="T451" s="214"/>
      <c r="AT451" s="215" t="s">
        <v>148</v>
      </c>
      <c r="AU451" s="215" t="s">
        <v>83</v>
      </c>
      <c r="AV451" s="14" t="s">
        <v>83</v>
      </c>
      <c r="AW451" s="14" t="s">
        <v>32</v>
      </c>
      <c r="AX451" s="14" t="s">
        <v>76</v>
      </c>
      <c r="AY451" s="215" t="s">
        <v>139</v>
      </c>
    </row>
    <row r="452" spans="2:51" s="15" customFormat="1" ht="11.25">
      <c r="B452" s="216"/>
      <c r="C452" s="217"/>
      <c r="D452" s="196" t="s">
        <v>148</v>
      </c>
      <c r="E452" s="218" t="s">
        <v>1</v>
      </c>
      <c r="F452" s="219" t="s">
        <v>151</v>
      </c>
      <c r="G452" s="217"/>
      <c r="H452" s="220">
        <v>156.044</v>
      </c>
      <c r="I452" s="221"/>
      <c r="J452" s="217"/>
      <c r="K452" s="217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148</v>
      </c>
      <c r="AU452" s="226" t="s">
        <v>83</v>
      </c>
      <c r="AV452" s="15" t="s">
        <v>146</v>
      </c>
      <c r="AW452" s="15" t="s">
        <v>32</v>
      </c>
      <c r="AX452" s="15" t="s">
        <v>81</v>
      </c>
      <c r="AY452" s="226" t="s">
        <v>139</v>
      </c>
    </row>
    <row r="453" spans="1:65" s="2" customFormat="1" ht="33" customHeight="1">
      <c r="A453" s="34"/>
      <c r="B453" s="35"/>
      <c r="C453" s="181" t="s">
        <v>613</v>
      </c>
      <c r="D453" s="181" t="s">
        <v>142</v>
      </c>
      <c r="E453" s="182" t="s">
        <v>614</v>
      </c>
      <c r="F453" s="183" t="s">
        <v>615</v>
      </c>
      <c r="G453" s="184" t="s">
        <v>191</v>
      </c>
      <c r="H453" s="185">
        <v>4681.32</v>
      </c>
      <c r="I453" s="186"/>
      <c r="J453" s="187">
        <f>ROUND(I453*H453,2)</f>
        <v>0</v>
      </c>
      <c r="K453" s="183" t="s">
        <v>1</v>
      </c>
      <c r="L453" s="39"/>
      <c r="M453" s="188" t="s">
        <v>1</v>
      </c>
      <c r="N453" s="189" t="s">
        <v>41</v>
      </c>
      <c r="O453" s="71"/>
      <c r="P453" s="190">
        <f>O453*H453</f>
        <v>0</v>
      </c>
      <c r="Q453" s="190">
        <v>0</v>
      </c>
      <c r="R453" s="190">
        <f>Q453*H453</f>
        <v>0</v>
      </c>
      <c r="S453" s="190">
        <v>0</v>
      </c>
      <c r="T453" s="191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2" t="s">
        <v>146</v>
      </c>
      <c r="AT453" s="192" t="s">
        <v>142</v>
      </c>
      <c r="AU453" s="192" t="s">
        <v>83</v>
      </c>
      <c r="AY453" s="17" t="s">
        <v>139</v>
      </c>
      <c r="BE453" s="193">
        <f>IF(N453="základní",J453,0)</f>
        <v>0</v>
      </c>
      <c r="BF453" s="193">
        <f>IF(N453="snížená",J453,0)</f>
        <v>0</v>
      </c>
      <c r="BG453" s="193">
        <f>IF(N453="zákl. přenesená",J453,0)</f>
        <v>0</v>
      </c>
      <c r="BH453" s="193">
        <f>IF(N453="sníž. přenesená",J453,0)</f>
        <v>0</v>
      </c>
      <c r="BI453" s="193">
        <f>IF(N453="nulová",J453,0)</f>
        <v>0</v>
      </c>
      <c r="BJ453" s="17" t="s">
        <v>81</v>
      </c>
      <c r="BK453" s="193">
        <f>ROUND(I453*H453,2)</f>
        <v>0</v>
      </c>
      <c r="BL453" s="17" t="s">
        <v>146</v>
      </c>
      <c r="BM453" s="192" t="s">
        <v>616</v>
      </c>
    </row>
    <row r="454" spans="2:51" s="14" customFormat="1" ht="11.25">
      <c r="B454" s="205"/>
      <c r="C454" s="206"/>
      <c r="D454" s="196" t="s">
        <v>148</v>
      </c>
      <c r="E454" s="207" t="s">
        <v>1</v>
      </c>
      <c r="F454" s="208" t="s">
        <v>617</v>
      </c>
      <c r="G454" s="206"/>
      <c r="H454" s="209">
        <v>4681.32</v>
      </c>
      <c r="I454" s="210"/>
      <c r="J454" s="206"/>
      <c r="K454" s="206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148</v>
      </c>
      <c r="AU454" s="215" t="s">
        <v>83</v>
      </c>
      <c r="AV454" s="14" t="s">
        <v>83</v>
      </c>
      <c r="AW454" s="14" t="s">
        <v>32</v>
      </c>
      <c r="AX454" s="14" t="s">
        <v>76</v>
      </c>
      <c r="AY454" s="215" t="s">
        <v>139</v>
      </c>
    </row>
    <row r="455" spans="2:51" s="15" customFormat="1" ht="11.25">
      <c r="B455" s="216"/>
      <c r="C455" s="217"/>
      <c r="D455" s="196" t="s">
        <v>148</v>
      </c>
      <c r="E455" s="218" t="s">
        <v>1</v>
      </c>
      <c r="F455" s="219" t="s">
        <v>151</v>
      </c>
      <c r="G455" s="217"/>
      <c r="H455" s="220">
        <v>4681.32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148</v>
      </c>
      <c r="AU455" s="226" t="s">
        <v>83</v>
      </c>
      <c r="AV455" s="15" t="s">
        <v>146</v>
      </c>
      <c r="AW455" s="15" t="s">
        <v>32</v>
      </c>
      <c r="AX455" s="15" t="s">
        <v>81</v>
      </c>
      <c r="AY455" s="226" t="s">
        <v>139</v>
      </c>
    </row>
    <row r="456" spans="1:65" s="2" customFormat="1" ht="24.2" customHeight="1">
      <c r="A456" s="34"/>
      <c r="B456" s="35"/>
      <c r="C456" s="181" t="s">
        <v>618</v>
      </c>
      <c r="D456" s="181" t="s">
        <v>142</v>
      </c>
      <c r="E456" s="182" t="s">
        <v>619</v>
      </c>
      <c r="F456" s="183" t="s">
        <v>620</v>
      </c>
      <c r="G456" s="184" t="s">
        <v>191</v>
      </c>
      <c r="H456" s="185">
        <v>156.044</v>
      </c>
      <c r="I456" s="186"/>
      <c r="J456" s="187">
        <f>ROUND(I456*H456,2)</f>
        <v>0</v>
      </c>
      <c r="K456" s="183" t="s">
        <v>1</v>
      </c>
      <c r="L456" s="39"/>
      <c r="M456" s="188" t="s">
        <v>1</v>
      </c>
      <c r="N456" s="189" t="s">
        <v>41</v>
      </c>
      <c r="O456" s="71"/>
      <c r="P456" s="190">
        <f>O456*H456</f>
        <v>0</v>
      </c>
      <c r="Q456" s="190">
        <v>0</v>
      </c>
      <c r="R456" s="190">
        <f>Q456*H456</f>
        <v>0</v>
      </c>
      <c r="S456" s="190">
        <v>0</v>
      </c>
      <c r="T456" s="191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92" t="s">
        <v>146</v>
      </c>
      <c r="AT456" s="192" t="s">
        <v>142</v>
      </c>
      <c r="AU456" s="192" t="s">
        <v>83</v>
      </c>
      <c r="AY456" s="17" t="s">
        <v>139</v>
      </c>
      <c r="BE456" s="193">
        <f>IF(N456="základní",J456,0)</f>
        <v>0</v>
      </c>
      <c r="BF456" s="193">
        <f>IF(N456="snížená",J456,0)</f>
        <v>0</v>
      </c>
      <c r="BG456" s="193">
        <f>IF(N456="zákl. přenesená",J456,0)</f>
        <v>0</v>
      </c>
      <c r="BH456" s="193">
        <f>IF(N456="sníž. přenesená",J456,0)</f>
        <v>0</v>
      </c>
      <c r="BI456" s="193">
        <f>IF(N456="nulová",J456,0)</f>
        <v>0</v>
      </c>
      <c r="BJ456" s="17" t="s">
        <v>81</v>
      </c>
      <c r="BK456" s="193">
        <f>ROUND(I456*H456,2)</f>
        <v>0</v>
      </c>
      <c r="BL456" s="17" t="s">
        <v>146</v>
      </c>
      <c r="BM456" s="192" t="s">
        <v>621</v>
      </c>
    </row>
    <row r="457" spans="1:65" s="2" customFormat="1" ht="16.5" customHeight="1">
      <c r="A457" s="34"/>
      <c r="B457" s="35"/>
      <c r="C457" s="181" t="s">
        <v>622</v>
      </c>
      <c r="D457" s="181" t="s">
        <v>142</v>
      </c>
      <c r="E457" s="182" t="s">
        <v>623</v>
      </c>
      <c r="F457" s="183" t="s">
        <v>624</v>
      </c>
      <c r="G457" s="184" t="s">
        <v>191</v>
      </c>
      <c r="H457" s="185">
        <v>156.044</v>
      </c>
      <c r="I457" s="186"/>
      <c r="J457" s="187">
        <f>ROUND(I457*H457,2)</f>
        <v>0</v>
      </c>
      <c r="K457" s="183" t="s">
        <v>1</v>
      </c>
      <c r="L457" s="39"/>
      <c r="M457" s="188" t="s">
        <v>1</v>
      </c>
      <c r="N457" s="189" t="s">
        <v>41</v>
      </c>
      <c r="O457" s="71"/>
      <c r="P457" s="190">
        <f>O457*H457</f>
        <v>0</v>
      </c>
      <c r="Q457" s="190">
        <v>0</v>
      </c>
      <c r="R457" s="190">
        <f>Q457*H457</f>
        <v>0</v>
      </c>
      <c r="S457" s="190">
        <v>0</v>
      </c>
      <c r="T457" s="191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92" t="s">
        <v>146</v>
      </c>
      <c r="AT457" s="192" t="s">
        <v>142</v>
      </c>
      <c r="AU457" s="192" t="s">
        <v>83</v>
      </c>
      <c r="AY457" s="17" t="s">
        <v>139</v>
      </c>
      <c r="BE457" s="193">
        <f>IF(N457="základní",J457,0)</f>
        <v>0</v>
      </c>
      <c r="BF457" s="193">
        <f>IF(N457="snížená",J457,0)</f>
        <v>0</v>
      </c>
      <c r="BG457" s="193">
        <f>IF(N457="zákl. přenesená",J457,0)</f>
        <v>0</v>
      </c>
      <c r="BH457" s="193">
        <f>IF(N457="sníž. přenesená",J457,0)</f>
        <v>0</v>
      </c>
      <c r="BI457" s="193">
        <f>IF(N457="nulová",J457,0)</f>
        <v>0</v>
      </c>
      <c r="BJ457" s="17" t="s">
        <v>81</v>
      </c>
      <c r="BK457" s="193">
        <f>ROUND(I457*H457,2)</f>
        <v>0</v>
      </c>
      <c r="BL457" s="17" t="s">
        <v>146</v>
      </c>
      <c r="BM457" s="192" t="s">
        <v>625</v>
      </c>
    </row>
    <row r="458" spans="1:65" s="2" customFormat="1" ht="16.5" customHeight="1">
      <c r="A458" s="34"/>
      <c r="B458" s="35"/>
      <c r="C458" s="181" t="s">
        <v>626</v>
      </c>
      <c r="D458" s="181" t="s">
        <v>142</v>
      </c>
      <c r="E458" s="182" t="s">
        <v>627</v>
      </c>
      <c r="F458" s="183" t="s">
        <v>628</v>
      </c>
      <c r="G458" s="184" t="s">
        <v>191</v>
      </c>
      <c r="H458" s="185">
        <v>4681.32</v>
      </c>
      <c r="I458" s="186"/>
      <c r="J458" s="187">
        <f>ROUND(I458*H458,2)</f>
        <v>0</v>
      </c>
      <c r="K458" s="183" t="s">
        <v>1</v>
      </c>
      <c r="L458" s="39"/>
      <c r="M458" s="188" t="s">
        <v>1</v>
      </c>
      <c r="N458" s="189" t="s">
        <v>41</v>
      </c>
      <c r="O458" s="71"/>
      <c r="P458" s="190">
        <f>O458*H458</f>
        <v>0</v>
      </c>
      <c r="Q458" s="190">
        <v>0</v>
      </c>
      <c r="R458" s="190">
        <f>Q458*H458</f>
        <v>0</v>
      </c>
      <c r="S458" s="190">
        <v>0</v>
      </c>
      <c r="T458" s="191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92" t="s">
        <v>146</v>
      </c>
      <c r="AT458" s="192" t="s">
        <v>142</v>
      </c>
      <c r="AU458" s="192" t="s">
        <v>83</v>
      </c>
      <c r="AY458" s="17" t="s">
        <v>139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17" t="s">
        <v>81</v>
      </c>
      <c r="BK458" s="193">
        <f>ROUND(I458*H458,2)</f>
        <v>0</v>
      </c>
      <c r="BL458" s="17" t="s">
        <v>146</v>
      </c>
      <c r="BM458" s="192" t="s">
        <v>629</v>
      </c>
    </row>
    <row r="459" spans="1:65" s="2" customFormat="1" ht="16.5" customHeight="1">
      <c r="A459" s="34"/>
      <c r="B459" s="35"/>
      <c r="C459" s="181" t="s">
        <v>630</v>
      </c>
      <c r="D459" s="181" t="s">
        <v>142</v>
      </c>
      <c r="E459" s="182" t="s">
        <v>631</v>
      </c>
      <c r="F459" s="183" t="s">
        <v>632</v>
      </c>
      <c r="G459" s="184" t="s">
        <v>191</v>
      </c>
      <c r="H459" s="185">
        <v>156.044</v>
      </c>
      <c r="I459" s="186"/>
      <c r="J459" s="187">
        <f>ROUND(I459*H459,2)</f>
        <v>0</v>
      </c>
      <c r="K459" s="183" t="s">
        <v>1</v>
      </c>
      <c r="L459" s="39"/>
      <c r="M459" s="188" t="s">
        <v>1</v>
      </c>
      <c r="N459" s="189" t="s">
        <v>41</v>
      </c>
      <c r="O459" s="71"/>
      <c r="P459" s="190">
        <f>O459*H459</f>
        <v>0</v>
      </c>
      <c r="Q459" s="190">
        <v>0</v>
      </c>
      <c r="R459" s="190">
        <f>Q459*H459</f>
        <v>0</v>
      </c>
      <c r="S459" s="190">
        <v>0</v>
      </c>
      <c r="T459" s="191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2" t="s">
        <v>146</v>
      </c>
      <c r="AT459" s="192" t="s">
        <v>142</v>
      </c>
      <c r="AU459" s="192" t="s">
        <v>83</v>
      </c>
      <c r="AY459" s="17" t="s">
        <v>139</v>
      </c>
      <c r="BE459" s="193">
        <f>IF(N459="základní",J459,0)</f>
        <v>0</v>
      </c>
      <c r="BF459" s="193">
        <f>IF(N459="snížená",J459,0)</f>
        <v>0</v>
      </c>
      <c r="BG459" s="193">
        <f>IF(N459="zákl. přenesená",J459,0)</f>
        <v>0</v>
      </c>
      <c r="BH459" s="193">
        <f>IF(N459="sníž. přenesená",J459,0)</f>
        <v>0</v>
      </c>
      <c r="BI459" s="193">
        <f>IF(N459="nulová",J459,0)</f>
        <v>0</v>
      </c>
      <c r="BJ459" s="17" t="s">
        <v>81</v>
      </c>
      <c r="BK459" s="193">
        <f>ROUND(I459*H459,2)</f>
        <v>0</v>
      </c>
      <c r="BL459" s="17" t="s">
        <v>146</v>
      </c>
      <c r="BM459" s="192" t="s">
        <v>633</v>
      </c>
    </row>
    <row r="460" spans="1:65" s="2" customFormat="1" ht="24.2" customHeight="1">
      <c r="A460" s="34"/>
      <c r="B460" s="35"/>
      <c r="C460" s="181" t="s">
        <v>634</v>
      </c>
      <c r="D460" s="181" t="s">
        <v>142</v>
      </c>
      <c r="E460" s="182" t="s">
        <v>635</v>
      </c>
      <c r="F460" s="183" t="s">
        <v>636</v>
      </c>
      <c r="G460" s="184" t="s">
        <v>191</v>
      </c>
      <c r="H460" s="185">
        <v>52.008</v>
      </c>
      <c r="I460" s="186"/>
      <c r="J460" s="187">
        <f>ROUND(I460*H460,2)</f>
        <v>0</v>
      </c>
      <c r="K460" s="183" t="s">
        <v>1</v>
      </c>
      <c r="L460" s="39"/>
      <c r="M460" s="188" t="s">
        <v>1</v>
      </c>
      <c r="N460" s="189" t="s">
        <v>41</v>
      </c>
      <c r="O460" s="71"/>
      <c r="P460" s="190">
        <f>O460*H460</f>
        <v>0</v>
      </c>
      <c r="Q460" s="190">
        <v>0</v>
      </c>
      <c r="R460" s="190">
        <f>Q460*H460</f>
        <v>0</v>
      </c>
      <c r="S460" s="190">
        <v>0</v>
      </c>
      <c r="T460" s="191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92" t="s">
        <v>146</v>
      </c>
      <c r="AT460" s="192" t="s">
        <v>142</v>
      </c>
      <c r="AU460" s="192" t="s">
        <v>83</v>
      </c>
      <c r="AY460" s="17" t="s">
        <v>139</v>
      </c>
      <c r="BE460" s="193">
        <f>IF(N460="základní",J460,0)</f>
        <v>0</v>
      </c>
      <c r="BF460" s="193">
        <f>IF(N460="snížená",J460,0)</f>
        <v>0</v>
      </c>
      <c r="BG460" s="193">
        <f>IF(N460="zákl. přenesená",J460,0)</f>
        <v>0</v>
      </c>
      <c r="BH460" s="193">
        <f>IF(N460="sníž. přenesená",J460,0)</f>
        <v>0</v>
      </c>
      <c r="BI460" s="193">
        <f>IF(N460="nulová",J460,0)</f>
        <v>0</v>
      </c>
      <c r="BJ460" s="17" t="s">
        <v>81</v>
      </c>
      <c r="BK460" s="193">
        <f>ROUND(I460*H460,2)</f>
        <v>0</v>
      </c>
      <c r="BL460" s="17" t="s">
        <v>146</v>
      </c>
      <c r="BM460" s="192" t="s">
        <v>637</v>
      </c>
    </row>
    <row r="461" spans="2:51" s="13" customFormat="1" ht="11.25">
      <c r="B461" s="194"/>
      <c r="C461" s="195"/>
      <c r="D461" s="196" t="s">
        <v>148</v>
      </c>
      <c r="E461" s="197" t="s">
        <v>1</v>
      </c>
      <c r="F461" s="198" t="s">
        <v>638</v>
      </c>
      <c r="G461" s="195"/>
      <c r="H461" s="197" t="s">
        <v>1</v>
      </c>
      <c r="I461" s="199"/>
      <c r="J461" s="195"/>
      <c r="K461" s="195"/>
      <c r="L461" s="200"/>
      <c r="M461" s="201"/>
      <c r="N461" s="202"/>
      <c r="O461" s="202"/>
      <c r="P461" s="202"/>
      <c r="Q461" s="202"/>
      <c r="R461" s="202"/>
      <c r="S461" s="202"/>
      <c r="T461" s="203"/>
      <c r="AT461" s="204" t="s">
        <v>148</v>
      </c>
      <c r="AU461" s="204" t="s">
        <v>83</v>
      </c>
      <c r="AV461" s="13" t="s">
        <v>81</v>
      </c>
      <c r="AW461" s="13" t="s">
        <v>32</v>
      </c>
      <c r="AX461" s="13" t="s">
        <v>76</v>
      </c>
      <c r="AY461" s="204" t="s">
        <v>139</v>
      </c>
    </row>
    <row r="462" spans="2:51" s="14" customFormat="1" ht="11.25">
      <c r="B462" s="205"/>
      <c r="C462" s="206"/>
      <c r="D462" s="196" t="s">
        <v>148</v>
      </c>
      <c r="E462" s="207" t="s">
        <v>1</v>
      </c>
      <c r="F462" s="208" t="s">
        <v>639</v>
      </c>
      <c r="G462" s="206"/>
      <c r="H462" s="209">
        <v>52.008</v>
      </c>
      <c r="I462" s="210"/>
      <c r="J462" s="206"/>
      <c r="K462" s="206"/>
      <c r="L462" s="211"/>
      <c r="M462" s="212"/>
      <c r="N462" s="213"/>
      <c r="O462" s="213"/>
      <c r="P462" s="213"/>
      <c r="Q462" s="213"/>
      <c r="R462" s="213"/>
      <c r="S462" s="213"/>
      <c r="T462" s="214"/>
      <c r="AT462" s="215" t="s">
        <v>148</v>
      </c>
      <c r="AU462" s="215" t="s">
        <v>83</v>
      </c>
      <c r="AV462" s="14" t="s">
        <v>83</v>
      </c>
      <c r="AW462" s="14" t="s">
        <v>32</v>
      </c>
      <c r="AX462" s="14" t="s">
        <v>76</v>
      </c>
      <c r="AY462" s="215" t="s">
        <v>139</v>
      </c>
    </row>
    <row r="463" spans="2:51" s="15" customFormat="1" ht="11.25">
      <c r="B463" s="216"/>
      <c r="C463" s="217"/>
      <c r="D463" s="196" t="s">
        <v>148</v>
      </c>
      <c r="E463" s="218" t="s">
        <v>1</v>
      </c>
      <c r="F463" s="219" t="s">
        <v>151</v>
      </c>
      <c r="G463" s="217"/>
      <c r="H463" s="220">
        <v>52.008</v>
      </c>
      <c r="I463" s="221"/>
      <c r="J463" s="217"/>
      <c r="K463" s="217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148</v>
      </c>
      <c r="AU463" s="226" t="s">
        <v>83</v>
      </c>
      <c r="AV463" s="15" t="s">
        <v>146</v>
      </c>
      <c r="AW463" s="15" t="s">
        <v>32</v>
      </c>
      <c r="AX463" s="15" t="s">
        <v>81</v>
      </c>
      <c r="AY463" s="226" t="s">
        <v>139</v>
      </c>
    </row>
    <row r="464" spans="2:63" s="12" customFormat="1" ht="22.9" customHeight="1">
      <c r="B464" s="165"/>
      <c r="C464" s="166"/>
      <c r="D464" s="167" t="s">
        <v>75</v>
      </c>
      <c r="E464" s="179" t="s">
        <v>640</v>
      </c>
      <c r="F464" s="179" t="s">
        <v>641</v>
      </c>
      <c r="G464" s="166"/>
      <c r="H464" s="166"/>
      <c r="I464" s="169"/>
      <c r="J464" s="180">
        <f>BK464</f>
        <v>0</v>
      </c>
      <c r="K464" s="166"/>
      <c r="L464" s="171"/>
      <c r="M464" s="172"/>
      <c r="N464" s="173"/>
      <c r="O464" s="173"/>
      <c r="P464" s="174">
        <f>SUM(P465:P468)</f>
        <v>0</v>
      </c>
      <c r="Q464" s="173"/>
      <c r="R464" s="174">
        <f>SUM(R465:R468)</f>
        <v>0</v>
      </c>
      <c r="S464" s="173"/>
      <c r="T464" s="175">
        <f>SUM(T465:T468)</f>
        <v>0</v>
      </c>
      <c r="AR464" s="176" t="s">
        <v>81</v>
      </c>
      <c r="AT464" s="177" t="s">
        <v>75</v>
      </c>
      <c r="AU464" s="177" t="s">
        <v>81</v>
      </c>
      <c r="AY464" s="176" t="s">
        <v>139</v>
      </c>
      <c r="BK464" s="178">
        <f>SUM(BK465:BK468)</f>
        <v>0</v>
      </c>
    </row>
    <row r="465" spans="1:65" s="2" customFormat="1" ht="24.2" customHeight="1">
      <c r="A465" s="34"/>
      <c r="B465" s="35"/>
      <c r="C465" s="181" t="s">
        <v>642</v>
      </c>
      <c r="D465" s="181" t="s">
        <v>142</v>
      </c>
      <c r="E465" s="182" t="s">
        <v>643</v>
      </c>
      <c r="F465" s="183" t="s">
        <v>644</v>
      </c>
      <c r="G465" s="184" t="s">
        <v>191</v>
      </c>
      <c r="H465" s="185">
        <v>52.008</v>
      </c>
      <c r="I465" s="186"/>
      <c r="J465" s="187">
        <f>ROUND(I465*H465,2)</f>
        <v>0</v>
      </c>
      <c r="K465" s="183" t="s">
        <v>1</v>
      </c>
      <c r="L465" s="39"/>
      <c r="M465" s="188" t="s">
        <v>1</v>
      </c>
      <c r="N465" s="189" t="s">
        <v>41</v>
      </c>
      <c r="O465" s="71"/>
      <c r="P465" s="190">
        <f>O465*H465</f>
        <v>0</v>
      </c>
      <c r="Q465" s="190">
        <v>0</v>
      </c>
      <c r="R465" s="190">
        <f>Q465*H465</f>
        <v>0</v>
      </c>
      <c r="S465" s="190">
        <v>0</v>
      </c>
      <c r="T465" s="191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92" t="s">
        <v>146</v>
      </c>
      <c r="AT465" s="192" t="s">
        <v>142</v>
      </c>
      <c r="AU465" s="192" t="s">
        <v>83</v>
      </c>
      <c r="AY465" s="17" t="s">
        <v>139</v>
      </c>
      <c r="BE465" s="193">
        <f>IF(N465="základní",J465,0)</f>
        <v>0</v>
      </c>
      <c r="BF465" s="193">
        <f>IF(N465="snížená",J465,0)</f>
        <v>0</v>
      </c>
      <c r="BG465" s="193">
        <f>IF(N465="zákl. přenesená",J465,0)</f>
        <v>0</v>
      </c>
      <c r="BH465" s="193">
        <f>IF(N465="sníž. přenesená",J465,0)</f>
        <v>0</v>
      </c>
      <c r="BI465" s="193">
        <f>IF(N465="nulová",J465,0)</f>
        <v>0</v>
      </c>
      <c r="BJ465" s="17" t="s">
        <v>81</v>
      </c>
      <c r="BK465" s="193">
        <f>ROUND(I465*H465,2)</f>
        <v>0</v>
      </c>
      <c r="BL465" s="17" t="s">
        <v>146</v>
      </c>
      <c r="BM465" s="192" t="s">
        <v>645</v>
      </c>
    </row>
    <row r="466" spans="2:51" s="13" customFormat="1" ht="11.25">
      <c r="B466" s="194"/>
      <c r="C466" s="195"/>
      <c r="D466" s="196" t="s">
        <v>148</v>
      </c>
      <c r="E466" s="197" t="s">
        <v>1</v>
      </c>
      <c r="F466" s="198" t="s">
        <v>638</v>
      </c>
      <c r="G466" s="195"/>
      <c r="H466" s="197" t="s">
        <v>1</v>
      </c>
      <c r="I466" s="199"/>
      <c r="J466" s="195"/>
      <c r="K466" s="195"/>
      <c r="L466" s="200"/>
      <c r="M466" s="201"/>
      <c r="N466" s="202"/>
      <c r="O466" s="202"/>
      <c r="P466" s="202"/>
      <c r="Q466" s="202"/>
      <c r="R466" s="202"/>
      <c r="S466" s="202"/>
      <c r="T466" s="203"/>
      <c r="AT466" s="204" t="s">
        <v>148</v>
      </c>
      <c r="AU466" s="204" t="s">
        <v>83</v>
      </c>
      <c r="AV466" s="13" t="s">
        <v>81</v>
      </c>
      <c r="AW466" s="13" t="s">
        <v>32</v>
      </c>
      <c r="AX466" s="13" t="s">
        <v>76</v>
      </c>
      <c r="AY466" s="204" t="s">
        <v>139</v>
      </c>
    </row>
    <row r="467" spans="2:51" s="14" customFormat="1" ht="11.25">
      <c r="B467" s="205"/>
      <c r="C467" s="206"/>
      <c r="D467" s="196" t="s">
        <v>148</v>
      </c>
      <c r="E467" s="207" t="s">
        <v>1</v>
      </c>
      <c r="F467" s="208" t="s">
        <v>639</v>
      </c>
      <c r="G467" s="206"/>
      <c r="H467" s="209">
        <v>52.008</v>
      </c>
      <c r="I467" s="210"/>
      <c r="J467" s="206"/>
      <c r="K467" s="206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148</v>
      </c>
      <c r="AU467" s="215" t="s">
        <v>83</v>
      </c>
      <c r="AV467" s="14" t="s">
        <v>83</v>
      </c>
      <c r="AW467" s="14" t="s">
        <v>32</v>
      </c>
      <c r="AX467" s="14" t="s">
        <v>76</v>
      </c>
      <c r="AY467" s="215" t="s">
        <v>139</v>
      </c>
    </row>
    <row r="468" spans="2:51" s="15" customFormat="1" ht="11.25">
      <c r="B468" s="216"/>
      <c r="C468" s="217"/>
      <c r="D468" s="196" t="s">
        <v>148</v>
      </c>
      <c r="E468" s="218" t="s">
        <v>1</v>
      </c>
      <c r="F468" s="219" t="s">
        <v>151</v>
      </c>
      <c r="G468" s="217"/>
      <c r="H468" s="220">
        <v>52.008</v>
      </c>
      <c r="I468" s="221"/>
      <c r="J468" s="217"/>
      <c r="K468" s="217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148</v>
      </c>
      <c r="AU468" s="226" t="s">
        <v>83</v>
      </c>
      <c r="AV468" s="15" t="s">
        <v>146</v>
      </c>
      <c r="AW468" s="15" t="s">
        <v>32</v>
      </c>
      <c r="AX468" s="15" t="s">
        <v>81</v>
      </c>
      <c r="AY468" s="226" t="s">
        <v>139</v>
      </c>
    </row>
    <row r="469" spans="2:63" s="12" customFormat="1" ht="22.9" customHeight="1">
      <c r="B469" s="165"/>
      <c r="C469" s="166"/>
      <c r="D469" s="167" t="s">
        <v>75</v>
      </c>
      <c r="E469" s="179" t="s">
        <v>646</v>
      </c>
      <c r="F469" s="179" t="s">
        <v>647</v>
      </c>
      <c r="G469" s="166"/>
      <c r="H469" s="166"/>
      <c r="I469" s="169"/>
      <c r="J469" s="180">
        <f>BK469</f>
        <v>0</v>
      </c>
      <c r="K469" s="166"/>
      <c r="L469" s="171"/>
      <c r="M469" s="172"/>
      <c r="N469" s="173"/>
      <c r="O469" s="173"/>
      <c r="P469" s="174">
        <f>SUM(P470:P481)</f>
        <v>0</v>
      </c>
      <c r="Q469" s="173"/>
      <c r="R469" s="174">
        <f>SUM(R470:R481)</f>
        <v>0</v>
      </c>
      <c r="S469" s="173"/>
      <c r="T469" s="175">
        <f>SUM(T470:T481)</f>
        <v>0</v>
      </c>
      <c r="AR469" s="176" t="s">
        <v>81</v>
      </c>
      <c r="AT469" s="177" t="s">
        <v>75</v>
      </c>
      <c r="AU469" s="177" t="s">
        <v>81</v>
      </c>
      <c r="AY469" s="176" t="s">
        <v>139</v>
      </c>
      <c r="BK469" s="178">
        <f>SUM(BK470:BK481)</f>
        <v>0</v>
      </c>
    </row>
    <row r="470" spans="1:65" s="2" customFormat="1" ht="24.2" customHeight="1">
      <c r="A470" s="34"/>
      <c r="B470" s="35"/>
      <c r="C470" s="181" t="s">
        <v>648</v>
      </c>
      <c r="D470" s="181" t="s">
        <v>142</v>
      </c>
      <c r="E470" s="182" t="s">
        <v>649</v>
      </c>
      <c r="F470" s="183" t="s">
        <v>650</v>
      </c>
      <c r="G470" s="184" t="s">
        <v>233</v>
      </c>
      <c r="H470" s="185">
        <v>2</v>
      </c>
      <c r="I470" s="186"/>
      <c r="J470" s="187">
        <f>ROUND(I470*H470,2)</f>
        <v>0</v>
      </c>
      <c r="K470" s="183" t="s">
        <v>1</v>
      </c>
      <c r="L470" s="39"/>
      <c r="M470" s="188" t="s">
        <v>1</v>
      </c>
      <c r="N470" s="189" t="s">
        <v>41</v>
      </c>
      <c r="O470" s="71"/>
      <c r="P470" s="190">
        <f>O470*H470</f>
        <v>0</v>
      </c>
      <c r="Q470" s="190">
        <v>0</v>
      </c>
      <c r="R470" s="190">
        <f>Q470*H470</f>
        <v>0</v>
      </c>
      <c r="S470" s="190">
        <v>0</v>
      </c>
      <c r="T470" s="191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92" t="s">
        <v>146</v>
      </c>
      <c r="AT470" s="192" t="s">
        <v>142</v>
      </c>
      <c r="AU470" s="192" t="s">
        <v>83</v>
      </c>
      <c r="AY470" s="17" t="s">
        <v>139</v>
      </c>
      <c r="BE470" s="193">
        <f>IF(N470="základní",J470,0)</f>
        <v>0</v>
      </c>
      <c r="BF470" s="193">
        <f>IF(N470="snížená",J470,0)</f>
        <v>0</v>
      </c>
      <c r="BG470" s="193">
        <f>IF(N470="zákl. přenesená",J470,0)</f>
        <v>0</v>
      </c>
      <c r="BH470" s="193">
        <f>IF(N470="sníž. přenesená",J470,0)</f>
        <v>0</v>
      </c>
      <c r="BI470" s="193">
        <f>IF(N470="nulová",J470,0)</f>
        <v>0</v>
      </c>
      <c r="BJ470" s="17" t="s">
        <v>81</v>
      </c>
      <c r="BK470" s="193">
        <f>ROUND(I470*H470,2)</f>
        <v>0</v>
      </c>
      <c r="BL470" s="17" t="s">
        <v>146</v>
      </c>
      <c r="BM470" s="192" t="s">
        <v>651</v>
      </c>
    </row>
    <row r="471" spans="2:51" s="13" customFormat="1" ht="11.25">
      <c r="B471" s="194"/>
      <c r="C471" s="195"/>
      <c r="D471" s="196" t="s">
        <v>148</v>
      </c>
      <c r="E471" s="197" t="s">
        <v>1</v>
      </c>
      <c r="F471" s="198" t="s">
        <v>428</v>
      </c>
      <c r="G471" s="195"/>
      <c r="H471" s="197" t="s">
        <v>1</v>
      </c>
      <c r="I471" s="199"/>
      <c r="J471" s="195"/>
      <c r="K471" s="195"/>
      <c r="L471" s="200"/>
      <c r="M471" s="201"/>
      <c r="N471" s="202"/>
      <c r="O471" s="202"/>
      <c r="P471" s="202"/>
      <c r="Q471" s="202"/>
      <c r="R471" s="202"/>
      <c r="S471" s="202"/>
      <c r="T471" s="203"/>
      <c r="AT471" s="204" t="s">
        <v>148</v>
      </c>
      <c r="AU471" s="204" t="s">
        <v>83</v>
      </c>
      <c r="AV471" s="13" t="s">
        <v>81</v>
      </c>
      <c r="AW471" s="13" t="s">
        <v>32</v>
      </c>
      <c r="AX471" s="13" t="s">
        <v>76</v>
      </c>
      <c r="AY471" s="204" t="s">
        <v>139</v>
      </c>
    </row>
    <row r="472" spans="2:51" s="14" customFormat="1" ht="11.25">
      <c r="B472" s="205"/>
      <c r="C472" s="206"/>
      <c r="D472" s="196" t="s">
        <v>148</v>
      </c>
      <c r="E472" s="207" t="s">
        <v>1</v>
      </c>
      <c r="F472" s="208" t="s">
        <v>652</v>
      </c>
      <c r="G472" s="206"/>
      <c r="H472" s="209">
        <v>0.8</v>
      </c>
      <c r="I472" s="210"/>
      <c r="J472" s="206"/>
      <c r="K472" s="206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148</v>
      </c>
      <c r="AU472" s="215" t="s">
        <v>83</v>
      </c>
      <c r="AV472" s="14" t="s">
        <v>83</v>
      </c>
      <c r="AW472" s="14" t="s">
        <v>32</v>
      </c>
      <c r="AX472" s="14" t="s">
        <v>76</v>
      </c>
      <c r="AY472" s="215" t="s">
        <v>139</v>
      </c>
    </row>
    <row r="473" spans="2:51" s="13" customFormat="1" ht="11.25">
      <c r="B473" s="194"/>
      <c r="C473" s="195"/>
      <c r="D473" s="196" t="s">
        <v>148</v>
      </c>
      <c r="E473" s="197" t="s">
        <v>1</v>
      </c>
      <c r="F473" s="198" t="s">
        <v>430</v>
      </c>
      <c r="G473" s="195"/>
      <c r="H473" s="197" t="s">
        <v>1</v>
      </c>
      <c r="I473" s="199"/>
      <c r="J473" s="195"/>
      <c r="K473" s="195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148</v>
      </c>
      <c r="AU473" s="204" t="s">
        <v>83</v>
      </c>
      <c r="AV473" s="13" t="s">
        <v>81</v>
      </c>
      <c r="AW473" s="13" t="s">
        <v>32</v>
      </c>
      <c r="AX473" s="13" t="s">
        <v>76</v>
      </c>
      <c r="AY473" s="204" t="s">
        <v>139</v>
      </c>
    </row>
    <row r="474" spans="2:51" s="14" customFormat="1" ht="11.25">
      <c r="B474" s="205"/>
      <c r="C474" s="206"/>
      <c r="D474" s="196" t="s">
        <v>148</v>
      </c>
      <c r="E474" s="207" t="s">
        <v>1</v>
      </c>
      <c r="F474" s="208" t="s">
        <v>653</v>
      </c>
      <c r="G474" s="206"/>
      <c r="H474" s="209">
        <v>1.2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148</v>
      </c>
      <c r="AU474" s="215" t="s">
        <v>83</v>
      </c>
      <c r="AV474" s="14" t="s">
        <v>83</v>
      </c>
      <c r="AW474" s="14" t="s">
        <v>32</v>
      </c>
      <c r="AX474" s="14" t="s">
        <v>76</v>
      </c>
      <c r="AY474" s="215" t="s">
        <v>139</v>
      </c>
    </row>
    <row r="475" spans="2:51" s="15" customFormat="1" ht="11.25">
      <c r="B475" s="216"/>
      <c r="C475" s="217"/>
      <c r="D475" s="196" t="s">
        <v>148</v>
      </c>
      <c r="E475" s="218" t="s">
        <v>1</v>
      </c>
      <c r="F475" s="219" t="s">
        <v>151</v>
      </c>
      <c r="G475" s="217"/>
      <c r="H475" s="220">
        <v>2</v>
      </c>
      <c r="I475" s="221"/>
      <c r="J475" s="217"/>
      <c r="K475" s="217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148</v>
      </c>
      <c r="AU475" s="226" t="s">
        <v>83</v>
      </c>
      <c r="AV475" s="15" t="s">
        <v>146</v>
      </c>
      <c r="AW475" s="15" t="s">
        <v>32</v>
      </c>
      <c r="AX475" s="15" t="s">
        <v>81</v>
      </c>
      <c r="AY475" s="226" t="s">
        <v>139</v>
      </c>
    </row>
    <row r="476" spans="1:65" s="2" customFormat="1" ht="16.5" customHeight="1">
      <c r="A476" s="34"/>
      <c r="B476" s="35"/>
      <c r="C476" s="227" t="s">
        <v>654</v>
      </c>
      <c r="D476" s="227" t="s">
        <v>494</v>
      </c>
      <c r="E476" s="228" t="s">
        <v>655</v>
      </c>
      <c r="F476" s="229" t="s">
        <v>656</v>
      </c>
      <c r="G476" s="230" t="s">
        <v>233</v>
      </c>
      <c r="H476" s="231">
        <v>3.15</v>
      </c>
      <c r="I476" s="232"/>
      <c r="J476" s="233">
        <f>ROUND(I476*H476,2)</f>
        <v>0</v>
      </c>
      <c r="K476" s="229" t="s">
        <v>1</v>
      </c>
      <c r="L476" s="234"/>
      <c r="M476" s="235" t="s">
        <v>1</v>
      </c>
      <c r="N476" s="236" t="s">
        <v>41</v>
      </c>
      <c r="O476" s="71"/>
      <c r="P476" s="190">
        <f>O476*H476</f>
        <v>0</v>
      </c>
      <c r="Q476" s="190">
        <v>0</v>
      </c>
      <c r="R476" s="190">
        <f>Q476*H476</f>
        <v>0</v>
      </c>
      <c r="S476" s="190">
        <v>0</v>
      </c>
      <c r="T476" s="191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92" t="s">
        <v>188</v>
      </c>
      <c r="AT476" s="192" t="s">
        <v>494</v>
      </c>
      <c r="AU476" s="192" t="s">
        <v>83</v>
      </c>
      <c r="AY476" s="17" t="s">
        <v>139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17" t="s">
        <v>81</v>
      </c>
      <c r="BK476" s="193">
        <f>ROUND(I476*H476,2)</f>
        <v>0</v>
      </c>
      <c r="BL476" s="17" t="s">
        <v>146</v>
      </c>
      <c r="BM476" s="192" t="s">
        <v>657</v>
      </c>
    </row>
    <row r="477" spans="2:51" s="13" customFormat="1" ht="11.25">
      <c r="B477" s="194"/>
      <c r="C477" s="195"/>
      <c r="D477" s="196" t="s">
        <v>148</v>
      </c>
      <c r="E477" s="197" t="s">
        <v>1</v>
      </c>
      <c r="F477" s="198" t="s">
        <v>428</v>
      </c>
      <c r="G477" s="195"/>
      <c r="H477" s="197" t="s">
        <v>1</v>
      </c>
      <c r="I477" s="199"/>
      <c r="J477" s="195"/>
      <c r="K477" s="195"/>
      <c r="L477" s="200"/>
      <c r="M477" s="201"/>
      <c r="N477" s="202"/>
      <c r="O477" s="202"/>
      <c r="P477" s="202"/>
      <c r="Q477" s="202"/>
      <c r="R477" s="202"/>
      <c r="S477" s="202"/>
      <c r="T477" s="203"/>
      <c r="AT477" s="204" t="s">
        <v>148</v>
      </c>
      <c r="AU477" s="204" t="s">
        <v>83</v>
      </c>
      <c r="AV477" s="13" t="s">
        <v>81</v>
      </c>
      <c r="AW477" s="13" t="s">
        <v>32</v>
      </c>
      <c r="AX477" s="13" t="s">
        <v>76</v>
      </c>
      <c r="AY477" s="204" t="s">
        <v>139</v>
      </c>
    </row>
    <row r="478" spans="2:51" s="14" customFormat="1" ht="11.25">
      <c r="B478" s="205"/>
      <c r="C478" s="206"/>
      <c r="D478" s="196" t="s">
        <v>148</v>
      </c>
      <c r="E478" s="207" t="s">
        <v>1</v>
      </c>
      <c r="F478" s="208" t="s">
        <v>658</v>
      </c>
      <c r="G478" s="206"/>
      <c r="H478" s="209">
        <v>1.26</v>
      </c>
      <c r="I478" s="210"/>
      <c r="J478" s="206"/>
      <c r="K478" s="206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148</v>
      </c>
      <c r="AU478" s="215" t="s">
        <v>83</v>
      </c>
      <c r="AV478" s="14" t="s">
        <v>83</v>
      </c>
      <c r="AW478" s="14" t="s">
        <v>32</v>
      </c>
      <c r="AX478" s="14" t="s">
        <v>76</v>
      </c>
      <c r="AY478" s="215" t="s">
        <v>139</v>
      </c>
    </row>
    <row r="479" spans="2:51" s="13" customFormat="1" ht="11.25">
      <c r="B479" s="194"/>
      <c r="C479" s="195"/>
      <c r="D479" s="196" t="s">
        <v>148</v>
      </c>
      <c r="E479" s="197" t="s">
        <v>1</v>
      </c>
      <c r="F479" s="198" t="s">
        <v>430</v>
      </c>
      <c r="G479" s="195"/>
      <c r="H479" s="197" t="s">
        <v>1</v>
      </c>
      <c r="I479" s="199"/>
      <c r="J479" s="195"/>
      <c r="K479" s="195"/>
      <c r="L479" s="200"/>
      <c r="M479" s="201"/>
      <c r="N479" s="202"/>
      <c r="O479" s="202"/>
      <c r="P479" s="202"/>
      <c r="Q479" s="202"/>
      <c r="R479" s="202"/>
      <c r="S479" s="202"/>
      <c r="T479" s="203"/>
      <c r="AT479" s="204" t="s">
        <v>148</v>
      </c>
      <c r="AU479" s="204" t="s">
        <v>83</v>
      </c>
      <c r="AV479" s="13" t="s">
        <v>81</v>
      </c>
      <c r="AW479" s="13" t="s">
        <v>32</v>
      </c>
      <c r="AX479" s="13" t="s">
        <v>76</v>
      </c>
      <c r="AY479" s="204" t="s">
        <v>139</v>
      </c>
    </row>
    <row r="480" spans="2:51" s="14" customFormat="1" ht="11.25">
      <c r="B480" s="205"/>
      <c r="C480" s="206"/>
      <c r="D480" s="196" t="s">
        <v>148</v>
      </c>
      <c r="E480" s="207" t="s">
        <v>1</v>
      </c>
      <c r="F480" s="208" t="s">
        <v>659</v>
      </c>
      <c r="G480" s="206"/>
      <c r="H480" s="209">
        <v>1.89</v>
      </c>
      <c r="I480" s="210"/>
      <c r="J480" s="206"/>
      <c r="K480" s="206"/>
      <c r="L480" s="211"/>
      <c r="M480" s="212"/>
      <c r="N480" s="213"/>
      <c r="O480" s="213"/>
      <c r="P480" s="213"/>
      <c r="Q480" s="213"/>
      <c r="R480" s="213"/>
      <c r="S480" s="213"/>
      <c r="T480" s="214"/>
      <c r="AT480" s="215" t="s">
        <v>148</v>
      </c>
      <c r="AU480" s="215" t="s">
        <v>83</v>
      </c>
      <c r="AV480" s="14" t="s">
        <v>83</v>
      </c>
      <c r="AW480" s="14" t="s">
        <v>32</v>
      </c>
      <c r="AX480" s="14" t="s">
        <v>76</v>
      </c>
      <c r="AY480" s="215" t="s">
        <v>139</v>
      </c>
    </row>
    <row r="481" spans="2:51" s="15" customFormat="1" ht="11.25">
      <c r="B481" s="216"/>
      <c r="C481" s="217"/>
      <c r="D481" s="196" t="s">
        <v>148</v>
      </c>
      <c r="E481" s="218" t="s">
        <v>1</v>
      </c>
      <c r="F481" s="219" t="s">
        <v>151</v>
      </c>
      <c r="G481" s="217"/>
      <c r="H481" s="220">
        <v>3.15</v>
      </c>
      <c r="I481" s="221"/>
      <c r="J481" s="217"/>
      <c r="K481" s="217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148</v>
      </c>
      <c r="AU481" s="226" t="s">
        <v>83</v>
      </c>
      <c r="AV481" s="15" t="s">
        <v>146</v>
      </c>
      <c r="AW481" s="15" t="s">
        <v>32</v>
      </c>
      <c r="AX481" s="15" t="s">
        <v>81</v>
      </c>
      <c r="AY481" s="226" t="s">
        <v>139</v>
      </c>
    </row>
    <row r="482" spans="2:63" s="12" customFormat="1" ht="22.9" customHeight="1">
      <c r="B482" s="165"/>
      <c r="C482" s="166"/>
      <c r="D482" s="167" t="s">
        <v>75</v>
      </c>
      <c r="E482" s="179" t="s">
        <v>660</v>
      </c>
      <c r="F482" s="179" t="s">
        <v>661</v>
      </c>
      <c r="G482" s="166"/>
      <c r="H482" s="166"/>
      <c r="I482" s="169"/>
      <c r="J482" s="180">
        <f>BK482</f>
        <v>0</v>
      </c>
      <c r="K482" s="166"/>
      <c r="L482" s="171"/>
      <c r="M482" s="172"/>
      <c r="N482" s="173"/>
      <c r="O482" s="173"/>
      <c r="P482" s="174">
        <f>P483</f>
        <v>0</v>
      </c>
      <c r="Q482" s="173"/>
      <c r="R482" s="174">
        <f>R483</f>
        <v>0</v>
      </c>
      <c r="S482" s="173"/>
      <c r="T482" s="175">
        <f>T483</f>
        <v>0</v>
      </c>
      <c r="AR482" s="176" t="s">
        <v>81</v>
      </c>
      <c r="AT482" s="177" t="s">
        <v>75</v>
      </c>
      <c r="AU482" s="177" t="s">
        <v>81</v>
      </c>
      <c r="AY482" s="176" t="s">
        <v>139</v>
      </c>
      <c r="BK482" s="178">
        <f>BK483</f>
        <v>0</v>
      </c>
    </row>
    <row r="483" spans="1:65" s="2" customFormat="1" ht="33" customHeight="1">
      <c r="A483" s="34"/>
      <c r="B483" s="35"/>
      <c r="C483" s="181" t="s">
        <v>662</v>
      </c>
      <c r="D483" s="181" t="s">
        <v>142</v>
      </c>
      <c r="E483" s="182" t="s">
        <v>663</v>
      </c>
      <c r="F483" s="183" t="s">
        <v>664</v>
      </c>
      <c r="G483" s="184" t="s">
        <v>177</v>
      </c>
      <c r="H483" s="185">
        <v>9.048</v>
      </c>
      <c r="I483" s="186"/>
      <c r="J483" s="187">
        <f>ROUND(I483*H483,2)</f>
        <v>0</v>
      </c>
      <c r="K483" s="183" t="s">
        <v>1</v>
      </c>
      <c r="L483" s="39"/>
      <c r="M483" s="188" t="s">
        <v>1</v>
      </c>
      <c r="N483" s="189" t="s">
        <v>41</v>
      </c>
      <c r="O483" s="71"/>
      <c r="P483" s="190">
        <f>O483*H483</f>
        <v>0</v>
      </c>
      <c r="Q483" s="190">
        <v>0</v>
      </c>
      <c r="R483" s="190">
        <f>Q483*H483</f>
        <v>0</v>
      </c>
      <c r="S483" s="190">
        <v>0</v>
      </c>
      <c r="T483" s="191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92" t="s">
        <v>146</v>
      </c>
      <c r="AT483" s="192" t="s">
        <v>142</v>
      </c>
      <c r="AU483" s="192" t="s">
        <v>83</v>
      </c>
      <c r="AY483" s="17" t="s">
        <v>139</v>
      </c>
      <c r="BE483" s="193">
        <f>IF(N483="základní",J483,0)</f>
        <v>0</v>
      </c>
      <c r="BF483" s="193">
        <f>IF(N483="snížená",J483,0)</f>
        <v>0</v>
      </c>
      <c r="BG483" s="193">
        <f>IF(N483="zákl. přenesená",J483,0)</f>
        <v>0</v>
      </c>
      <c r="BH483" s="193">
        <f>IF(N483="sníž. přenesená",J483,0)</f>
        <v>0</v>
      </c>
      <c r="BI483" s="193">
        <f>IF(N483="nulová",J483,0)</f>
        <v>0</v>
      </c>
      <c r="BJ483" s="17" t="s">
        <v>81</v>
      </c>
      <c r="BK483" s="193">
        <f>ROUND(I483*H483,2)</f>
        <v>0</v>
      </c>
      <c r="BL483" s="17" t="s">
        <v>146</v>
      </c>
      <c r="BM483" s="192" t="s">
        <v>665</v>
      </c>
    </row>
    <row r="484" spans="2:63" s="12" customFormat="1" ht="22.9" customHeight="1">
      <c r="B484" s="165"/>
      <c r="C484" s="166"/>
      <c r="D484" s="167" t="s">
        <v>75</v>
      </c>
      <c r="E484" s="179" t="s">
        <v>666</v>
      </c>
      <c r="F484" s="179" t="s">
        <v>667</v>
      </c>
      <c r="G484" s="166"/>
      <c r="H484" s="166"/>
      <c r="I484" s="169"/>
      <c r="J484" s="180">
        <f>BK484</f>
        <v>0</v>
      </c>
      <c r="K484" s="166"/>
      <c r="L484" s="171"/>
      <c r="M484" s="172"/>
      <c r="N484" s="173"/>
      <c r="O484" s="173"/>
      <c r="P484" s="174">
        <f>SUM(P485:P494)</f>
        <v>0</v>
      </c>
      <c r="Q484" s="173"/>
      <c r="R484" s="174">
        <f>SUM(R485:R494)</f>
        <v>0</v>
      </c>
      <c r="S484" s="173"/>
      <c r="T484" s="175">
        <f>SUM(T485:T494)</f>
        <v>0</v>
      </c>
      <c r="AR484" s="176" t="s">
        <v>81</v>
      </c>
      <c r="AT484" s="177" t="s">
        <v>75</v>
      </c>
      <c r="AU484" s="177" t="s">
        <v>81</v>
      </c>
      <c r="AY484" s="176" t="s">
        <v>139</v>
      </c>
      <c r="BK484" s="178">
        <f>SUM(BK485:BK494)</f>
        <v>0</v>
      </c>
    </row>
    <row r="485" spans="1:65" s="2" customFormat="1" ht="24.2" customHeight="1">
      <c r="A485" s="34"/>
      <c r="B485" s="35"/>
      <c r="C485" s="181" t="s">
        <v>668</v>
      </c>
      <c r="D485" s="181" t="s">
        <v>142</v>
      </c>
      <c r="E485" s="182" t="s">
        <v>669</v>
      </c>
      <c r="F485" s="183" t="s">
        <v>670</v>
      </c>
      <c r="G485" s="184" t="s">
        <v>191</v>
      </c>
      <c r="H485" s="185">
        <v>7.04</v>
      </c>
      <c r="I485" s="186"/>
      <c r="J485" s="187">
        <f>ROUND(I485*H485,2)</f>
        <v>0</v>
      </c>
      <c r="K485" s="183" t="s">
        <v>1</v>
      </c>
      <c r="L485" s="39"/>
      <c r="M485" s="188" t="s">
        <v>1</v>
      </c>
      <c r="N485" s="189" t="s">
        <v>41</v>
      </c>
      <c r="O485" s="71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92" t="s">
        <v>146</v>
      </c>
      <c r="AT485" s="192" t="s">
        <v>142</v>
      </c>
      <c r="AU485" s="192" t="s">
        <v>83</v>
      </c>
      <c r="AY485" s="17" t="s">
        <v>139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17" t="s">
        <v>81</v>
      </c>
      <c r="BK485" s="193">
        <f>ROUND(I485*H485,2)</f>
        <v>0</v>
      </c>
      <c r="BL485" s="17" t="s">
        <v>146</v>
      </c>
      <c r="BM485" s="192" t="s">
        <v>671</v>
      </c>
    </row>
    <row r="486" spans="2:51" s="13" customFormat="1" ht="11.25">
      <c r="B486" s="194"/>
      <c r="C486" s="195"/>
      <c r="D486" s="196" t="s">
        <v>148</v>
      </c>
      <c r="E486" s="197" t="s">
        <v>1</v>
      </c>
      <c r="F486" s="198" t="s">
        <v>672</v>
      </c>
      <c r="G486" s="195"/>
      <c r="H486" s="197" t="s">
        <v>1</v>
      </c>
      <c r="I486" s="199"/>
      <c r="J486" s="195"/>
      <c r="K486" s="195"/>
      <c r="L486" s="200"/>
      <c r="M486" s="201"/>
      <c r="N486" s="202"/>
      <c r="O486" s="202"/>
      <c r="P486" s="202"/>
      <c r="Q486" s="202"/>
      <c r="R486" s="202"/>
      <c r="S486" s="202"/>
      <c r="T486" s="203"/>
      <c r="AT486" s="204" t="s">
        <v>148</v>
      </c>
      <c r="AU486" s="204" t="s">
        <v>83</v>
      </c>
      <c r="AV486" s="13" t="s">
        <v>81</v>
      </c>
      <c r="AW486" s="13" t="s">
        <v>32</v>
      </c>
      <c r="AX486" s="13" t="s">
        <v>76</v>
      </c>
      <c r="AY486" s="204" t="s">
        <v>139</v>
      </c>
    </row>
    <row r="487" spans="2:51" s="14" customFormat="1" ht="11.25">
      <c r="B487" s="205"/>
      <c r="C487" s="206"/>
      <c r="D487" s="196" t="s">
        <v>148</v>
      </c>
      <c r="E487" s="207" t="s">
        <v>1</v>
      </c>
      <c r="F487" s="208" t="s">
        <v>673</v>
      </c>
      <c r="G487" s="206"/>
      <c r="H487" s="209">
        <v>7.04</v>
      </c>
      <c r="I487" s="210"/>
      <c r="J487" s="206"/>
      <c r="K487" s="206"/>
      <c r="L487" s="211"/>
      <c r="M487" s="212"/>
      <c r="N487" s="213"/>
      <c r="O487" s="213"/>
      <c r="P487" s="213"/>
      <c r="Q487" s="213"/>
      <c r="R487" s="213"/>
      <c r="S487" s="213"/>
      <c r="T487" s="214"/>
      <c r="AT487" s="215" t="s">
        <v>148</v>
      </c>
      <c r="AU487" s="215" t="s">
        <v>83</v>
      </c>
      <c r="AV487" s="14" t="s">
        <v>83</v>
      </c>
      <c r="AW487" s="14" t="s">
        <v>32</v>
      </c>
      <c r="AX487" s="14" t="s">
        <v>76</v>
      </c>
      <c r="AY487" s="215" t="s">
        <v>139</v>
      </c>
    </row>
    <row r="488" spans="2:51" s="15" customFormat="1" ht="11.25">
      <c r="B488" s="216"/>
      <c r="C488" s="217"/>
      <c r="D488" s="196" t="s">
        <v>148</v>
      </c>
      <c r="E488" s="218" t="s">
        <v>1</v>
      </c>
      <c r="F488" s="219" t="s">
        <v>151</v>
      </c>
      <c r="G488" s="217"/>
      <c r="H488" s="220">
        <v>7.04</v>
      </c>
      <c r="I488" s="221"/>
      <c r="J488" s="217"/>
      <c r="K488" s="217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148</v>
      </c>
      <c r="AU488" s="226" t="s">
        <v>83</v>
      </c>
      <c r="AV488" s="15" t="s">
        <v>146</v>
      </c>
      <c r="AW488" s="15" t="s">
        <v>32</v>
      </c>
      <c r="AX488" s="15" t="s">
        <v>81</v>
      </c>
      <c r="AY488" s="226" t="s">
        <v>139</v>
      </c>
    </row>
    <row r="489" spans="1:65" s="2" customFormat="1" ht="21.75" customHeight="1">
      <c r="A489" s="34"/>
      <c r="B489" s="35"/>
      <c r="C489" s="181" t="s">
        <v>674</v>
      </c>
      <c r="D489" s="181" t="s">
        <v>142</v>
      </c>
      <c r="E489" s="182" t="s">
        <v>675</v>
      </c>
      <c r="F489" s="183" t="s">
        <v>676</v>
      </c>
      <c r="G489" s="184" t="s">
        <v>233</v>
      </c>
      <c r="H489" s="185">
        <v>14.08</v>
      </c>
      <c r="I489" s="186"/>
      <c r="J489" s="187">
        <f>ROUND(I489*H489,2)</f>
        <v>0</v>
      </c>
      <c r="K489" s="183" t="s">
        <v>1</v>
      </c>
      <c r="L489" s="39"/>
      <c r="M489" s="188" t="s">
        <v>1</v>
      </c>
      <c r="N489" s="189" t="s">
        <v>41</v>
      </c>
      <c r="O489" s="71"/>
      <c r="P489" s="190">
        <f>O489*H489</f>
        <v>0</v>
      </c>
      <c r="Q489" s="190">
        <v>0</v>
      </c>
      <c r="R489" s="190">
        <f>Q489*H489</f>
        <v>0</v>
      </c>
      <c r="S489" s="190">
        <v>0</v>
      </c>
      <c r="T489" s="191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92" t="s">
        <v>146</v>
      </c>
      <c r="AT489" s="192" t="s">
        <v>142</v>
      </c>
      <c r="AU489" s="192" t="s">
        <v>83</v>
      </c>
      <c r="AY489" s="17" t="s">
        <v>139</v>
      </c>
      <c r="BE489" s="193">
        <f>IF(N489="základní",J489,0)</f>
        <v>0</v>
      </c>
      <c r="BF489" s="193">
        <f>IF(N489="snížená",J489,0)</f>
        <v>0</v>
      </c>
      <c r="BG489" s="193">
        <f>IF(N489="zákl. přenesená",J489,0)</f>
        <v>0</v>
      </c>
      <c r="BH489" s="193">
        <f>IF(N489="sníž. přenesená",J489,0)</f>
        <v>0</v>
      </c>
      <c r="BI489" s="193">
        <f>IF(N489="nulová",J489,0)</f>
        <v>0</v>
      </c>
      <c r="BJ489" s="17" t="s">
        <v>81</v>
      </c>
      <c r="BK489" s="193">
        <f>ROUND(I489*H489,2)</f>
        <v>0</v>
      </c>
      <c r="BL489" s="17" t="s">
        <v>146</v>
      </c>
      <c r="BM489" s="192" t="s">
        <v>677</v>
      </c>
    </row>
    <row r="490" spans="2:51" s="13" customFormat="1" ht="11.25">
      <c r="B490" s="194"/>
      <c r="C490" s="195"/>
      <c r="D490" s="196" t="s">
        <v>148</v>
      </c>
      <c r="E490" s="197" t="s">
        <v>1</v>
      </c>
      <c r="F490" s="198" t="s">
        <v>672</v>
      </c>
      <c r="G490" s="195"/>
      <c r="H490" s="197" t="s">
        <v>1</v>
      </c>
      <c r="I490" s="199"/>
      <c r="J490" s="195"/>
      <c r="K490" s="195"/>
      <c r="L490" s="200"/>
      <c r="M490" s="201"/>
      <c r="N490" s="202"/>
      <c r="O490" s="202"/>
      <c r="P490" s="202"/>
      <c r="Q490" s="202"/>
      <c r="R490" s="202"/>
      <c r="S490" s="202"/>
      <c r="T490" s="203"/>
      <c r="AT490" s="204" t="s">
        <v>148</v>
      </c>
      <c r="AU490" s="204" t="s">
        <v>83</v>
      </c>
      <c r="AV490" s="13" t="s">
        <v>81</v>
      </c>
      <c r="AW490" s="13" t="s">
        <v>32</v>
      </c>
      <c r="AX490" s="13" t="s">
        <v>76</v>
      </c>
      <c r="AY490" s="204" t="s">
        <v>139</v>
      </c>
    </row>
    <row r="491" spans="2:51" s="14" customFormat="1" ht="11.25">
      <c r="B491" s="205"/>
      <c r="C491" s="206"/>
      <c r="D491" s="196" t="s">
        <v>148</v>
      </c>
      <c r="E491" s="207" t="s">
        <v>1</v>
      </c>
      <c r="F491" s="208" t="s">
        <v>678</v>
      </c>
      <c r="G491" s="206"/>
      <c r="H491" s="209">
        <v>14.08</v>
      </c>
      <c r="I491" s="210"/>
      <c r="J491" s="206"/>
      <c r="K491" s="206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148</v>
      </c>
      <c r="AU491" s="215" t="s">
        <v>83</v>
      </c>
      <c r="AV491" s="14" t="s">
        <v>83</v>
      </c>
      <c r="AW491" s="14" t="s">
        <v>32</v>
      </c>
      <c r="AX491" s="14" t="s">
        <v>76</v>
      </c>
      <c r="AY491" s="215" t="s">
        <v>139</v>
      </c>
    </row>
    <row r="492" spans="2:51" s="15" customFormat="1" ht="11.25">
      <c r="B492" s="216"/>
      <c r="C492" s="217"/>
      <c r="D492" s="196" t="s">
        <v>148</v>
      </c>
      <c r="E492" s="218" t="s">
        <v>1</v>
      </c>
      <c r="F492" s="219" t="s">
        <v>151</v>
      </c>
      <c r="G492" s="217"/>
      <c r="H492" s="220">
        <v>14.08</v>
      </c>
      <c r="I492" s="221"/>
      <c r="J492" s="217"/>
      <c r="K492" s="217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148</v>
      </c>
      <c r="AU492" s="226" t="s">
        <v>83</v>
      </c>
      <c r="AV492" s="15" t="s">
        <v>146</v>
      </c>
      <c r="AW492" s="15" t="s">
        <v>32</v>
      </c>
      <c r="AX492" s="15" t="s">
        <v>81</v>
      </c>
      <c r="AY492" s="226" t="s">
        <v>139</v>
      </c>
    </row>
    <row r="493" spans="1:65" s="2" customFormat="1" ht="33" customHeight="1">
      <c r="A493" s="34"/>
      <c r="B493" s="35"/>
      <c r="C493" s="181" t="s">
        <v>679</v>
      </c>
      <c r="D493" s="181" t="s">
        <v>142</v>
      </c>
      <c r="E493" s="182" t="s">
        <v>680</v>
      </c>
      <c r="F493" s="183" t="s">
        <v>681</v>
      </c>
      <c r="G493" s="184" t="s">
        <v>177</v>
      </c>
      <c r="H493" s="185">
        <v>0.007</v>
      </c>
      <c r="I493" s="186"/>
      <c r="J493" s="187">
        <f>ROUND(I493*H493,2)</f>
        <v>0</v>
      </c>
      <c r="K493" s="183" t="s">
        <v>1</v>
      </c>
      <c r="L493" s="39"/>
      <c r="M493" s="188" t="s">
        <v>1</v>
      </c>
      <c r="N493" s="189" t="s">
        <v>41</v>
      </c>
      <c r="O493" s="71"/>
      <c r="P493" s="190">
        <f>O493*H493</f>
        <v>0</v>
      </c>
      <c r="Q493" s="190">
        <v>0</v>
      </c>
      <c r="R493" s="190">
        <f>Q493*H493</f>
        <v>0</v>
      </c>
      <c r="S493" s="190">
        <v>0</v>
      </c>
      <c r="T493" s="191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92" t="s">
        <v>146</v>
      </c>
      <c r="AT493" s="192" t="s">
        <v>142</v>
      </c>
      <c r="AU493" s="192" t="s">
        <v>83</v>
      </c>
      <c r="AY493" s="17" t="s">
        <v>139</v>
      </c>
      <c r="BE493" s="193">
        <f>IF(N493="základní",J493,0)</f>
        <v>0</v>
      </c>
      <c r="BF493" s="193">
        <f>IF(N493="snížená",J493,0)</f>
        <v>0</v>
      </c>
      <c r="BG493" s="193">
        <f>IF(N493="zákl. přenesená",J493,0)</f>
        <v>0</v>
      </c>
      <c r="BH493" s="193">
        <f>IF(N493="sníž. přenesená",J493,0)</f>
        <v>0</v>
      </c>
      <c r="BI493" s="193">
        <f>IF(N493="nulová",J493,0)</f>
        <v>0</v>
      </c>
      <c r="BJ493" s="17" t="s">
        <v>81</v>
      </c>
      <c r="BK493" s="193">
        <f>ROUND(I493*H493,2)</f>
        <v>0</v>
      </c>
      <c r="BL493" s="17" t="s">
        <v>146</v>
      </c>
      <c r="BM493" s="192" t="s">
        <v>682</v>
      </c>
    </row>
    <row r="494" spans="1:65" s="2" customFormat="1" ht="33" customHeight="1">
      <c r="A494" s="34"/>
      <c r="B494" s="35"/>
      <c r="C494" s="181" t="s">
        <v>683</v>
      </c>
      <c r="D494" s="181" t="s">
        <v>142</v>
      </c>
      <c r="E494" s="182" t="s">
        <v>684</v>
      </c>
      <c r="F494" s="183" t="s">
        <v>685</v>
      </c>
      <c r="G494" s="184" t="s">
        <v>177</v>
      </c>
      <c r="H494" s="185">
        <v>0.007</v>
      </c>
      <c r="I494" s="186"/>
      <c r="J494" s="187">
        <f>ROUND(I494*H494,2)</f>
        <v>0</v>
      </c>
      <c r="K494" s="183" t="s">
        <v>1</v>
      </c>
      <c r="L494" s="39"/>
      <c r="M494" s="188" t="s">
        <v>1</v>
      </c>
      <c r="N494" s="189" t="s">
        <v>41</v>
      </c>
      <c r="O494" s="71"/>
      <c r="P494" s="190">
        <f>O494*H494</f>
        <v>0</v>
      </c>
      <c r="Q494" s="190">
        <v>0</v>
      </c>
      <c r="R494" s="190">
        <f>Q494*H494</f>
        <v>0</v>
      </c>
      <c r="S494" s="190">
        <v>0</v>
      </c>
      <c r="T494" s="191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92" t="s">
        <v>146</v>
      </c>
      <c r="AT494" s="192" t="s">
        <v>142</v>
      </c>
      <c r="AU494" s="192" t="s">
        <v>83</v>
      </c>
      <c r="AY494" s="17" t="s">
        <v>139</v>
      </c>
      <c r="BE494" s="193">
        <f>IF(N494="základní",J494,0)</f>
        <v>0</v>
      </c>
      <c r="BF494" s="193">
        <f>IF(N494="snížená",J494,0)</f>
        <v>0</v>
      </c>
      <c r="BG494" s="193">
        <f>IF(N494="zákl. přenesená",J494,0)</f>
        <v>0</v>
      </c>
      <c r="BH494" s="193">
        <f>IF(N494="sníž. přenesená",J494,0)</f>
        <v>0</v>
      </c>
      <c r="BI494" s="193">
        <f>IF(N494="nulová",J494,0)</f>
        <v>0</v>
      </c>
      <c r="BJ494" s="17" t="s">
        <v>81</v>
      </c>
      <c r="BK494" s="193">
        <f>ROUND(I494*H494,2)</f>
        <v>0</v>
      </c>
      <c r="BL494" s="17" t="s">
        <v>146</v>
      </c>
      <c r="BM494" s="192" t="s">
        <v>686</v>
      </c>
    </row>
    <row r="495" spans="2:63" s="12" customFormat="1" ht="22.9" customHeight="1">
      <c r="B495" s="165"/>
      <c r="C495" s="166"/>
      <c r="D495" s="167" t="s">
        <v>75</v>
      </c>
      <c r="E495" s="179" t="s">
        <v>687</v>
      </c>
      <c r="F495" s="179" t="s">
        <v>688</v>
      </c>
      <c r="G495" s="166"/>
      <c r="H495" s="166"/>
      <c r="I495" s="169"/>
      <c r="J495" s="180">
        <f>BK495</f>
        <v>0</v>
      </c>
      <c r="K495" s="166"/>
      <c r="L495" s="171"/>
      <c r="M495" s="172"/>
      <c r="N495" s="173"/>
      <c r="O495" s="173"/>
      <c r="P495" s="174">
        <f>SUM(P496:P532)</f>
        <v>0</v>
      </c>
      <c r="Q495" s="173"/>
      <c r="R495" s="174">
        <f>SUM(R496:R532)</f>
        <v>0</v>
      </c>
      <c r="S495" s="173"/>
      <c r="T495" s="175">
        <f>SUM(T496:T532)</f>
        <v>0</v>
      </c>
      <c r="AR495" s="176" t="s">
        <v>81</v>
      </c>
      <c r="AT495" s="177" t="s">
        <v>75</v>
      </c>
      <c r="AU495" s="177" t="s">
        <v>81</v>
      </c>
      <c r="AY495" s="176" t="s">
        <v>139</v>
      </c>
      <c r="BK495" s="178">
        <f>SUM(BK496:BK532)</f>
        <v>0</v>
      </c>
    </row>
    <row r="496" spans="1:65" s="2" customFormat="1" ht="24.2" customHeight="1">
      <c r="A496" s="34"/>
      <c r="B496" s="35"/>
      <c r="C496" s="181" t="s">
        <v>689</v>
      </c>
      <c r="D496" s="181" t="s">
        <v>142</v>
      </c>
      <c r="E496" s="182" t="s">
        <v>690</v>
      </c>
      <c r="F496" s="183" t="s">
        <v>691</v>
      </c>
      <c r="G496" s="184" t="s">
        <v>191</v>
      </c>
      <c r="H496" s="185">
        <v>20</v>
      </c>
      <c r="I496" s="186"/>
      <c r="J496" s="187">
        <f>ROUND(I496*H496,2)</f>
        <v>0</v>
      </c>
      <c r="K496" s="183" t="s">
        <v>1</v>
      </c>
      <c r="L496" s="39"/>
      <c r="M496" s="188" t="s">
        <v>1</v>
      </c>
      <c r="N496" s="189" t="s">
        <v>41</v>
      </c>
      <c r="O496" s="71"/>
      <c r="P496" s="190">
        <f>O496*H496</f>
        <v>0</v>
      </c>
      <c r="Q496" s="190">
        <v>0</v>
      </c>
      <c r="R496" s="190">
        <f>Q496*H496</f>
        <v>0</v>
      </c>
      <c r="S496" s="190">
        <v>0</v>
      </c>
      <c r="T496" s="191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92" t="s">
        <v>146</v>
      </c>
      <c r="AT496" s="192" t="s">
        <v>142</v>
      </c>
      <c r="AU496" s="192" t="s">
        <v>83</v>
      </c>
      <c r="AY496" s="17" t="s">
        <v>139</v>
      </c>
      <c r="BE496" s="193">
        <f>IF(N496="základní",J496,0)</f>
        <v>0</v>
      </c>
      <c r="BF496" s="193">
        <f>IF(N496="snížená",J496,0)</f>
        <v>0</v>
      </c>
      <c r="BG496" s="193">
        <f>IF(N496="zákl. přenesená",J496,0)</f>
        <v>0</v>
      </c>
      <c r="BH496" s="193">
        <f>IF(N496="sníž. přenesená",J496,0)</f>
        <v>0</v>
      </c>
      <c r="BI496" s="193">
        <f>IF(N496="nulová",J496,0)</f>
        <v>0</v>
      </c>
      <c r="BJ496" s="17" t="s">
        <v>81</v>
      </c>
      <c r="BK496" s="193">
        <f>ROUND(I496*H496,2)</f>
        <v>0</v>
      </c>
      <c r="BL496" s="17" t="s">
        <v>146</v>
      </c>
      <c r="BM496" s="192" t="s">
        <v>692</v>
      </c>
    </row>
    <row r="497" spans="2:51" s="13" customFormat="1" ht="11.25">
      <c r="B497" s="194"/>
      <c r="C497" s="195"/>
      <c r="D497" s="196" t="s">
        <v>148</v>
      </c>
      <c r="E497" s="197" t="s">
        <v>1</v>
      </c>
      <c r="F497" s="198" t="s">
        <v>693</v>
      </c>
      <c r="G497" s="195"/>
      <c r="H497" s="197" t="s">
        <v>1</v>
      </c>
      <c r="I497" s="199"/>
      <c r="J497" s="195"/>
      <c r="K497" s="195"/>
      <c r="L497" s="200"/>
      <c r="M497" s="201"/>
      <c r="N497" s="202"/>
      <c r="O497" s="202"/>
      <c r="P497" s="202"/>
      <c r="Q497" s="202"/>
      <c r="R497" s="202"/>
      <c r="S497" s="202"/>
      <c r="T497" s="203"/>
      <c r="AT497" s="204" t="s">
        <v>148</v>
      </c>
      <c r="AU497" s="204" t="s">
        <v>83</v>
      </c>
      <c r="AV497" s="13" t="s">
        <v>81</v>
      </c>
      <c r="AW497" s="13" t="s">
        <v>32</v>
      </c>
      <c r="AX497" s="13" t="s">
        <v>76</v>
      </c>
      <c r="AY497" s="204" t="s">
        <v>139</v>
      </c>
    </row>
    <row r="498" spans="2:51" s="14" customFormat="1" ht="11.25">
      <c r="B498" s="205"/>
      <c r="C498" s="206"/>
      <c r="D498" s="196" t="s">
        <v>148</v>
      </c>
      <c r="E498" s="207" t="s">
        <v>1</v>
      </c>
      <c r="F498" s="208" t="s">
        <v>8</v>
      </c>
      <c r="G498" s="206"/>
      <c r="H498" s="209">
        <v>15</v>
      </c>
      <c r="I498" s="210"/>
      <c r="J498" s="206"/>
      <c r="K498" s="206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148</v>
      </c>
      <c r="AU498" s="215" t="s">
        <v>83</v>
      </c>
      <c r="AV498" s="14" t="s">
        <v>83</v>
      </c>
      <c r="AW498" s="14" t="s">
        <v>32</v>
      </c>
      <c r="AX498" s="14" t="s">
        <v>76</v>
      </c>
      <c r="AY498" s="215" t="s">
        <v>139</v>
      </c>
    </row>
    <row r="499" spans="2:51" s="13" customFormat="1" ht="11.25">
      <c r="B499" s="194"/>
      <c r="C499" s="195"/>
      <c r="D499" s="196" t="s">
        <v>148</v>
      </c>
      <c r="E499" s="197" t="s">
        <v>1</v>
      </c>
      <c r="F499" s="198" t="s">
        <v>694</v>
      </c>
      <c r="G499" s="195"/>
      <c r="H499" s="197" t="s">
        <v>1</v>
      </c>
      <c r="I499" s="199"/>
      <c r="J499" s="195"/>
      <c r="K499" s="195"/>
      <c r="L499" s="200"/>
      <c r="M499" s="201"/>
      <c r="N499" s="202"/>
      <c r="O499" s="202"/>
      <c r="P499" s="202"/>
      <c r="Q499" s="202"/>
      <c r="R499" s="202"/>
      <c r="S499" s="202"/>
      <c r="T499" s="203"/>
      <c r="AT499" s="204" t="s">
        <v>148</v>
      </c>
      <c r="AU499" s="204" t="s">
        <v>83</v>
      </c>
      <c r="AV499" s="13" t="s">
        <v>81</v>
      </c>
      <c r="AW499" s="13" t="s">
        <v>32</v>
      </c>
      <c r="AX499" s="13" t="s">
        <v>76</v>
      </c>
      <c r="AY499" s="204" t="s">
        <v>139</v>
      </c>
    </row>
    <row r="500" spans="2:51" s="14" customFormat="1" ht="11.25">
      <c r="B500" s="205"/>
      <c r="C500" s="206"/>
      <c r="D500" s="196" t="s">
        <v>148</v>
      </c>
      <c r="E500" s="207" t="s">
        <v>1</v>
      </c>
      <c r="F500" s="208" t="s">
        <v>160</v>
      </c>
      <c r="G500" s="206"/>
      <c r="H500" s="209">
        <v>5</v>
      </c>
      <c r="I500" s="210"/>
      <c r="J500" s="206"/>
      <c r="K500" s="206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148</v>
      </c>
      <c r="AU500" s="215" t="s">
        <v>83</v>
      </c>
      <c r="AV500" s="14" t="s">
        <v>83</v>
      </c>
      <c r="AW500" s="14" t="s">
        <v>32</v>
      </c>
      <c r="AX500" s="14" t="s">
        <v>76</v>
      </c>
      <c r="AY500" s="215" t="s">
        <v>139</v>
      </c>
    </row>
    <row r="501" spans="2:51" s="15" customFormat="1" ht="11.25">
      <c r="B501" s="216"/>
      <c r="C501" s="217"/>
      <c r="D501" s="196" t="s">
        <v>148</v>
      </c>
      <c r="E501" s="218" t="s">
        <v>1</v>
      </c>
      <c r="F501" s="219" t="s">
        <v>151</v>
      </c>
      <c r="G501" s="217"/>
      <c r="H501" s="220">
        <v>20</v>
      </c>
      <c r="I501" s="221"/>
      <c r="J501" s="217"/>
      <c r="K501" s="217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148</v>
      </c>
      <c r="AU501" s="226" t="s">
        <v>83</v>
      </c>
      <c r="AV501" s="15" t="s">
        <v>146</v>
      </c>
      <c r="AW501" s="15" t="s">
        <v>32</v>
      </c>
      <c r="AX501" s="15" t="s">
        <v>81</v>
      </c>
      <c r="AY501" s="226" t="s">
        <v>139</v>
      </c>
    </row>
    <row r="502" spans="1:65" s="2" customFormat="1" ht="16.5" customHeight="1">
      <c r="A502" s="34"/>
      <c r="B502" s="35"/>
      <c r="C502" s="227" t="s">
        <v>695</v>
      </c>
      <c r="D502" s="227" t="s">
        <v>494</v>
      </c>
      <c r="E502" s="228" t="s">
        <v>696</v>
      </c>
      <c r="F502" s="229" t="s">
        <v>697</v>
      </c>
      <c r="G502" s="230" t="s">
        <v>177</v>
      </c>
      <c r="H502" s="231">
        <v>0.011</v>
      </c>
      <c r="I502" s="232"/>
      <c r="J502" s="233">
        <f>ROUND(I502*H502,2)</f>
        <v>0</v>
      </c>
      <c r="K502" s="229" t="s">
        <v>1</v>
      </c>
      <c r="L502" s="234"/>
      <c r="M502" s="235" t="s">
        <v>1</v>
      </c>
      <c r="N502" s="236" t="s">
        <v>41</v>
      </c>
      <c r="O502" s="71"/>
      <c r="P502" s="190">
        <f>O502*H502</f>
        <v>0</v>
      </c>
      <c r="Q502" s="190">
        <v>0</v>
      </c>
      <c r="R502" s="190">
        <f>Q502*H502</f>
        <v>0</v>
      </c>
      <c r="S502" s="190">
        <v>0</v>
      </c>
      <c r="T502" s="191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92" t="s">
        <v>188</v>
      </c>
      <c r="AT502" s="192" t="s">
        <v>494</v>
      </c>
      <c r="AU502" s="192" t="s">
        <v>83</v>
      </c>
      <c r="AY502" s="17" t="s">
        <v>139</v>
      </c>
      <c r="BE502" s="193">
        <f>IF(N502="základní",J502,0)</f>
        <v>0</v>
      </c>
      <c r="BF502" s="193">
        <f>IF(N502="snížená",J502,0)</f>
        <v>0</v>
      </c>
      <c r="BG502" s="193">
        <f>IF(N502="zákl. přenesená",J502,0)</f>
        <v>0</v>
      </c>
      <c r="BH502" s="193">
        <f>IF(N502="sníž. přenesená",J502,0)</f>
        <v>0</v>
      </c>
      <c r="BI502" s="193">
        <f>IF(N502="nulová",J502,0)</f>
        <v>0</v>
      </c>
      <c r="BJ502" s="17" t="s">
        <v>81</v>
      </c>
      <c r="BK502" s="193">
        <f>ROUND(I502*H502,2)</f>
        <v>0</v>
      </c>
      <c r="BL502" s="17" t="s">
        <v>146</v>
      </c>
      <c r="BM502" s="192" t="s">
        <v>698</v>
      </c>
    </row>
    <row r="503" spans="2:51" s="14" customFormat="1" ht="11.25">
      <c r="B503" s="205"/>
      <c r="C503" s="206"/>
      <c r="D503" s="196" t="s">
        <v>148</v>
      </c>
      <c r="E503" s="207" t="s">
        <v>1</v>
      </c>
      <c r="F503" s="208" t="s">
        <v>699</v>
      </c>
      <c r="G503" s="206"/>
      <c r="H503" s="209">
        <v>0.011</v>
      </c>
      <c r="I503" s="210"/>
      <c r="J503" s="206"/>
      <c r="K503" s="206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148</v>
      </c>
      <c r="AU503" s="215" t="s">
        <v>83</v>
      </c>
      <c r="AV503" s="14" t="s">
        <v>83</v>
      </c>
      <c r="AW503" s="14" t="s">
        <v>32</v>
      </c>
      <c r="AX503" s="14" t="s">
        <v>76</v>
      </c>
      <c r="AY503" s="215" t="s">
        <v>139</v>
      </c>
    </row>
    <row r="504" spans="2:51" s="15" customFormat="1" ht="11.25">
      <c r="B504" s="216"/>
      <c r="C504" s="217"/>
      <c r="D504" s="196" t="s">
        <v>148</v>
      </c>
      <c r="E504" s="218" t="s">
        <v>1</v>
      </c>
      <c r="F504" s="219" t="s">
        <v>151</v>
      </c>
      <c r="G504" s="217"/>
      <c r="H504" s="220">
        <v>0.011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148</v>
      </c>
      <c r="AU504" s="226" t="s">
        <v>83</v>
      </c>
      <c r="AV504" s="15" t="s">
        <v>146</v>
      </c>
      <c r="AW504" s="15" t="s">
        <v>32</v>
      </c>
      <c r="AX504" s="15" t="s">
        <v>81</v>
      </c>
      <c r="AY504" s="226" t="s">
        <v>139</v>
      </c>
    </row>
    <row r="505" spans="1:65" s="2" customFormat="1" ht="21.75" customHeight="1">
      <c r="A505" s="34"/>
      <c r="B505" s="35"/>
      <c r="C505" s="181" t="s">
        <v>700</v>
      </c>
      <c r="D505" s="181" t="s">
        <v>142</v>
      </c>
      <c r="E505" s="182" t="s">
        <v>701</v>
      </c>
      <c r="F505" s="183" t="s">
        <v>702</v>
      </c>
      <c r="G505" s="184" t="s">
        <v>191</v>
      </c>
      <c r="H505" s="185">
        <v>20</v>
      </c>
      <c r="I505" s="186"/>
      <c r="J505" s="187">
        <f>ROUND(I505*H505,2)</f>
        <v>0</v>
      </c>
      <c r="K505" s="183" t="s">
        <v>1</v>
      </c>
      <c r="L505" s="39"/>
      <c r="M505" s="188" t="s">
        <v>1</v>
      </c>
      <c r="N505" s="189" t="s">
        <v>41</v>
      </c>
      <c r="O505" s="71"/>
      <c r="P505" s="190">
        <f>O505*H505</f>
        <v>0</v>
      </c>
      <c r="Q505" s="190">
        <v>0</v>
      </c>
      <c r="R505" s="190">
        <f>Q505*H505</f>
        <v>0</v>
      </c>
      <c r="S505" s="190">
        <v>0</v>
      </c>
      <c r="T505" s="191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92" t="s">
        <v>146</v>
      </c>
      <c r="AT505" s="192" t="s">
        <v>142</v>
      </c>
      <c r="AU505" s="192" t="s">
        <v>83</v>
      </c>
      <c r="AY505" s="17" t="s">
        <v>139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17" t="s">
        <v>81</v>
      </c>
      <c r="BK505" s="193">
        <f>ROUND(I505*H505,2)</f>
        <v>0</v>
      </c>
      <c r="BL505" s="17" t="s">
        <v>146</v>
      </c>
      <c r="BM505" s="192" t="s">
        <v>703</v>
      </c>
    </row>
    <row r="506" spans="2:51" s="13" customFormat="1" ht="11.25">
      <c r="B506" s="194"/>
      <c r="C506" s="195"/>
      <c r="D506" s="196" t="s">
        <v>148</v>
      </c>
      <c r="E506" s="197" t="s">
        <v>1</v>
      </c>
      <c r="F506" s="198" t="s">
        <v>693</v>
      </c>
      <c r="G506" s="195"/>
      <c r="H506" s="197" t="s">
        <v>1</v>
      </c>
      <c r="I506" s="199"/>
      <c r="J506" s="195"/>
      <c r="K506" s="195"/>
      <c r="L506" s="200"/>
      <c r="M506" s="201"/>
      <c r="N506" s="202"/>
      <c r="O506" s="202"/>
      <c r="P506" s="202"/>
      <c r="Q506" s="202"/>
      <c r="R506" s="202"/>
      <c r="S506" s="202"/>
      <c r="T506" s="203"/>
      <c r="AT506" s="204" t="s">
        <v>148</v>
      </c>
      <c r="AU506" s="204" t="s">
        <v>83</v>
      </c>
      <c r="AV506" s="13" t="s">
        <v>81</v>
      </c>
      <c r="AW506" s="13" t="s">
        <v>32</v>
      </c>
      <c r="AX506" s="13" t="s">
        <v>76</v>
      </c>
      <c r="AY506" s="204" t="s">
        <v>139</v>
      </c>
    </row>
    <row r="507" spans="2:51" s="14" customFormat="1" ht="11.25">
      <c r="B507" s="205"/>
      <c r="C507" s="206"/>
      <c r="D507" s="196" t="s">
        <v>148</v>
      </c>
      <c r="E507" s="207" t="s">
        <v>1</v>
      </c>
      <c r="F507" s="208" t="s">
        <v>8</v>
      </c>
      <c r="G507" s="206"/>
      <c r="H507" s="209">
        <v>15</v>
      </c>
      <c r="I507" s="210"/>
      <c r="J507" s="206"/>
      <c r="K507" s="206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148</v>
      </c>
      <c r="AU507" s="215" t="s">
        <v>83</v>
      </c>
      <c r="AV507" s="14" t="s">
        <v>83</v>
      </c>
      <c r="AW507" s="14" t="s">
        <v>32</v>
      </c>
      <c r="AX507" s="14" t="s">
        <v>76</v>
      </c>
      <c r="AY507" s="215" t="s">
        <v>139</v>
      </c>
    </row>
    <row r="508" spans="2:51" s="13" customFormat="1" ht="11.25">
      <c r="B508" s="194"/>
      <c r="C508" s="195"/>
      <c r="D508" s="196" t="s">
        <v>148</v>
      </c>
      <c r="E508" s="197" t="s">
        <v>1</v>
      </c>
      <c r="F508" s="198" t="s">
        <v>694</v>
      </c>
      <c r="G508" s="195"/>
      <c r="H508" s="197" t="s">
        <v>1</v>
      </c>
      <c r="I508" s="199"/>
      <c r="J508" s="195"/>
      <c r="K508" s="195"/>
      <c r="L508" s="200"/>
      <c r="M508" s="201"/>
      <c r="N508" s="202"/>
      <c r="O508" s="202"/>
      <c r="P508" s="202"/>
      <c r="Q508" s="202"/>
      <c r="R508" s="202"/>
      <c r="S508" s="202"/>
      <c r="T508" s="203"/>
      <c r="AT508" s="204" t="s">
        <v>148</v>
      </c>
      <c r="AU508" s="204" t="s">
        <v>83</v>
      </c>
      <c r="AV508" s="13" t="s">
        <v>81</v>
      </c>
      <c r="AW508" s="13" t="s">
        <v>32</v>
      </c>
      <c r="AX508" s="13" t="s">
        <v>76</v>
      </c>
      <c r="AY508" s="204" t="s">
        <v>139</v>
      </c>
    </row>
    <row r="509" spans="2:51" s="14" customFormat="1" ht="11.25">
      <c r="B509" s="205"/>
      <c r="C509" s="206"/>
      <c r="D509" s="196" t="s">
        <v>148</v>
      </c>
      <c r="E509" s="207" t="s">
        <v>1</v>
      </c>
      <c r="F509" s="208" t="s">
        <v>160</v>
      </c>
      <c r="G509" s="206"/>
      <c r="H509" s="209">
        <v>5</v>
      </c>
      <c r="I509" s="210"/>
      <c r="J509" s="206"/>
      <c r="K509" s="206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148</v>
      </c>
      <c r="AU509" s="215" t="s">
        <v>83</v>
      </c>
      <c r="AV509" s="14" t="s">
        <v>83</v>
      </c>
      <c r="AW509" s="14" t="s">
        <v>32</v>
      </c>
      <c r="AX509" s="14" t="s">
        <v>76</v>
      </c>
      <c r="AY509" s="215" t="s">
        <v>139</v>
      </c>
    </row>
    <row r="510" spans="2:51" s="15" customFormat="1" ht="11.25">
      <c r="B510" s="216"/>
      <c r="C510" s="217"/>
      <c r="D510" s="196" t="s">
        <v>148</v>
      </c>
      <c r="E510" s="218" t="s">
        <v>1</v>
      </c>
      <c r="F510" s="219" t="s">
        <v>151</v>
      </c>
      <c r="G510" s="217"/>
      <c r="H510" s="220">
        <v>20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148</v>
      </c>
      <c r="AU510" s="226" t="s">
        <v>83</v>
      </c>
      <c r="AV510" s="15" t="s">
        <v>146</v>
      </c>
      <c r="AW510" s="15" t="s">
        <v>32</v>
      </c>
      <c r="AX510" s="15" t="s">
        <v>81</v>
      </c>
      <c r="AY510" s="226" t="s">
        <v>139</v>
      </c>
    </row>
    <row r="511" spans="1:65" s="2" customFormat="1" ht="24.2" customHeight="1">
      <c r="A511" s="34"/>
      <c r="B511" s="35"/>
      <c r="C511" s="227" t="s">
        <v>704</v>
      </c>
      <c r="D511" s="227" t="s">
        <v>494</v>
      </c>
      <c r="E511" s="228" t="s">
        <v>705</v>
      </c>
      <c r="F511" s="229" t="s">
        <v>706</v>
      </c>
      <c r="G511" s="230" t="s">
        <v>191</v>
      </c>
      <c r="H511" s="231">
        <v>22</v>
      </c>
      <c r="I511" s="232"/>
      <c r="J511" s="233">
        <f>ROUND(I511*H511,2)</f>
        <v>0</v>
      </c>
      <c r="K511" s="229" t="s">
        <v>1</v>
      </c>
      <c r="L511" s="234"/>
      <c r="M511" s="235" t="s">
        <v>1</v>
      </c>
      <c r="N511" s="236" t="s">
        <v>41</v>
      </c>
      <c r="O511" s="71"/>
      <c r="P511" s="190">
        <f>O511*H511</f>
        <v>0</v>
      </c>
      <c r="Q511" s="190">
        <v>0</v>
      </c>
      <c r="R511" s="190">
        <f>Q511*H511</f>
        <v>0</v>
      </c>
      <c r="S511" s="190">
        <v>0</v>
      </c>
      <c r="T511" s="191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192" t="s">
        <v>188</v>
      </c>
      <c r="AT511" s="192" t="s">
        <v>494</v>
      </c>
      <c r="AU511" s="192" t="s">
        <v>83</v>
      </c>
      <c r="AY511" s="17" t="s">
        <v>139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17" t="s">
        <v>81</v>
      </c>
      <c r="BK511" s="193">
        <f>ROUND(I511*H511,2)</f>
        <v>0</v>
      </c>
      <c r="BL511" s="17" t="s">
        <v>146</v>
      </c>
      <c r="BM511" s="192" t="s">
        <v>707</v>
      </c>
    </row>
    <row r="512" spans="2:51" s="14" customFormat="1" ht="11.25">
      <c r="B512" s="205"/>
      <c r="C512" s="206"/>
      <c r="D512" s="196" t="s">
        <v>148</v>
      </c>
      <c r="E512" s="207" t="s">
        <v>1</v>
      </c>
      <c r="F512" s="208" t="s">
        <v>708</v>
      </c>
      <c r="G512" s="206"/>
      <c r="H512" s="209">
        <v>22</v>
      </c>
      <c r="I512" s="210"/>
      <c r="J512" s="206"/>
      <c r="K512" s="206"/>
      <c r="L512" s="211"/>
      <c r="M512" s="212"/>
      <c r="N512" s="213"/>
      <c r="O512" s="213"/>
      <c r="P512" s="213"/>
      <c r="Q512" s="213"/>
      <c r="R512" s="213"/>
      <c r="S512" s="213"/>
      <c r="T512" s="214"/>
      <c r="AT512" s="215" t="s">
        <v>148</v>
      </c>
      <c r="AU512" s="215" t="s">
        <v>83</v>
      </c>
      <c r="AV512" s="14" t="s">
        <v>83</v>
      </c>
      <c r="AW512" s="14" t="s">
        <v>32</v>
      </c>
      <c r="AX512" s="14" t="s">
        <v>76</v>
      </c>
      <c r="AY512" s="215" t="s">
        <v>139</v>
      </c>
    </row>
    <row r="513" spans="2:51" s="15" customFormat="1" ht="11.25">
      <c r="B513" s="216"/>
      <c r="C513" s="217"/>
      <c r="D513" s="196" t="s">
        <v>148</v>
      </c>
      <c r="E513" s="218" t="s">
        <v>1</v>
      </c>
      <c r="F513" s="219" t="s">
        <v>151</v>
      </c>
      <c r="G513" s="217"/>
      <c r="H513" s="220">
        <v>22</v>
      </c>
      <c r="I513" s="221"/>
      <c r="J513" s="217"/>
      <c r="K513" s="217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148</v>
      </c>
      <c r="AU513" s="226" t="s">
        <v>83</v>
      </c>
      <c r="AV513" s="15" t="s">
        <v>146</v>
      </c>
      <c r="AW513" s="15" t="s">
        <v>32</v>
      </c>
      <c r="AX513" s="15" t="s">
        <v>81</v>
      </c>
      <c r="AY513" s="226" t="s">
        <v>139</v>
      </c>
    </row>
    <row r="514" spans="1:65" s="2" customFormat="1" ht="24.2" customHeight="1">
      <c r="A514" s="34"/>
      <c r="B514" s="35"/>
      <c r="C514" s="181" t="s">
        <v>709</v>
      </c>
      <c r="D514" s="181" t="s">
        <v>142</v>
      </c>
      <c r="E514" s="182" t="s">
        <v>710</v>
      </c>
      <c r="F514" s="183" t="s">
        <v>711</v>
      </c>
      <c r="G514" s="184" t="s">
        <v>233</v>
      </c>
      <c r="H514" s="185">
        <v>14.4</v>
      </c>
      <c r="I514" s="186"/>
      <c r="J514" s="187">
        <f>ROUND(I514*H514,2)</f>
        <v>0</v>
      </c>
      <c r="K514" s="183" t="s">
        <v>1</v>
      </c>
      <c r="L514" s="39"/>
      <c r="M514" s="188" t="s">
        <v>1</v>
      </c>
      <c r="N514" s="189" t="s">
        <v>41</v>
      </c>
      <c r="O514" s="71"/>
      <c r="P514" s="190">
        <f>O514*H514</f>
        <v>0</v>
      </c>
      <c r="Q514" s="190">
        <v>0</v>
      </c>
      <c r="R514" s="190">
        <f>Q514*H514</f>
        <v>0</v>
      </c>
      <c r="S514" s="190">
        <v>0</v>
      </c>
      <c r="T514" s="191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92" t="s">
        <v>146</v>
      </c>
      <c r="AT514" s="192" t="s">
        <v>142</v>
      </c>
      <c r="AU514" s="192" t="s">
        <v>83</v>
      </c>
      <c r="AY514" s="17" t="s">
        <v>139</v>
      </c>
      <c r="BE514" s="193">
        <f>IF(N514="základní",J514,0)</f>
        <v>0</v>
      </c>
      <c r="BF514" s="193">
        <f>IF(N514="snížená",J514,0)</f>
        <v>0</v>
      </c>
      <c r="BG514" s="193">
        <f>IF(N514="zákl. přenesená",J514,0)</f>
        <v>0</v>
      </c>
      <c r="BH514" s="193">
        <f>IF(N514="sníž. přenesená",J514,0)</f>
        <v>0</v>
      </c>
      <c r="BI514" s="193">
        <f>IF(N514="nulová",J514,0)</f>
        <v>0</v>
      </c>
      <c r="BJ514" s="17" t="s">
        <v>81</v>
      </c>
      <c r="BK514" s="193">
        <f>ROUND(I514*H514,2)</f>
        <v>0</v>
      </c>
      <c r="BL514" s="17" t="s">
        <v>146</v>
      </c>
      <c r="BM514" s="192" t="s">
        <v>712</v>
      </c>
    </row>
    <row r="515" spans="2:51" s="13" customFormat="1" ht="11.25">
      <c r="B515" s="194"/>
      <c r="C515" s="195"/>
      <c r="D515" s="196" t="s">
        <v>148</v>
      </c>
      <c r="E515" s="197" t="s">
        <v>1</v>
      </c>
      <c r="F515" s="198" t="s">
        <v>713</v>
      </c>
      <c r="G515" s="195"/>
      <c r="H515" s="197" t="s">
        <v>1</v>
      </c>
      <c r="I515" s="199"/>
      <c r="J515" s="195"/>
      <c r="K515" s="195"/>
      <c r="L515" s="200"/>
      <c r="M515" s="201"/>
      <c r="N515" s="202"/>
      <c r="O515" s="202"/>
      <c r="P515" s="202"/>
      <c r="Q515" s="202"/>
      <c r="R515" s="202"/>
      <c r="S515" s="202"/>
      <c r="T515" s="203"/>
      <c r="AT515" s="204" t="s">
        <v>148</v>
      </c>
      <c r="AU515" s="204" t="s">
        <v>83</v>
      </c>
      <c r="AV515" s="13" t="s">
        <v>81</v>
      </c>
      <c r="AW515" s="13" t="s">
        <v>32</v>
      </c>
      <c r="AX515" s="13" t="s">
        <v>76</v>
      </c>
      <c r="AY515" s="204" t="s">
        <v>139</v>
      </c>
    </row>
    <row r="516" spans="2:51" s="14" customFormat="1" ht="11.25">
      <c r="B516" s="205"/>
      <c r="C516" s="206"/>
      <c r="D516" s="196" t="s">
        <v>148</v>
      </c>
      <c r="E516" s="207" t="s">
        <v>1</v>
      </c>
      <c r="F516" s="208" t="s">
        <v>714</v>
      </c>
      <c r="G516" s="206"/>
      <c r="H516" s="209">
        <v>14.4</v>
      </c>
      <c r="I516" s="210"/>
      <c r="J516" s="206"/>
      <c r="K516" s="206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148</v>
      </c>
      <c r="AU516" s="215" t="s">
        <v>83</v>
      </c>
      <c r="AV516" s="14" t="s">
        <v>83</v>
      </c>
      <c r="AW516" s="14" t="s">
        <v>32</v>
      </c>
      <c r="AX516" s="14" t="s">
        <v>76</v>
      </c>
      <c r="AY516" s="215" t="s">
        <v>139</v>
      </c>
    </row>
    <row r="517" spans="2:51" s="15" customFormat="1" ht="11.25">
      <c r="B517" s="216"/>
      <c r="C517" s="217"/>
      <c r="D517" s="196" t="s">
        <v>148</v>
      </c>
      <c r="E517" s="218" t="s">
        <v>1</v>
      </c>
      <c r="F517" s="219" t="s">
        <v>151</v>
      </c>
      <c r="G517" s="217"/>
      <c r="H517" s="220">
        <v>14.4</v>
      </c>
      <c r="I517" s="221"/>
      <c r="J517" s="217"/>
      <c r="K517" s="217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148</v>
      </c>
      <c r="AU517" s="226" t="s">
        <v>83</v>
      </c>
      <c r="AV517" s="15" t="s">
        <v>146</v>
      </c>
      <c r="AW517" s="15" t="s">
        <v>32</v>
      </c>
      <c r="AX517" s="15" t="s">
        <v>81</v>
      </c>
      <c r="AY517" s="226" t="s">
        <v>139</v>
      </c>
    </row>
    <row r="518" spans="1:65" s="2" customFormat="1" ht="24.2" customHeight="1">
      <c r="A518" s="34"/>
      <c r="B518" s="35"/>
      <c r="C518" s="181" t="s">
        <v>715</v>
      </c>
      <c r="D518" s="181" t="s">
        <v>142</v>
      </c>
      <c r="E518" s="182" t="s">
        <v>716</v>
      </c>
      <c r="F518" s="183" t="s">
        <v>717</v>
      </c>
      <c r="G518" s="184" t="s">
        <v>233</v>
      </c>
      <c r="H518" s="185">
        <v>10</v>
      </c>
      <c r="I518" s="186"/>
      <c r="J518" s="187">
        <f>ROUND(I518*H518,2)</f>
        <v>0</v>
      </c>
      <c r="K518" s="183" t="s">
        <v>1</v>
      </c>
      <c r="L518" s="39"/>
      <c r="M518" s="188" t="s">
        <v>1</v>
      </c>
      <c r="N518" s="189" t="s">
        <v>41</v>
      </c>
      <c r="O518" s="71"/>
      <c r="P518" s="190">
        <f>O518*H518</f>
        <v>0</v>
      </c>
      <c r="Q518" s="190">
        <v>0</v>
      </c>
      <c r="R518" s="190">
        <f>Q518*H518</f>
        <v>0</v>
      </c>
      <c r="S518" s="190">
        <v>0</v>
      </c>
      <c r="T518" s="191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92" t="s">
        <v>146</v>
      </c>
      <c r="AT518" s="192" t="s">
        <v>142</v>
      </c>
      <c r="AU518" s="192" t="s">
        <v>83</v>
      </c>
      <c r="AY518" s="17" t="s">
        <v>139</v>
      </c>
      <c r="BE518" s="193">
        <f>IF(N518="základní",J518,0)</f>
        <v>0</v>
      </c>
      <c r="BF518" s="193">
        <f>IF(N518="snížená",J518,0)</f>
        <v>0</v>
      </c>
      <c r="BG518" s="193">
        <f>IF(N518="zákl. přenesená",J518,0)</f>
        <v>0</v>
      </c>
      <c r="BH518" s="193">
        <f>IF(N518="sníž. přenesená",J518,0)</f>
        <v>0</v>
      </c>
      <c r="BI518" s="193">
        <f>IF(N518="nulová",J518,0)</f>
        <v>0</v>
      </c>
      <c r="BJ518" s="17" t="s">
        <v>81</v>
      </c>
      <c r="BK518" s="193">
        <f>ROUND(I518*H518,2)</f>
        <v>0</v>
      </c>
      <c r="BL518" s="17" t="s">
        <v>146</v>
      </c>
      <c r="BM518" s="192" t="s">
        <v>718</v>
      </c>
    </row>
    <row r="519" spans="2:51" s="13" customFormat="1" ht="11.25">
      <c r="B519" s="194"/>
      <c r="C519" s="195"/>
      <c r="D519" s="196" t="s">
        <v>148</v>
      </c>
      <c r="E519" s="197" t="s">
        <v>1</v>
      </c>
      <c r="F519" s="198" t="s">
        <v>719</v>
      </c>
      <c r="G519" s="195"/>
      <c r="H519" s="197" t="s">
        <v>1</v>
      </c>
      <c r="I519" s="199"/>
      <c r="J519" s="195"/>
      <c r="K519" s="195"/>
      <c r="L519" s="200"/>
      <c r="M519" s="201"/>
      <c r="N519" s="202"/>
      <c r="O519" s="202"/>
      <c r="P519" s="202"/>
      <c r="Q519" s="202"/>
      <c r="R519" s="202"/>
      <c r="S519" s="202"/>
      <c r="T519" s="203"/>
      <c r="AT519" s="204" t="s">
        <v>148</v>
      </c>
      <c r="AU519" s="204" t="s">
        <v>83</v>
      </c>
      <c r="AV519" s="13" t="s">
        <v>81</v>
      </c>
      <c r="AW519" s="13" t="s">
        <v>32</v>
      </c>
      <c r="AX519" s="13" t="s">
        <v>76</v>
      </c>
      <c r="AY519" s="204" t="s">
        <v>139</v>
      </c>
    </row>
    <row r="520" spans="2:51" s="14" customFormat="1" ht="11.25">
      <c r="B520" s="205"/>
      <c r="C520" s="206"/>
      <c r="D520" s="196" t="s">
        <v>148</v>
      </c>
      <c r="E520" s="207" t="s">
        <v>1</v>
      </c>
      <c r="F520" s="208" t="s">
        <v>200</v>
      </c>
      <c r="G520" s="206"/>
      <c r="H520" s="209">
        <v>10</v>
      </c>
      <c r="I520" s="210"/>
      <c r="J520" s="206"/>
      <c r="K520" s="206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148</v>
      </c>
      <c r="AU520" s="215" t="s">
        <v>83</v>
      </c>
      <c r="AV520" s="14" t="s">
        <v>83</v>
      </c>
      <c r="AW520" s="14" t="s">
        <v>32</v>
      </c>
      <c r="AX520" s="14" t="s">
        <v>76</v>
      </c>
      <c r="AY520" s="215" t="s">
        <v>139</v>
      </c>
    </row>
    <row r="521" spans="2:51" s="15" customFormat="1" ht="11.25">
      <c r="B521" s="216"/>
      <c r="C521" s="217"/>
      <c r="D521" s="196" t="s">
        <v>148</v>
      </c>
      <c r="E521" s="218" t="s">
        <v>1</v>
      </c>
      <c r="F521" s="219" t="s">
        <v>151</v>
      </c>
      <c r="G521" s="217"/>
      <c r="H521" s="220">
        <v>10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148</v>
      </c>
      <c r="AU521" s="226" t="s">
        <v>83</v>
      </c>
      <c r="AV521" s="15" t="s">
        <v>146</v>
      </c>
      <c r="AW521" s="15" t="s">
        <v>32</v>
      </c>
      <c r="AX521" s="15" t="s">
        <v>81</v>
      </c>
      <c r="AY521" s="226" t="s">
        <v>139</v>
      </c>
    </row>
    <row r="522" spans="1:65" s="2" customFormat="1" ht="37.9" customHeight="1">
      <c r="A522" s="34"/>
      <c r="B522" s="35"/>
      <c r="C522" s="181" t="s">
        <v>720</v>
      </c>
      <c r="D522" s="181" t="s">
        <v>142</v>
      </c>
      <c r="E522" s="182" t="s">
        <v>721</v>
      </c>
      <c r="F522" s="183" t="s">
        <v>722</v>
      </c>
      <c r="G522" s="184" t="s">
        <v>191</v>
      </c>
      <c r="H522" s="185">
        <v>20</v>
      </c>
      <c r="I522" s="186"/>
      <c r="J522" s="187">
        <f>ROUND(I522*H522,2)</f>
        <v>0</v>
      </c>
      <c r="K522" s="183" t="s">
        <v>1</v>
      </c>
      <c r="L522" s="39"/>
      <c r="M522" s="188" t="s">
        <v>1</v>
      </c>
      <c r="N522" s="189" t="s">
        <v>41</v>
      </c>
      <c r="O522" s="71"/>
      <c r="P522" s="190">
        <f>O522*H522</f>
        <v>0</v>
      </c>
      <c r="Q522" s="190">
        <v>0</v>
      </c>
      <c r="R522" s="190">
        <f>Q522*H522</f>
        <v>0</v>
      </c>
      <c r="S522" s="190">
        <v>0</v>
      </c>
      <c r="T522" s="191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92" t="s">
        <v>146</v>
      </c>
      <c r="AT522" s="192" t="s">
        <v>142</v>
      </c>
      <c r="AU522" s="192" t="s">
        <v>83</v>
      </c>
      <c r="AY522" s="17" t="s">
        <v>139</v>
      </c>
      <c r="BE522" s="193">
        <f>IF(N522="základní",J522,0)</f>
        <v>0</v>
      </c>
      <c r="BF522" s="193">
        <f>IF(N522="snížená",J522,0)</f>
        <v>0</v>
      </c>
      <c r="BG522" s="193">
        <f>IF(N522="zákl. přenesená",J522,0)</f>
        <v>0</v>
      </c>
      <c r="BH522" s="193">
        <f>IF(N522="sníž. přenesená",J522,0)</f>
        <v>0</v>
      </c>
      <c r="BI522" s="193">
        <f>IF(N522="nulová",J522,0)</f>
        <v>0</v>
      </c>
      <c r="BJ522" s="17" t="s">
        <v>81</v>
      </c>
      <c r="BK522" s="193">
        <f>ROUND(I522*H522,2)</f>
        <v>0</v>
      </c>
      <c r="BL522" s="17" t="s">
        <v>146</v>
      </c>
      <c r="BM522" s="192" t="s">
        <v>723</v>
      </c>
    </row>
    <row r="523" spans="2:51" s="13" customFormat="1" ht="11.25">
      <c r="B523" s="194"/>
      <c r="C523" s="195"/>
      <c r="D523" s="196" t="s">
        <v>148</v>
      </c>
      <c r="E523" s="197" t="s">
        <v>1</v>
      </c>
      <c r="F523" s="198" t="s">
        <v>693</v>
      </c>
      <c r="G523" s="195"/>
      <c r="H523" s="197" t="s">
        <v>1</v>
      </c>
      <c r="I523" s="199"/>
      <c r="J523" s="195"/>
      <c r="K523" s="195"/>
      <c r="L523" s="200"/>
      <c r="M523" s="201"/>
      <c r="N523" s="202"/>
      <c r="O523" s="202"/>
      <c r="P523" s="202"/>
      <c r="Q523" s="202"/>
      <c r="R523" s="202"/>
      <c r="S523" s="202"/>
      <c r="T523" s="203"/>
      <c r="AT523" s="204" t="s">
        <v>148</v>
      </c>
      <c r="AU523" s="204" t="s">
        <v>83</v>
      </c>
      <c r="AV523" s="13" t="s">
        <v>81</v>
      </c>
      <c r="AW523" s="13" t="s">
        <v>32</v>
      </c>
      <c r="AX523" s="13" t="s">
        <v>76</v>
      </c>
      <c r="AY523" s="204" t="s">
        <v>139</v>
      </c>
    </row>
    <row r="524" spans="2:51" s="14" customFormat="1" ht="11.25">
      <c r="B524" s="205"/>
      <c r="C524" s="206"/>
      <c r="D524" s="196" t="s">
        <v>148</v>
      </c>
      <c r="E524" s="207" t="s">
        <v>1</v>
      </c>
      <c r="F524" s="208" t="s">
        <v>8</v>
      </c>
      <c r="G524" s="206"/>
      <c r="H524" s="209">
        <v>15</v>
      </c>
      <c r="I524" s="210"/>
      <c r="J524" s="206"/>
      <c r="K524" s="206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148</v>
      </c>
      <c r="AU524" s="215" t="s">
        <v>83</v>
      </c>
      <c r="AV524" s="14" t="s">
        <v>83</v>
      </c>
      <c r="AW524" s="14" t="s">
        <v>32</v>
      </c>
      <c r="AX524" s="14" t="s">
        <v>76</v>
      </c>
      <c r="AY524" s="215" t="s">
        <v>139</v>
      </c>
    </row>
    <row r="525" spans="2:51" s="13" customFormat="1" ht="11.25">
      <c r="B525" s="194"/>
      <c r="C525" s="195"/>
      <c r="D525" s="196" t="s">
        <v>148</v>
      </c>
      <c r="E525" s="197" t="s">
        <v>1</v>
      </c>
      <c r="F525" s="198" t="s">
        <v>694</v>
      </c>
      <c r="G525" s="195"/>
      <c r="H525" s="197" t="s">
        <v>1</v>
      </c>
      <c r="I525" s="199"/>
      <c r="J525" s="195"/>
      <c r="K525" s="195"/>
      <c r="L525" s="200"/>
      <c r="M525" s="201"/>
      <c r="N525" s="202"/>
      <c r="O525" s="202"/>
      <c r="P525" s="202"/>
      <c r="Q525" s="202"/>
      <c r="R525" s="202"/>
      <c r="S525" s="202"/>
      <c r="T525" s="203"/>
      <c r="AT525" s="204" t="s">
        <v>148</v>
      </c>
      <c r="AU525" s="204" t="s">
        <v>83</v>
      </c>
      <c r="AV525" s="13" t="s">
        <v>81</v>
      </c>
      <c r="AW525" s="13" t="s">
        <v>32</v>
      </c>
      <c r="AX525" s="13" t="s">
        <v>76</v>
      </c>
      <c r="AY525" s="204" t="s">
        <v>139</v>
      </c>
    </row>
    <row r="526" spans="2:51" s="14" customFormat="1" ht="11.25">
      <c r="B526" s="205"/>
      <c r="C526" s="206"/>
      <c r="D526" s="196" t="s">
        <v>148</v>
      </c>
      <c r="E526" s="207" t="s">
        <v>1</v>
      </c>
      <c r="F526" s="208" t="s">
        <v>160</v>
      </c>
      <c r="G526" s="206"/>
      <c r="H526" s="209">
        <v>5</v>
      </c>
      <c r="I526" s="210"/>
      <c r="J526" s="206"/>
      <c r="K526" s="206"/>
      <c r="L526" s="211"/>
      <c r="M526" s="212"/>
      <c r="N526" s="213"/>
      <c r="O526" s="213"/>
      <c r="P526" s="213"/>
      <c r="Q526" s="213"/>
      <c r="R526" s="213"/>
      <c r="S526" s="213"/>
      <c r="T526" s="214"/>
      <c r="AT526" s="215" t="s">
        <v>148</v>
      </c>
      <c r="AU526" s="215" t="s">
        <v>83</v>
      </c>
      <c r="AV526" s="14" t="s">
        <v>83</v>
      </c>
      <c r="AW526" s="14" t="s">
        <v>32</v>
      </c>
      <c r="AX526" s="14" t="s">
        <v>76</v>
      </c>
      <c r="AY526" s="215" t="s">
        <v>139</v>
      </c>
    </row>
    <row r="527" spans="2:51" s="15" customFormat="1" ht="11.25">
      <c r="B527" s="216"/>
      <c r="C527" s="217"/>
      <c r="D527" s="196" t="s">
        <v>148</v>
      </c>
      <c r="E527" s="218" t="s">
        <v>1</v>
      </c>
      <c r="F527" s="219" t="s">
        <v>151</v>
      </c>
      <c r="G527" s="217"/>
      <c r="H527" s="220">
        <v>20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148</v>
      </c>
      <c r="AU527" s="226" t="s">
        <v>83</v>
      </c>
      <c r="AV527" s="15" t="s">
        <v>146</v>
      </c>
      <c r="AW527" s="15" t="s">
        <v>32</v>
      </c>
      <c r="AX527" s="15" t="s">
        <v>81</v>
      </c>
      <c r="AY527" s="226" t="s">
        <v>139</v>
      </c>
    </row>
    <row r="528" spans="1:65" s="2" customFormat="1" ht="16.5" customHeight="1">
      <c r="A528" s="34"/>
      <c r="B528" s="35"/>
      <c r="C528" s="227" t="s">
        <v>724</v>
      </c>
      <c r="D528" s="227" t="s">
        <v>494</v>
      </c>
      <c r="E528" s="228" t="s">
        <v>725</v>
      </c>
      <c r="F528" s="229" t="s">
        <v>726</v>
      </c>
      <c r="G528" s="230" t="s">
        <v>191</v>
      </c>
      <c r="H528" s="231">
        <v>22</v>
      </c>
      <c r="I528" s="232"/>
      <c r="J528" s="233">
        <f>ROUND(I528*H528,2)</f>
        <v>0</v>
      </c>
      <c r="K528" s="229" t="s">
        <v>1</v>
      </c>
      <c r="L528" s="234"/>
      <c r="M528" s="235" t="s">
        <v>1</v>
      </c>
      <c r="N528" s="236" t="s">
        <v>41</v>
      </c>
      <c r="O528" s="71"/>
      <c r="P528" s="190">
        <f>O528*H528</f>
        <v>0</v>
      </c>
      <c r="Q528" s="190">
        <v>0</v>
      </c>
      <c r="R528" s="190">
        <f>Q528*H528</f>
        <v>0</v>
      </c>
      <c r="S528" s="190">
        <v>0</v>
      </c>
      <c r="T528" s="191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92" t="s">
        <v>188</v>
      </c>
      <c r="AT528" s="192" t="s">
        <v>494</v>
      </c>
      <c r="AU528" s="192" t="s">
        <v>83</v>
      </c>
      <c r="AY528" s="17" t="s">
        <v>139</v>
      </c>
      <c r="BE528" s="193">
        <f>IF(N528="základní",J528,0)</f>
        <v>0</v>
      </c>
      <c r="BF528" s="193">
        <f>IF(N528="snížená",J528,0)</f>
        <v>0</v>
      </c>
      <c r="BG528" s="193">
        <f>IF(N528="zákl. přenesená",J528,0)</f>
        <v>0</v>
      </c>
      <c r="BH528" s="193">
        <f>IF(N528="sníž. přenesená",J528,0)</f>
        <v>0</v>
      </c>
      <c r="BI528" s="193">
        <f>IF(N528="nulová",J528,0)</f>
        <v>0</v>
      </c>
      <c r="BJ528" s="17" t="s">
        <v>81</v>
      </c>
      <c r="BK528" s="193">
        <f>ROUND(I528*H528,2)</f>
        <v>0</v>
      </c>
      <c r="BL528" s="17" t="s">
        <v>146</v>
      </c>
      <c r="BM528" s="192" t="s">
        <v>727</v>
      </c>
    </row>
    <row r="529" spans="2:51" s="14" customFormat="1" ht="11.25">
      <c r="B529" s="205"/>
      <c r="C529" s="206"/>
      <c r="D529" s="196" t="s">
        <v>148</v>
      </c>
      <c r="E529" s="207" t="s">
        <v>1</v>
      </c>
      <c r="F529" s="208" t="s">
        <v>708</v>
      </c>
      <c r="G529" s="206"/>
      <c r="H529" s="209">
        <v>22</v>
      </c>
      <c r="I529" s="210"/>
      <c r="J529" s="206"/>
      <c r="K529" s="206"/>
      <c r="L529" s="211"/>
      <c r="M529" s="212"/>
      <c r="N529" s="213"/>
      <c r="O529" s="213"/>
      <c r="P529" s="213"/>
      <c r="Q529" s="213"/>
      <c r="R529" s="213"/>
      <c r="S529" s="213"/>
      <c r="T529" s="214"/>
      <c r="AT529" s="215" t="s">
        <v>148</v>
      </c>
      <c r="AU529" s="215" t="s">
        <v>83</v>
      </c>
      <c r="AV529" s="14" t="s">
        <v>83</v>
      </c>
      <c r="AW529" s="14" t="s">
        <v>32</v>
      </c>
      <c r="AX529" s="14" t="s">
        <v>76</v>
      </c>
      <c r="AY529" s="215" t="s">
        <v>139</v>
      </c>
    </row>
    <row r="530" spans="2:51" s="15" customFormat="1" ht="11.25">
      <c r="B530" s="216"/>
      <c r="C530" s="217"/>
      <c r="D530" s="196" t="s">
        <v>148</v>
      </c>
      <c r="E530" s="218" t="s">
        <v>1</v>
      </c>
      <c r="F530" s="219" t="s">
        <v>151</v>
      </c>
      <c r="G530" s="217"/>
      <c r="H530" s="220">
        <v>22</v>
      </c>
      <c r="I530" s="221"/>
      <c r="J530" s="217"/>
      <c r="K530" s="217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148</v>
      </c>
      <c r="AU530" s="226" t="s">
        <v>83</v>
      </c>
      <c r="AV530" s="15" t="s">
        <v>146</v>
      </c>
      <c r="AW530" s="15" t="s">
        <v>32</v>
      </c>
      <c r="AX530" s="15" t="s">
        <v>81</v>
      </c>
      <c r="AY530" s="226" t="s">
        <v>139</v>
      </c>
    </row>
    <row r="531" spans="1:65" s="2" customFormat="1" ht="24.2" customHeight="1">
      <c r="A531" s="34"/>
      <c r="B531" s="35"/>
      <c r="C531" s="181" t="s">
        <v>728</v>
      </c>
      <c r="D531" s="181" t="s">
        <v>142</v>
      </c>
      <c r="E531" s="182" t="s">
        <v>729</v>
      </c>
      <c r="F531" s="183" t="s">
        <v>730</v>
      </c>
      <c r="G531" s="184" t="s">
        <v>177</v>
      </c>
      <c r="H531" s="185">
        <v>0.203</v>
      </c>
      <c r="I531" s="186"/>
      <c r="J531" s="187">
        <f>ROUND(I531*H531,2)</f>
        <v>0</v>
      </c>
      <c r="K531" s="183" t="s">
        <v>1</v>
      </c>
      <c r="L531" s="39"/>
      <c r="M531" s="188" t="s">
        <v>1</v>
      </c>
      <c r="N531" s="189" t="s">
        <v>41</v>
      </c>
      <c r="O531" s="71"/>
      <c r="P531" s="190">
        <f>O531*H531</f>
        <v>0</v>
      </c>
      <c r="Q531" s="190">
        <v>0</v>
      </c>
      <c r="R531" s="190">
        <f>Q531*H531</f>
        <v>0</v>
      </c>
      <c r="S531" s="190">
        <v>0</v>
      </c>
      <c r="T531" s="191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92" t="s">
        <v>146</v>
      </c>
      <c r="AT531" s="192" t="s">
        <v>142</v>
      </c>
      <c r="AU531" s="192" t="s">
        <v>83</v>
      </c>
      <c r="AY531" s="17" t="s">
        <v>139</v>
      </c>
      <c r="BE531" s="193">
        <f>IF(N531="základní",J531,0)</f>
        <v>0</v>
      </c>
      <c r="BF531" s="193">
        <f>IF(N531="snížená",J531,0)</f>
        <v>0</v>
      </c>
      <c r="BG531" s="193">
        <f>IF(N531="zákl. přenesená",J531,0)</f>
        <v>0</v>
      </c>
      <c r="BH531" s="193">
        <f>IF(N531="sníž. přenesená",J531,0)</f>
        <v>0</v>
      </c>
      <c r="BI531" s="193">
        <f>IF(N531="nulová",J531,0)</f>
        <v>0</v>
      </c>
      <c r="BJ531" s="17" t="s">
        <v>81</v>
      </c>
      <c r="BK531" s="193">
        <f>ROUND(I531*H531,2)</f>
        <v>0</v>
      </c>
      <c r="BL531" s="17" t="s">
        <v>146</v>
      </c>
      <c r="BM531" s="192" t="s">
        <v>731</v>
      </c>
    </row>
    <row r="532" spans="1:65" s="2" customFormat="1" ht="33" customHeight="1">
      <c r="A532" s="34"/>
      <c r="B532" s="35"/>
      <c r="C532" s="181" t="s">
        <v>732</v>
      </c>
      <c r="D532" s="181" t="s">
        <v>142</v>
      </c>
      <c r="E532" s="182" t="s">
        <v>733</v>
      </c>
      <c r="F532" s="183" t="s">
        <v>734</v>
      </c>
      <c r="G532" s="184" t="s">
        <v>177</v>
      </c>
      <c r="H532" s="185">
        <v>0.203</v>
      </c>
      <c r="I532" s="186"/>
      <c r="J532" s="187">
        <f>ROUND(I532*H532,2)</f>
        <v>0</v>
      </c>
      <c r="K532" s="183" t="s">
        <v>1</v>
      </c>
      <c r="L532" s="39"/>
      <c r="M532" s="188" t="s">
        <v>1</v>
      </c>
      <c r="N532" s="189" t="s">
        <v>41</v>
      </c>
      <c r="O532" s="71"/>
      <c r="P532" s="190">
        <f>O532*H532</f>
        <v>0</v>
      </c>
      <c r="Q532" s="190">
        <v>0</v>
      </c>
      <c r="R532" s="190">
        <f>Q532*H532</f>
        <v>0</v>
      </c>
      <c r="S532" s="190">
        <v>0</v>
      </c>
      <c r="T532" s="191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92" t="s">
        <v>146</v>
      </c>
      <c r="AT532" s="192" t="s">
        <v>142</v>
      </c>
      <c r="AU532" s="192" t="s">
        <v>83</v>
      </c>
      <c r="AY532" s="17" t="s">
        <v>139</v>
      </c>
      <c r="BE532" s="193">
        <f>IF(N532="základní",J532,0)</f>
        <v>0</v>
      </c>
      <c r="BF532" s="193">
        <f>IF(N532="snížená",J532,0)</f>
        <v>0</v>
      </c>
      <c r="BG532" s="193">
        <f>IF(N532="zákl. přenesená",J532,0)</f>
        <v>0</v>
      </c>
      <c r="BH532" s="193">
        <f>IF(N532="sníž. přenesená",J532,0)</f>
        <v>0</v>
      </c>
      <c r="BI532" s="193">
        <f>IF(N532="nulová",J532,0)</f>
        <v>0</v>
      </c>
      <c r="BJ532" s="17" t="s">
        <v>81</v>
      </c>
      <c r="BK532" s="193">
        <f>ROUND(I532*H532,2)</f>
        <v>0</v>
      </c>
      <c r="BL532" s="17" t="s">
        <v>146</v>
      </c>
      <c r="BM532" s="192" t="s">
        <v>735</v>
      </c>
    </row>
    <row r="533" spans="2:63" s="12" customFormat="1" ht="22.9" customHeight="1">
      <c r="B533" s="165"/>
      <c r="C533" s="166"/>
      <c r="D533" s="167" t="s">
        <v>75</v>
      </c>
      <c r="E533" s="179" t="s">
        <v>736</v>
      </c>
      <c r="F533" s="179" t="s">
        <v>737</v>
      </c>
      <c r="G533" s="166"/>
      <c r="H533" s="166"/>
      <c r="I533" s="169"/>
      <c r="J533" s="180">
        <f>BK533</f>
        <v>0</v>
      </c>
      <c r="K533" s="166"/>
      <c r="L533" s="171"/>
      <c r="M533" s="172"/>
      <c r="N533" s="173"/>
      <c r="O533" s="173"/>
      <c r="P533" s="174">
        <f>SUM(P534:P562)</f>
        <v>0</v>
      </c>
      <c r="Q533" s="173"/>
      <c r="R533" s="174">
        <f>SUM(R534:R562)</f>
        <v>0</v>
      </c>
      <c r="S533" s="173"/>
      <c r="T533" s="175">
        <f>SUM(T534:T562)</f>
        <v>0</v>
      </c>
      <c r="AR533" s="176" t="s">
        <v>81</v>
      </c>
      <c r="AT533" s="177" t="s">
        <v>75</v>
      </c>
      <c r="AU533" s="177" t="s">
        <v>81</v>
      </c>
      <c r="AY533" s="176" t="s">
        <v>139</v>
      </c>
      <c r="BK533" s="178">
        <f>SUM(BK534:BK562)</f>
        <v>0</v>
      </c>
    </row>
    <row r="534" spans="1:65" s="2" customFormat="1" ht="24.2" customHeight="1">
      <c r="A534" s="34"/>
      <c r="B534" s="35"/>
      <c r="C534" s="181" t="s">
        <v>738</v>
      </c>
      <c r="D534" s="181" t="s">
        <v>142</v>
      </c>
      <c r="E534" s="182" t="s">
        <v>739</v>
      </c>
      <c r="F534" s="183" t="s">
        <v>740</v>
      </c>
      <c r="G534" s="184" t="s">
        <v>191</v>
      </c>
      <c r="H534" s="185">
        <v>7.04</v>
      </c>
      <c r="I534" s="186"/>
      <c r="J534" s="187">
        <f>ROUND(I534*H534,2)</f>
        <v>0</v>
      </c>
      <c r="K534" s="183" t="s">
        <v>1</v>
      </c>
      <c r="L534" s="39"/>
      <c r="M534" s="188" t="s">
        <v>1</v>
      </c>
      <c r="N534" s="189" t="s">
        <v>41</v>
      </c>
      <c r="O534" s="71"/>
      <c r="P534" s="190">
        <f>O534*H534</f>
        <v>0</v>
      </c>
      <c r="Q534" s="190">
        <v>0</v>
      </c>
      <c r="R534" s="190">
        <f>Q534*H534</f>
        <v>0</v>
      </c>
      <c r="S534" s="190">
        <v>0</v>
      </c>
      <c r="T534" s="191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92" t="s">
        <v>146</v>
      </c>
      <c r="AT534" s="192" t="s">
        <v>142</v>
      </c>
      <c r="AU534" s="192" t="s">
        <v>83</v>
      </c>
      <c r="AY534" s="17" t="s">
        <v>139</v>
      </c>
      <c r="BE534" s="193">
        <f>IF(N534="základní",J534,0)</f>
        <v>0</v>
      </c>
      <c r="BF534" s="193">
        <f>IF(N534="snížená",J534,0)</f>
        <v>0</v>
      </c>
      <c r="BG534" s="193">
        <f>IF(N534="zákl. přenesená",J534,0)</f>
        <v>0</v>
      </c>
      <c r="BH534" s="193">
        <f>IF(N534="sníž. přenesená",J534,0)</f>
        <v>0</v>
      </c>
      <c r="BI534" s="193">
        <f>IF(N534="nulová",J534,0)</f>
        <v>0</v>
      </c>
      <c r="BJ534" s="17" t="s">
        <v>81</v>
      </c>
      <c r="BK534" s="193">
        <f>ROUND(I534*H534,2)</f>
        <v>0</v>
      </c>
      <c r="BL534" s="17" t="s">
        <v>146</v>
      </c>
      <c r="BM534" s="192" t="s">
        <v>741</v>
      </c>
    </row>
    <row r="535" spans="2:51" s="13" customFormat="1" ht="11.25">
      <c r="B535" s="194"/>
      <c r="C535" s="195"/>
      <c r="D535" s="196" t="s">
        <v>148</v>
      </c>
      <c r="E535" s="197" t="s">
        <v>1</v>
      </c>
      <c r="F535" s="198" t="s">
        <v>672</v>
      </c>
      <c r="G535" s="195"/>
      <c r="H535" s="197" t="s">
        <v>1</v>
      </c>
      <c r="I535" s="199"/>
      <c r="J535" s="195"/>
      <c r="K535" s="195"/>
      <c r="L535" s="200"/>
      <c r="M535" s="201"/>
      <c r="N535" s="202"/>
      <c r="O535" s="202"/>
      <c r="P535" s="202"/>
      <c r="Q535" s="202"/>
      <c r="R535" s="202"/>
      <c r="S535" s="202"/>
      <c r="T535" s="203"/>
      <c r="AT535" s="204" t="s">
        <v>148</v>
      </c>
      <c r="AU535" s="204" t="s">
        <v>83</v>
      </c>
      <c r="AV535" s="13" t="s">
        <v>81</v>
      </c>
      <c r="AW535" s="13" t="s">
        <v>32</v>
      </c>
      <c r="AX535" s="13" t="s">
        <v>76</v>
      </c>
      <c r="AY535" s="204" t="s">
        <v>139</v>
      </c>
    </row>
    <row r="536" spans="2:51" s="14" customFormat="1" ht="11.25">
      <c r="B536" s="205"/>
      <c r="C536" s="206"/>
      <c r="D536" s="196" t="s">
        <v>148</v>
      </c>
      <c r="E536" s="207" t="s">
        <v>1</v>
      </c>
      <c r="F536" s="208" t="s">
        <v>673</v>
      </c>
      <c r="G536" s="206"/>
      <c r="H536" s="209">
        <v>7.04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148</v>
      </c>
      <c r="AU536" s="215" t="s">
        <v>83</v>
      </c>
      <c r="AV536" s="14" t="s">
        <v>83</v>
      </c>
      <c r="AW536" s="14" t="s">
        <v>32</v>
      </c>
      <c r="AX536" s="14" t="s">
        <v>76</v>
      </c>
      <c r="AY536" s="215" t="s">
        <v>139</v>
      </c>
    </row>
    <row r="537" spans="2:51" s="15" customFormat="1" ht="11.25">
      <c r="B537" s="216"/>
      <c r="C537" s="217"/>
      <c r="D537" s="196" t="s">
        <v>148</v>
      </c>
      <c r="E537" s="218" t="s">
        <v>1</v>
      </c>
      <c r="F537" s="219" t="s">
        <v>151</v>
      </c>
      <c r="G537" s="217"/>
      <c r="H537" s="220">
        <v>7.04</v>
      </c>
      <c r="I537" s="221"/>
      <c r="J537" s="217"/>
      <c r="K537" s="217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148</v>
      </c>
      <c r="AU537" s="226" t="s">
        <v>83</v>
      </c>
      <c r="AV537" s="15" t="s">
        <v>146</v>
      </c>
      <c r="AW537" s="15" t="s">
        <v>32</v>
      </c>
      <c r="AX537" s="15" t="s">
        <v>81</v>
      </c>
      <c r="AY537" s="226" t="s">
        <v>139</v>
      </c>
    </row>
    <row r="538" spans="1:65" s="2" customFormat="1" ht="16.5" customHeight="1">
      <c r="A538" s="34"/>
      <c r="B538" s="35"/>
      <c r="C538" s="227" t="s">
        <v>742</v>
      </c>
      <c r="D538" s="227" t="s">
        <v>494</v>
      </c>
      <c r="E538" s="228" t="s">
        <v>743</v>
      </c>
      <c r="F538" s="229" t="s">
        <v>744</v>
      </c>
      <c r="G538" s="230" t="s">
        <v>191</v>
      </c>
      <c r="H538" s="231">
        <v>7.392</v>
      </c>
      <c r="I538" s="232"/>
      <c r="J538" s="233">
        <f>ROUND(I538*H538,2)</f>
        <v>0</v>
      </c>
      <c r="K538" s="229" t="s">
        <v>1</v>
      </c>
      <c r="L538" s="234"/>
      <c r="M538" s="235" t="s">
        <v>1</v>
      </c>
      <c r="N538" s="236" t="s">
        <v>41</v>
      </c>
      <c r="O538" s="71"/>
      <c r="P538" s="190">
        <f>O538*H538</f>
        <v>0</v>
      </c>
      <c r="Q538" s="190">
        <v>0</v>
      </c>
      <c r="R538" s="190">
        <f>Q538*H538</f>
        <v>0</v>
      </c>
      <c r="S538" s="190">
        <v>0</v>
      </c>
      <c r="T538" s="191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92" t="s">
        <v>188</v>
      </c>
      <c r="AT538" s="192" t="s">
        <v>494</v>
      </c>
      <c r="AU538" s="192" t="s">
        <v>83</v>
      </c>
      <c r="AY538" s="17" t="s">
        <v>139</v>
      </c>
      <c r="BE538" s="193">
        <f>IF(N538="základní",J538,0)</f>
        <v>0</v>
      </c>
      <c r="BF538" s="193">
        <f>IF(N538="snížená",J538,0)</f>
        <v>0</v>
      </c>
      <c r="BG538" s="193">
        <f>IF(N538="zákl. přenesená",J538,0)</f>
        <v>0</v>
      </c>
      <c r="BH538" s="193">
        <f>IF(N538="sníž. přenesená",J538,0)</f>
        <v>0</v>
      </c>
      <c r="BI538" s="193">
        <f>IF(N538="nulová",J538,0)</f>
        <v>0</v>
      </c>
      <c r="BJ538" s="17" t="s">
        <v>81</v>
      </c>
      <c r="BK538" s="193">
        <f>ROUND(I538*H538,2)</f>
        <v>0</v>
      </c>
      <c r="BL538" s="17" t="s">
        <v>146</v>
      </c>
      <c r="BM538" s="192" t="s">
        <v>745</v>
      </c>
    </row>
    <row r="539" spans="2:51" s="14" customFormat="1" ht="11.25">
      <c r="B539" s="205"/>
      <c r="C539" s="206"/>
      <c r="D539" s="196" t="s">
        <v>148</v>
      </c>
      <c r="E539" s="207" t="s">
        <v>1</v>
      </c>
      <c r="F539" s="208" t="s">
        <v>746</v>
      </c>
      <c r="G539" s="206"/>
      <c r="H539" s="209">
        <v>7.392</v>
      </c>
      <c r="I539" s="210"/>
      <c r="J539" s="206"/>
      <c r="K539" s="206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148</v>
      </c>
      <c r="AU539" s="215" t="s">
        <v>83</v>
      </c>
      <c r="AV539" s="14" t="s">
        <v>83</v>
      </c>
      <c r="AW539" s="14" t="s">
        <v>32</v>
      </c>
      <c r="AX539" s="14" t="s">
        <v>76</v>
      </c>
      <c r="AY539" s="215" t="s">
        <v>139</v>
      </c>
    </row>
    <row r="540" spans="2:51" s="15" customFormat="1" ht="11.25">
      <c r="B540" s="216"/>
      <c r="C540" s="217"/>
      <c r="D540" s="196" t="s">
        <v>148</v>
      </c>
      <c r="E540" s="218" t="s">
        <v>1</v>
      </c>
      <c r="F540" s="219" t="s">
        <v>151</v>
      </c>
      <c r="G540" s="217"/>
      <c r="H540" s="220">
        <v>7.392</v>
      </c>
      <c r="I540" s="221"/>
      <c r="J540" s="217"/>
      <c r="K540" s="217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148</v>
      </c>
      <c r="AU540" s="226" t="s">
        <v>83</v>
      </c>
      <c r="AV540" s="15" t="s">
        <v>146</v>
      </c>
      <c r="AW540" s="15" t="s">
        <v>32</v>
      </c>
      <c r="AX540" s="15" t="s">
        <v>81</v>
      </c>
      <c r="AY540" s="226" t="s">
        <v>139</v>
      </c>
    </row>
    <row r="541" spans="1:65" s="2" customFormat="1" ht="24.2" customHeight="1">
      <c r="A541" s="34"/>
      <c r="B541" s="35"/>
      <c r="C541" s="181" t="s">
        <v>747</v>
      </c>
      <c r="D541" s="181" t="s">
        <v>142</v>
      </c>
      <c r="E541" s="182" t="s">
        <v>748</v>
      </c>
      <c r="F541" s="183" t="s">
        <v>749</v>
      </c>
      <c r="G541" s="184" t="s">
        <v>191</v>
      </c>
      <c r="H541" s="185">
        <v>20</v>
      </c>
      <c r="I541" s="186"/>
      <c r="J541" s="187">
        <f>ROUND(I541*H541,2)</f>
        <v>0</v>
      </c>
      <c r="K541" s="183" t="s">
        <v>1</v>
      </c>
      <c r="L541" s="39"/>
      <c r="M541" s="188" t="s">
        <v>1</v>
      </c>
      <c r="N541" s="189" t="s">
        <v>41</v>
      </c>
      <c r="O541" s="71"/>
      <c r="P541" s="190">
        <f>O541*H541</f>
        <v>0</v>
      </c>
      <c r="Q541" s="190">
        <v>0</v>
      </c>
      <c r="R541" s="190">
        <f>Q541*H541</f>
        <v>0</v>
      </c>
      <c r="S541" s="190">
        <v>0</v>
      </c>
      <c r="T541" s="191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92" t="s">
        <v>146</v>
      </c>
      <c r="AT541" s="192" t="s">
        <v>142</v>
      </c>
      <c r="AU541" s="192" t="s">
        <v>83</v>
      </c>
      <c r="AY541" s="17" t="s">
        <v>139</v>
      </c>
      <c r="BE541" s="193">
        <f>IF(N541="základní",J541,0)</f>
        <v>0</v>
      </c>
      <c r="BF541" s="193">
        <f>IF(N541="snížená",J541,0)</f>
        <v>0</v>
      </c>
      <c r="BG541" s="193">
        <f>IF(N541="zákl. přenesená",J541,0)</f>
        <v>0</v>
      </c>
      <c r="BH541" s="193">
        <f>IF(N541="sníž. přenesená",J541,0)</f>
        <v>0</v>
      </c>
      <c r="BI541" s="193">
        <f>IF(N541="nulová",J541,0)</f>
        <v>0</v>
      </c>
      <c r="BJ541" s="17" t="s">
        <v>81</v>
      </c>
      <c r="BK541" s="193">
        <f>ROUND(I541*H541,2)</f>
        <v>0</v>
      </c>
      <c r="BL541" s="17" t="s">
        <v>146</v>
      </c>
      <c r="BM541" s="192" t="s">
        <v>750</v>
      </c>
    </row>
    <row r="542" spans="2:51" s="13" customFormat="1" ht="11.25">
      <c r="B542" s="194"/>
      <c r="C542" s="195"/>
      <c r="D542" s="196" t="s">
        <v>148</v>
      </c>
      <c r="E542" s="197" t="s">
        <v>1</v>
      </c>
      <c r="F542" s="198" t="s">
        <v>693</v>
      </c>
      <c r="G542" s="195"/>
      <c r="H542" s="197" t="s">
        <v>1</v>
      </c>
      <c r="I542" s="199"/>
      <c r="J542" s="195"/>
      <c r="K542" s="195"/>
      <c r="L542" s="200"/>
      <c r="M542" s="201"/>
      <c r="N542" s="202"/>
      <c r="O542" s="202"/>
      <c r="P542" s="202"/>
      <c r="Q542" s="202"/>
      <c r="R542" s="202"/>
      <c r="S542" s="202"/>
      <c r="T542" s="203"/>
      <c r="AT542" s="204" t="s">
        <v>148</v>
      </c>
      <c r="AU542" s="204" t="s">
        <v>83</v>
      </c>
      <c r="AV542" s="13" t="s">
        <v>81</v>
      </c>
      <c r="AW542" s="13" t="s">
        <v>32</v>
      </c>
      <c r="AX542" s="13" t="s">
        <v>76</v>
      </c>
      <c r="AY542" s="204" t="s">
        <v>139</v>
      </c>
    </row>
    <row r="543" spans="2:51" s="14" customFormat="1" ht="11.25">
      <c r="B543" s="205"/>
      <c r="C543" s="206"/>
      <c r="D543" s="196" t="s">
        <v>148</v>
      </c>
      <c r="E543" s="207" t="s">
        <v>1</v>
      </c>
      <c r="F543" s="208" t="s">
        <v>8</v>
      </c>
      <c r="G543" s="206"/>
      <c r="H543" s="209">
        <v>15</v>
      </c>
      <c r="I543" s="210"/>
      <c r="J543" s="206"/>
      <c r="K543" s="206"/>
      <c r="L543" s="211"/>
      <c r="M543" s="212"/>
      <c r="N543" s="213"/>
      <c r="O543" s="213"/>
      <c r="P543" s="213"/>
      <c r="Q543" s="213"/>
      <c r="R543" s="213"/>
      <c r="S543" s="213"/>
      <c r="T543" s="214"/>
      <c r="AT543" s="215" t="s">
        <v>148</v>
      </c>
      <c r="AU543" s="215" t="s">
        <v>83</v>
      </c>
      <c r="AV543" s="14" t="s">
        <v>83</v>
      </c>
      <c r="AW543" s="14" t="s">
        <v>32</v>
      </c>
      <c r="AX543" s="14" t="s">
        <v>76</v>
      </c>
      <c r="AY543" s="215" t="s">
        <v>139</v>
      </c>
    </row>
    <row r="544" spans="2:51" s="13" customFormat="1" ht="11.25">
      <c r="B544" s="194"/>
      <c r="C544" s="195"/>
      <c r="D544" s="196" t="s">
        <v>148</v>
      </c>
      <c r="E544" s="197" t="s">
        <v>1</v>
      </c>
      <c r="F544" s="198" t="s">
        <v>694</v>
      </c>
      <c r="G544" s="195"/>
      <c r="H544" s="197" t="s">
        <v>1</v>
      </c>
      <c r="I544" s="199"/>
      <c r="J544" s="195"/>
      <c r="K544" s="195"/>
      <c r="L544" s="200"/>
      <c r="M544" s="201"/>
      <c r="N544" s="202"/>
      <c r="O544" s="202"/>
      <c r="P544" s="202"/>
      <c r="Q544" s="202"/>
      <c r="R544" s="202"/>
      <c r="S544" s="202"/>
      <c r="T544" s="203"/>
      <c r="AT544" s="204" t="s">
        <v>148</v>
      </c>
      <c r="AU544" s="204" t="s">
        <v>83</v>
      </c>
      <c r="AV544" s="13" t="s">
        <v>81</v>
      </c>
      <c r="AW544" s="13" t="s">
        <v>32</v>
      </c>
      <c r="AX544" s="13" t="s">
        <v>76</v>
      </c>
      <c r="AY544" s="204" t="s">
        <v>139</v>
      </c>
    </row>
    <row r="545" spans="2:51" s="14" customFormat="1" ht="11.25">
      <c r="B545" s="205"/>
      <c r="C545" s="206"/>
      <c r="D545" s="196" t="s">
        <v>148</v>
      </c>
      <c r="E545" s="207" t="s">
        <v>1</v>
      </c>
      <c r="F545" s="208" t="s">
        <v>160</v>
      </c>
      <c r="G545" s="206"/>
      <c r="H545" s="209">
        <v>5</v>
      </c>
      <c r="I545" s="210"/>
      <c r="J545" s="206"/>
      <c r="K545" s="206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148</v>
      </c>
      <c r="AU545" s="215" t="s">
        <v>83</v>
      </c>
      <c r="AV545" s="14" t="s">
        <v>83</v>
      </c>
      <c r="AW545" s="14" t="s">
        <v>32</v>
      </c>
      <c r="AX545" s="14" t="s">
        <v>76</v>
      </c>
      <c r="AY545" s="215" t="s">
        <v>139</v>
      </c>
    </row>
    <row r="546" spans="2:51" s="15" customFormat="1" ht="11.25">
      <c r="B546" s="216"/>
      <c r="C546" s="217"/>
      <c r="D546" s="196" t="s">
        <v>148</v>
      </c>
      <c r="E546" s="218" t="s">
        <v>1</v>
      </c>
      <c r="F546" s="219" t="s">
        <v>151</v>
      </c>
      <c r="G546" s="217"/>
      <c r="H546" s="220">
        <v>20</v>
      </c>
      <c r="I546" s="221"/>
      <c r="J546" s="217"/>
      <c r="K546" s="217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148</v>
      </c>
      <c r="AU546" s="226" t="s">
        <v>83</v>
      </c>
      <c r="AV546" s="15" t="s">
        <v>146</v>
      </c>
      <c r="AW546" s="15" t="s">
        <v>32</v>
      </c>
      <c r="AX546" s="15" t="s">
        <v>81</v>
      </c>
      <c r="AY546" s="226" t="s">
        <v>139</v>
      </c>
    </row>
    <row r="547" spans="1:65" s="2" customFormat="1" ht="21.75" customHeight="1">
      <c r="A547" s="34"/>
      <c r="B547" s="35"/>
      <c r="C547" s="227" t="s">
        <v>751</v>
      </c>
      <c r="D547" s="227" t="s">
        <v>494</v>
      </c>
      <c r="E547" s="228" t="s">
        <v>752</v>
      </c>
      <c r="F547" s="229" t="s">
        <v>753</v>
      </c>
      <c r="G547" s="230" t="s">
        <v>191</v>
      </c>
      <c r="H547" s="231">
        <v>22</v>
      </c>
      <c r="I547" s="232"/>
      <c r="J547" s="233">
        <f>ROUND(I547*H547,2)</f>
        <v>0</v>
      </c>
      <c r="K547" s="229" t="s">
        <v>1</v>
      </c>
      <c r="L547" s="234"/>
      <c r="M547" s="235" t="s">
        <v>1</v>
      </c>
      <c r="N547" s="236" t="s">
        <v>41</v>
      </c>
      <c r="O547" s="71"/>
      <c r="P547" s="190">
        <f>O547*H547</f>
        <v>0</v>
      </c>
      <c r="Q547" s="190">
        <v>0</v>
      </c>
      <c r="R547" s="190">
        <f>Q547*H547</f>
        <v>0</v>
      </c>
      <c r="S547" s="190">
        <v>0</v>
      </c>
      <c r="T547" s="191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192" t="s">
        <v>188</v>
      </c>
      <c r="AT547" s="192" t="s">
        <v>494</v>
      </c>
      <c r="AU547" s="192" t="s">
        <v>83</v>
      </c>
      <c r="AY547" s="17" t="s">
        <v>139</v>
      </c>
      <c r="BE547" s="193">
        <f>IF(N547="základní",J547,0)</f>
        <v>0</v>
      </c>
      <c r="BF547" s="193">
        <f>IF(N547="snížená",J547,0)</f>
        <v>0</v>
      </c>
      <c r="BG547" s="193">
        <f>IF(N547="zákl. přenesená",J547,0)</f>
        <v>0</v>
      </c>
      <c r="BH547" s="193">
        <f>IF(N547="sníž. přenesená",J547,0)</f>
        <v>0</v>
      </c>
      <c r="BI547" s="193">
        <f>IF(N547="nulová",J547,0)</f>
        <v>0</v>
      </c>
      <c r="BJ547" s="17" t="s">
        <v>81</v>
      </c>
      <c r="BK547" s="193">
        <f>ROUND(I547*H547,2)</f>
        <v>0</v>
      </c>
      <c r="BL547" s="17" t="s">
        <v>146</v>
      </c>
      <c r="BM547" s="192" t="s">
        <v>754</v>
      </c>
    </row>
    <row r="548" spans="2:51" s="14" customFormat="1" ht="11.25">
      <c r="B548" s="205"/>
      <c r="C548" s="206"/>
      <c r="D548" s="196" t="s">
        <v>148</v>
      </c>
      <c r="E548" s="207" t="s">
        <v>1</v>
      </c>
      <c r="F548" s="208" t="s">
        <v>708</v>
      </c>
      <c r="G548" s="206"/>
      <c r="H548" s="209">
        <v>22</v>
      </c>
      <c r="I548" s="210"/>
      <c r="J548" s="206"/>
      <c r="K548" s="206"/>
      <c r="L548" s="211"/>
      <c r="M548" s="212"/>
      <c r="N548" s="213"/>
      <c r="O548" s="213"/>
      <c r="P548" s="213"/>
      <c r="Q548" s="213"/>
      <c r="R548" s="213"/>
      <c r="S548" s="213"/>
      <c r="T548" s="214"/>
      <c r="AT548" s="215" t="s">
        <v>148</v>
      </c>
      <c r="AU548" s="215" t="s">
        <v>83</v>
      </c>
      <c r="AV548" s="14" t="s">
        <v>83</v>
      </c>
      <c r="AW548" s="14" t="s">
        <v>32</v>
      </c>
      <c r="AX548" s="14" t="s">
        <v>76</v>
      </c>
      <c r="AY548" s="215" t="s">
        <v>139</v>
      </c>
    </row>
    <row r="549" spans="2:51" s="15" customFormat="1" ht="11.25">
      <c r="B549" s="216"/>
      <c r="C549" s="217"/>
      <c r="D549" s="196" t="s">
        <v>148</v>
      </c>
      <c r="E549" s="218" t="s">
        <v>1</v>
      </c>
      <c r="F549" s="219" t="s">
        <v>151</v>
      </c>
      <c r="G549" s="217"/>
      <c r="H549" s="220">
        <v>22</v>
      </c>
      <c r="I549" s="221"/>
      <c r="J549" s="217"/>
      <c r="K549" s="217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148</v>
      </c>
      <c r="AU549" s="226" t="s">
        <v>83</v>
      </c>
      <c r="AV549" s="15" t="s">
        <v>146</v>
      </c>
      <c r="AW549" s="15" t="s">
        <v>32</v>
      </c>
      <c r="AX549" s="15" t="s">
        <v>81</v>
      </c>
      <c r="AY549" s="226" t="s">
        <v>139</v>
      </c>
    </row>
    <row r="550" spans="1:65" s="2" customFormat="1" ht="24.2" customHeight="1">
      <c r="A550" s="34"/>
      <c r="B550" s="35"/>
      <c r="C550" s="181" t="s">
        <v>755</v>
      </c>
      <c r="D550" s="181" t="s">
        <v>142</v>
      </c>
      <c r="E550" s="182" t="s">
        <v>756</v>
      </c>
      <c r="F550" s="183" t="s">
        <v>757</v>
      </c>
      <c r="G550" s="184" t="s">
        <v>191</v>
      </c>
      <c r="H550" s="185">
        <v>20</v>
      </c>
      <c r="I550" s="186"/>
      <c r="J550" s="187">
        <f>ROUND(I550*H550,2)</f>
        <v>0</v>
      </c>
      <c r="K550" s="183" t="s">
        <v>1</v>
      </c>
      <c r="L550" s="39"/>
      <c r="M550" s="188" t="s">
        <v>1</v>
      </c>
      <c r="N550" s="189" t="s">
        <v>41</v>
      </c>
      <c r="O550" s="71"/>
      <c r="P550" s="190">
        <f>O550*H550</f>
        <v>0</v>
      </c>
      <c r="Q550" s="190">
        <v>0</v>
      </c>
      <c r="R550" s="190">
        <f>Q550*H550</f>
        <v>0</v>
      </c>
      <c r="S550" s="190">
        <v>0</v>
      </c>
      <c r="T550" s="191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92" t="s">
        <v>146</v>
      </c>
      <c r="AT550" s="192" t="s">
        <v>142</v>
      </c>
      <c r="AU550" s="192" t="s">
        <v>83</v>
      </c>
      <c r="AY550" s="17" t="s">
        <v>139</v>
      </c>
      <c r="BE550" s="193">
        <f>IF(N550="základní",J550,0)</f>
        <v>0</v>
      </c>
      <c r="BF550" s="193">
        <f>IF(N550="snížená",J550,0)</f>
        <v>0</v>
      </c>
      <c r="BG550" s="193">
        <f>IF(N550="zákl. přenesená",J550,0)</f>
        <v>0</v>
      </c>
      <c r="BH550" s="193">
        <f>IF(N550="sníž. přenesená",J550,0)</f>
        <v>0</v>
      </c>
      <c r="BI550" s="193">
        <f>IF(N550="nulová",J550,0)</f>
        <v>0</v>
      </c>
      <c r="BJ550" s="17" t="s">
        <v>81</v>
      </c>
      <c r="BK550" s="193">
        <f>ROUND(I550*H550,2)</f>
        <v>0</v>
      </c>
      <c r="BL550" s="17" t="s">
        <v>146</v>
      </c>
      <c r="BM550" s="192" t="s">
        <v>758</v>
      </c>
    </row>
    <row r="551" spans="2:51" s="13" customFormat="1" ht="11.25">
      <c r="B551" s="194"/>
      <c r="C551" s="195"/>
      <c r="D551" s="196" t="s">
        <v>148</v>
      </c>
      <c r="E551" s="197" t="s">
        <v>1</v>
      </c>
      <c r="F551" s="198" t="s">
        <v>693</v>
      </c>
      <c r="G551" s="195"/>
      <c r="H551" s="197" t="s">
        <v>1</v>
      </c>
      <c r="I551" s="199"/>
      <c r="J551" s="195"/>
      <c r="K551" s="195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148</v>
      </c>
      <c r="AU551" s="204" t="s">
        <v>83</v>
      </c>
      <c r="AV551" s="13" t="s">
        <v>81</v>
      </c>
      <c r="AW551" s="13" t="s">
        <v>32</v>
      </c>
      <c r="AX551" s="13" t="s">
        <v>76</v>
      </c>
      <c r="AY551" s="204" t="s">
        <v>139</v>
      </c>
    </row>
    <row r="552" spans="2:51" s="14" customFormat="1" ht="11.25">
      <c r="B552" s="205"/>
      <c r="C552" s="206"/>
      <c r="D552" s="196" t="s">
        <v>148</v>
      </c>
      <c r="E552" s="207" t="s">
        <v>1</v>
      </c>
      <c r="F552" s="208" t="s">
        <v>8</v>
      </c>
      <c r="G552" s="206"/>
      <c r="H552" s="209">
        <v>15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148</v>
      </c>
      <c r="AU552" s="215" t="s">
        <v>83</v>
      </c>
      <c r="AV552" s="14" t="s">
        <v>83</v>
      </c>
      <c r="AW552" s="14" t="s">
        <v>32</v>
      </c>
      <c r="AX552" s="14" t="s">
        <v>76</v>
      </c>
      <c r="AY552" s="215" t="s">
        <v>139</v>
      </c>
    </row>
    <row r="553" spans="2:51" s="13" customFormat="1" ht="11.25">
      <c r="B553" s="194"/>
      <c r="C553" s="195"/>
      <c r="D553" s="196" t="s">
        <v>148</v>
      </c>
      <c r="E553" s="197" t="s">
        <v>1</v>
      </c>
      <c r="F553" s="198" t="s">
        <v>694</v>
      </c>
      <c r="G553" s="195"/>
      <c r="H553" s="197" t="s">
        <v>1</v>
      </c>
      <c r="I553" s="199"/>
      <c r="J553" s="195"/>
      <c r="K553" s="195"/>
      <c r="L553" s="200"/>
      <c r="M553" s="201"/>
      <c r="N553" s="202"/>
      <c r="O553" s="202"/>
      <c r="P553" s="202"/>
      <c r="Q553" s="202"/>
      <c r="R553" s="202"/>
      <c r="S553" s="202"/>
      <c r="T553" s="203"/>
      <c r="AT553" s="204" t="s">
        <v>148</v>
      </c>
      <c r="AU553" s="204" t="s">
        <v>83</v>
      </c>
      <c r="AV553" s="13" t="s">
        <v>81</v>
      </c>
      <c r="AW553" s="13" t="s">
        <v>32</v>
      </c>
      <c r="AX553" s="13" t="s">
        <v>76</v>
      </c>
      <c r="AY553" s="204" t="s">
        <v>139</v>
      </c>
    </row>
    <row r="554" spans="2:51" s="14" customFormat="1" ht="11.25">
      <c r="B554" s="205"/>
      <c r="C554" s="206"/>
      <c r="D554" s="196" t="s">
        <v>148</v>
      </c>
      <c r="E554" s="207" t="s">
        <v>1</v>
      </c>
      <c r="F554" s="208" t="s">
        <v>160</v>
      </c>
      <c r="G554" s="206"/>
      <c r="H554" s="209">
        <v>5</v>
      </c>
      <c r="I554" s="210"/>
      <c r="J554" s="206"/>
      <c r="K554" s="206"/>
      <c r="L554" s="211"/>
      <c r="M554" s="212"/>
      <c r="N554" s="213"/>
      <c r="O554" s="213"/>
      <c r="P554" s="213"/>
      <c r="Q554" s="213"/>
      <c r="R554" s="213"/>
      <c r="S554" s="213"/>
      <c r="T554" s="214"/>
      <c r="AT554" s="215" t="s">
        <v>148</v>
      </c>
      <c r="AU554" s="215" t="s">
        <v>83</v>
      </c>
      <c r="AV554" s="14" t="s">
        <v>83</v>
      </c>
      <c r="AW554" s="14" t="s">
        <v>32</v>
      </c>
      <c r="AX554" s="14" t="s">
        <v>76</v>
      </c>
      <c r="AY554" s="215" t="s">
        <v>139</v>
      </c>
    </row>
    <row r="555" spans="2:51" s="15" customFormat="1" ht="11.25">
      <c r="B555" s="216"/>
      <c r="C555" s="217"/>
      <c r="D555" s="196" t="s">
        <v>148</v>
      </c>
      <c r="E555" s="218" t="s">
        <v>1</v>
      </c>
      <c r="F555" s="219" t="s">
        <v>151</v>
      </c>
      <c r="G555" s="217"/>
      <c r="H555" s="220">
        <v>20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148</v>
      </c>
      <c r="AU555" s="226" t="s">
        <v>83</v>
      </c>
      <c r="AV555" s="15" t="s">
        <v>146</v>
      </c>
      <c r="AW555" s="15" t="s">
        <v>32</v>
      </c>
      <c r="AX555" s="15" t="s">
        <v>81</v>
      </c>
      <c r="AY555" s="226" t="s">
        <v>139</v>
      </c>
    </row>
    <row r="556" spans="1:65" s="2" customFormat="1" ht="16.5" customHeight="1">
      <c r="A556" s="34"/>
      <c r="B556" s="35"/>
      <c r="C556" s="227" t="s">
        <v>759</v>
      </c>
      <c r="D556" s="227" t="s">
        <v>494</v>
      </c>
      <c r="E556" s="228" t="s">
        <v>760</v>
      </c>
      <c r="F556" s="229" t="s">
        <v>761</v>
      </c>
      <c r="G556" s="230" t="s">
        <v>145</v>
      </c>
      <c r="H556" s="231">
        <v>1.54</v>
      </c>
      <c r="I556" s="232"/>
      <c r="J556" s="233">
        <f>ROUND(I556*H556,2)</f>
        <v>0</v>
      </c>
      <c r="K556" s="229" t="s">
        <v>1</v>
      </c>
      <c r="L556" s="234"/>
      <c r="M556" s="235" t="s">
        <v>1</v>
      </c>
      <c r="N556" s="236" t="s">
        <v>41</v>
      </c>
      <c r="O556" s="71"/>
      <c r="P556" s="190">
        <f>O556*H556</f>
        <v>0</v>
      </c>
      <c r="Q556" s="190">
        <v>0</v>
      </c>
      <c r="R556" s="190">
        <f>Q556*H556</f>
        <v>0</v>
      </c>
      <c r="S556" s="190">
        <v>0</v>
      </c>
      <c r="T556" s="191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92" t="s">
        <v>188</v>
      </c>
      <c r="AT556" s="192" t="s">
        <v>494</v>
      </c>
      <c r="AU556" s="192" t="s">
        <v>83</v>
      </c>
      <c r="AY556" s="17" t="s">
        <v>139</v>
      </c>
      <c r="BE556" s="193">
        <f>IF(N556="základní",J556,0)</f>
        <v>0</v>
      </c>
      <c r="BF556" s="193">
        <f>IF(N556="snížená",J556,0)</f>
        <v>0</v>
      </c>
      <c r="BG556" s="193">
        <f>IF(N556="zákl. přenesená",J556,0)</f>
        <v>0</v>
      </c>
      <c r="BH556" s="193">
        <f>IF(N556="sníž. přenesená",J556,0)</f>
        <v>0</v>
      </c>
      <c r="BI556" s="193">
        <f>IF(N556="nulová",J556,0)</f>
        <v>0</v>
      </c>
      <c r="BJ556" s="17" t="s">
        <v>81</v>
      </c>
      <c r="BK556" s="193">
        <f>ROUND(I556*H556,2)</f>
        <v>0</v>
      </c>
      <c r="BL556" s="17" t="s">
        <v>146</v>
      </c>
      <c r="BM556" s="192" t="s">
        <v>762</v>
      </c>
    </row>
    <row r="557" spans="2:51" s="14" customFormat="1" ht="11.25">
      <c r="B557" s="205"/>
      <c r="C557" s="206"/>
      <c r="D557" s="196" t="s">
        <v>148</v>
      </c>
      <c r="E557" s="207" t="s">
        <v>1</v>
      </c>
      <c r="F557" s="208" t="s">
        <v>763</v>
      </c>
      <c r="G557" s="206"/>
      <c r="H557" s="209">
        <v>1.54</v>
      </c>
      <c r="I557" s="210"/>
      <c r="J557" s="206"/>
      <c r="K557" s="206"/>
      <c r="L557" s="211"/>
      <c r="M557" s="212"/>
      <c r="N557" s="213"/>
      <c r="O557" s="213"/>
      <c r="P557" s="213"/>
      <c r="Q557" s="213"/>
      <c r="R557" s="213"/>
      <c r="S557" s="213"/>
      <c r="T557" s="214"/>
      <c r="AT557" s="215" t="s">
        <v>148</v>
      </c>
      <c r="AU557" s="215" t="s">
        <v>83</v>
      </c>
      <c r="AV557" s="14" t="s">
        <v>83</v>
      </c>
      <c r="AW557" s="14" t="s">
        <v>32</v>
      </c>
      <c r="AX557" s="14" t="s">
        <v>76</v>
      </c>
      <c r="AY557" s="215" t="s">
        <v>139</v>
      </c>
    </row>
    <row r="558" spans="2:51" s="15" customFormat="1" ht="11.25">
      <c r="B558" s="216"/>
      <c r="C558" s="217"/>
      <c r="D558" s="196" t="s">
        <v>148</v>
      </c>
      <c r="E558" s="218" t="s">
        <v>1</v>
      </c>
      <c r="F558" s="219" t="s">
        <v>151</v>
      </c>
      <c r="G558" s="217"/>
      <c r="H558" s="220">
        <v>1.54</v>
      </c>
      <c r="I558" s="221"/>
      <c r="J558" s="217"/>
      <c r="K558" s="217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148</v>
      </c>
      <c r="AU558" s="226" t="s">
        <v>83</v>
      </c>
      <c r="AV558" s="15" t="s">
        <v>146</v>
      </c>
      <c r="AW558" s="15" t="s">
        <v>32</v>
      </c>
      <c r="AX558" s="15" t="s">
        <v>81</v>
      </c>
      <c r="AY558" s="226" t="s">
        <v>139</v>
      </c>
    </row>
    <row r="559" spans="1:65" s="2" customFormat="1" ht="24.2" customHeight="1">
      <c r="A559" s="34"/>
      <c r="B559" s="35"/>
      <c r="C559" s="181" t="s">
        <v>764</v>
      </c>
      <c r="D559" s="181" t="s">
        <v>142</v>
      </c>
      <c r="E559" s="182" t="s">
        <v>765</v>
      </c>
      <c r="F559" s="183" t="s">
        <v>766</v>
      </c>
      <c r="G559" s="184" t="s">
        <v>177</v>
      </c>
      <c r="H559" s="185">
        <v>0.166</v>
      </c>
      <c r="I559" s="186"/>
      <c r="J559" s="187">
        <f>ROUND(I559*H559,2)</f>
        <v>0</v>
      </c>
      <c r="K559" s="183" t="s">
        <v>1</v>
      </c>
      <c r="L559" s="39"/>
      <c r="M559" s="188" t="s">
        <v>1</v>
      </c>
      <c r="N559" s="189" t="s">
        <v>41</v>
      </c>
      <c r="O559" s="71"/>
      <c r="P559" s="190">
        <f>O559*H559</f>
        <v>0</v>
      </c>
      <c r="Q559" s="190">
        <v>0</v>
      </c>
      <c r="R559" s="190">
        <f>Q559*H559</f>
        <v>0</v>
      </c>
      <c r="S559" s="190">
        <v>0</v>
      </c>
      <c r="T559" s="191">
        <f>S559*H559</f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192" t="s">
        <v>146</v>
      </c>
      <c r="AT559" s="192" t="s">
        <v>142</v>
      </c>
      <c r="AU559" s="192" t="s">
        <v>83</v>
      </c>
      <c r="AY559" s="17" t="s">
        <v>139</v>
      </c>
      <c r="BE559" s="193">
        <f>IF(N559="základní",J559,0)</f>
        <v>0</v>
      </c>
      <c r="BF559" s="193">
        <f>IF(N559="snížená",J559,0)</f>
        <v>0</v>
      </c>
      <c r="BG559" s="193">
        <f>IF(N559="zákl. přenesená",J559,0)</f>
        <v>0</v>
      </c>
      <c r="BH559" s="193">
        <f>IF(N559="sníž. přenesená",J559,0)</f>
        <v>0</v>
      </c>
      <c r="BI559" s="193">
        <f>IF(N559="nulová",J559,0)</f>
        <v>0</v>
      </c>
      <c r="BJ559" s="17" t="s">
        <v>81</v>
      </c>
      <c r="BK559" s="193">
        <f>ROUND(I559*H559,2)</f>
        <v>0</v>
      </c>
      <c r="BL559" s="17" t="s">
        <v>146</v>
      </c>
      <c r="BM559" s="192" t="s">
        <v>767</v>
      </c>
    </row>
    <row r="560" spans="1:65" s="2" customFormat="1" ht="33" customHeight="1">
      <c r="A560" s="34"/>
      <c r="B560" s="35"/>
      <c r="C560" s="181" t="s">
        <v>768</v>
      </c>
      <c r="D560" s="181" t="s">
        <v>142</v>
      </c>
      <c r="E560" s="182" t="s">
        <v>769</v>
      </c>
      <c r="F560" s="183" t="s">
        <v>770</v>
      </c>
      <c r="G560" s="184" t="s">
        <v>177</v>
      </c>
      <c r="H560" s="185">
        <v>0.166</v>
      </c>
      <c r="I560" s="186"/>
      <c r="J560" s="187">
        <f>ROUND(I560*H560,2)</f>
        <v>0</v>
      </c>
      <c r="K560" s="183" t="s">
        <v>1</v>
      </c>
      <c r="L560" s="39"/>
      <c r="M560" s="188" t="s">
        <v>1</v>
      </c>
      <c r="N560" s="189" t="s">
        <v>41</v>
      </c>
      <c r="O560" s="71"/>
      <c r="P560" s="190">
        <f>O560*H560</f>
        <v>0</v>
      </c>
      <c r="Q560" s="190">
        <v>0</v>
      </c>
      <c r="R560" s="190">
        <f>Q560*H560</f>
        <v>0</v>
      </c>
      <c r="S560" s="190">
        <v>0</v>
      </c>
      <c r="T560" s="191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92" t="s">
        <v>146</v>
      </c>
      <c r="AT560" s="192" t="s">
        <v>142</v>
      </c>
      <c r="AU560" s="192" t="s">
        <v>83</v>
      </c>
      <c r="AY560" s="17" t="s">
        <v>139</v>
      </c>
      <c r="BE560" s="193">
        <f>IF(N560="základní",J560,0)</f>
        <v>0</v>
      </c>
      <c r="BF560" s="193">
        <f>IF(N560="snížená",J560,0)</f>
        <v>0</v>
      </c>
      <c r="BG560" s="193">
        <f>IF(N560="zákl. přenesená",J560,0)</f>
        <v>0</v>
      </c>
      <c r="BH560" s="193">
        <f>IF(N560="sníž. přenesená",J560,0)</f>
        <v>0</v>
      </c>
      <c r="BI560" s="193">
        <f>IF(N560="nulová",J560,0)</f>
        <v>0</v>
      </c>
      <c r="BJ560" s="17" t="s">
        <v>81</v>
      </c>
      <c r="BK560" s="193">
        <f>ROUND(I560*H560,2)</f>
        <v>0</v>
      </c>
      <c r="BL560" s="17" t="s">
        <v>146</v>
      </c>
      <c r="BM560" s="192" t="s">
        <v>771</v>
      </c>
    </row>
    <row r="561" spans="1:65" s="2" customFormat="1" ht="16.5" customHeight="1">
      <c r="A561" s="34"/>
      <c r="B561" s="35"/>
      <c r="C561" s="181" t="s">
        <v>772</v>
      </c>
      <c r="D561" s="181" t="s">
        <v>142</v>
      </c>
      <c r="E561" s="182" t="s">
        <v>773</v>
      </c>
      <c r="F561" s="183" t="s">
        <v>774</v>
      </c>
      <c r="G561" s="184" t="s">
        <v>211</v>
      </c>
      <c r="H561" s="185">
        <v>2</v>
      </c>
      <c r="I561" s="186"/>
      <c r="J561" s="187">
        <f>ROUND(I561*H561,2)</f>
        <v>0</v>
      </c>
      <c r="K561" s="183" t="s">
        <v>1</v>
      </c>
      <c r="L561" s="39"/>
      <c r="M561" s="188" t="s">
        <v>1</v>
      </c>
      <c r="N561" s="189" t="s">
        <v>41</v>
      </c>
      <c r="O561" s="71"/>
      <c r="P561" s="190">
        <f>O561*H561</f>
        <v>0</v>
      </c>
      <c r="Q561" s="190">
        <v>0</v>
      </c>
      <c r="R561" s="190">
        <f>Q561*H561</f>
        <v>0</v>
      </c>
      <c r="S561" s="190">
        <v>0</v>
      </c>
      <c r="T561" s="191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192" t="s">
        <v>146</v>
      </c>
      <c r="AT561" s="192" t="s">
        <v>142</v>
      </c>
      <c r="AU561" s="192" t="s">
        <v>83</v>
      </c>
      <c r="AY561" s="17" t="s">
        <v>139</v>
      </c>
      <c r="BE561" s="193">
        <f>IF(N561="základní",J561,0)</f>
        <v>0</v>
      </c>
      <c r="BF561" s="193">
        <f>IF(N561="snížená",J561,0)</f>
        <v>0</v>
      </c>
      <c r="BG561" s="193">
        <f>IF(N561="zákl. přenesená",J561,0)</f>
        <v>0</v>
      </c>
      <c r="BH561" s="193">
        <f>IF(N561="sníž. přenesená",J561,0)</f>
        <v>0</v>
      </c>
      <c r="BI561" s="193">
        <f>IF(N561="nulová",J561,0)</f>
        <v>0</v>
      </c>
      <c r="BJ561" s="17" t="s">
        <v>81</v>
      </c>
      <c r="BK561" s="193">
        <f>ROUND(I561*H561,2)</f>
        <v>0</v>
      </c>
      <c r="BL561" s="17" t="s">
        <v>146</v>
      </c>
      <c r="BM561" s="192" t="s">
        <v>775</v>
      </c>
    </row>
    <row r="562" spans="1:65" s="2" customFormat="1" ht="16.5" customHeight="1">
      <c r="A562" s="34"/>
      <c r="B562" s="35"/>
      <c r="C562" s="181" t="s">
        <v>776</v>
      </c>
      <c r="D562" s="181" t="s">
        <v>142</v>
      </c>
      <c r="E562" s="182" t="s">
        <v>777</v>
      </c>
      <c r="F562" s="183" t="s">
        <v>778</v>
      </c>
      <c r="G562" s="184" t="s">
        <v>211</v>
      </c>
      <c r="H562" s="185">
        <v>1</v>
      </c>
      <c r="I562" s="186"/>
      <c r="J562" s="187">
        <f>ROUND(I562*H562,2)</f>
        <v>0</v>
      </c>
      <c r="K562" s="183" t="s">
        <v>1</v>
      </c>
      <c r="L562" s="39"/>
      <c r="M562" s="188" t="s">
        <v>1</v>
      </c>
      <c r="N562" s="189" t="s">
        <v>41</v>
      </c>
      <c r="O562" s="71"/>
      <c r="P562" s="190">
        <f>O562*H562</f>
        <v>0</v>
      </c>
      <c r="Q562" s="190">
        <v>0</v>
      </c>
      <c r="R562" s="190">
        <f>Q562*H562</f>
        <v>0</v>
      </c>
      <c r="S562" s="190">
        <v>0</v>
      </c>
      <c r="T562" s="191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92" t="s">
        <v>146</v>
      </c>
      <c r="AT562" s="192" t="s">
        <v>142</v>
      </c>
      <c r="AU562" s="192" t="s">
        <v>83</v>
      </c>
      <c r="AY562" s="17" t="s">
        <v>139</v>
      </c>
      <c r="BE562" s="193">
        <f>IF(N562="základní",J562,0)</f>
        <v>0</v>
      </c>
      <c r="BF562" s="193">
        <f>IF(N562="snížená",J562,0)</f>
        <v>0</v>
      </c>
      <c r="BG562" s="193">
        <f>IF(N562="zákl. přenesená",J562,0)</f>
        <v>0</v>
      </c>
      <c r="BH562" s="193">
        <f>IF(N562="sníž. přenesená",J562,0)</f>
        <v>0</v>
      </c>
      <c r="BI562" s="193">
        <f>IF(N562="nulová",J562,0)</f>
        <v>0</v>
      </c>
      <c r="BJ562" s="17" t="s">
        <v>81</v>
      </c>
      <c r="BK562" s="193">
        <f>ROUND(I562*H562,2)</f>
        <v>0</v>
      </c>
      <c r="BL562" s="17" t="s">
        <v>146</v>
      </c>
      <c r="BM562" s="192" t="s">
        <v>779</v>
      </c>
    </row>
    <row r="563" spans="2:63" s="12" customFormat="1" ht="22.9" customHeight="1">
      <c r="B563" s="165"/>
      <c r="C563" s="166"/>
      <c r="D563" s="167" t="s">
        <v>75</v>
      </c>
      <c r="E563" s="179" t="s">
        <v>780</v>
      </c>
      <c r="F563" s="179" t="s">
        <v>781</v>
      </c>
      <c r="G563" s="166"/>
      <c r="H563" s="166"/>
      <c r="I563" s="169"/>
      <c r="J563" s="180">
        <f>BK563</f>
        <v>0</v>
      </c>
      <c r="K563" s="166"/>
      <c r="L563" s="171"/>
      <c r="M563" s="172"/>
      <c r="N563" s="173"/>
      <c r="O563" s="173"/>
      <c r="P563" s="174">
        <f>SUM(P564:P569)</f>
        <v>0</v>
      </c>
      <c r="Q563" s="173"/>
      <c r="R563" s="174">
        <f>SUM(R564:R569)</f>
        <v>0</v>
      </c>
      <c r="S563" s="173"/>
      <c r="T563" s="175">
        <f>SUM(T564:T569)</f>
        <v>0</v>
      </c>
      <c r="AR563" s="176" t="s">
        <v>81</v>
      </c>
      <c r="AT563" s="177" t="s">
        <v>75</v>
      </c>
      <c r="AU563" s="177" t="s">
        <v>81</v>
      </c>
      <c r="AY563" s="176" t="s">
        <v>139</v>
      </c>
      <c r="BK563" s="178">
        <f>SUM(BK564:BK569)</f>
        <v>0</v>
      </c>
    </row>
    <row r="564" spans="1:65" s="2" customFormat="1" ht="24.2" customHeight="1">
      <c r="A564" s="34"/>
      <c r="B564" s="35"/>
      <c r="C564" s="181" t="s">
        <v>782</v>
      </c>
      <c r="D564" s="181" t="s">
        <v>142</v>
      </c>
      <c r="E564" s="182" t="s">
        <v>783</v>
      </c>
      <c r="F564" s="183" t="s">
        <v>784</v>
      </c>
      <c r="G564" s="184" t="s">
        <v>191</v>
      </c>
      <c r="H564" s="185">
        <v>4.296</v>
      </c>
      <c r="I564" s="186"/>
      <c r="J564" s="187">
        <f>ROUND(I564*H564,2)</f>
        <v>0</v>
      </c>
      <c r="K564" s="183" t="s">
        <v>1</v>
      </c>
      <c r="L564" s="39"/>
      <c r="M564" s="188" t="s">
        <v>1</v>
      </c>
      <c r="N564" s="189" t="s">
        <v>41</v>
      </c>
      <c r="O564" s="71"/>
      <c r="P564" s="190">
        <f>O564*H564</f>
        <v>0</v>
      </c>
      <c r="Q564" s="190">
        <v>0</v>
      </c>
      <c r="R564" s="190">
        <f>Q564*H564</f>
        <v>0</v>
      </c>
      <c r="S564" s="190">
        <v>0</v>
      </c>
      <c r="T564" s="191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192" t="s">
        <v>146</v>
      </c>
      <c r="AT564" s="192" t="s">
        <v>142</v>
      </c>
      <c r="AU564" s="192" t="s">
        <v>83</v>
      </c>
      <c r="AY564" s="17" t="s">
        <v>139</v>
      </c>
      <c r="BE564" s="193">
        <f>IF(N564="základní",J564,0)</f>
        <v>0</v>
      </c>
      <c r="BF564" s="193">
        <f>IF(N564="snížená",J564,0)</f>
        <v>0</v>
      </c>
      <c r="BG564" s="193">
        <f>IF(N564="zákl. přenesená",J564,0)</f>
        <v>0</v>
      </c>
      <c r="BH564" s="193">
        <f>IF(N564="sníž. přenesená",J564,0)</f>
        <v>0</v>
      </c>
      <c r="BI564" s="193">
        <f>IF(N564="nulová",J564,0)</f>
        <v>0</v>
      </c>
      <c r="BJ564" s="17" t="s">
        <v>81</v>
      </c>
      <c r="BK564" s="193">
        <f>ROUND(I564*H564,2)</f>
        <v>0</v>
      </c>
      <c r="BL564" s="17" t="s">
        <v>146</v>
      </c>
      <c r="BM564" s="192" t="s">
        <v>785</v>
      </c>
    </row>
    <row r="565" spans="2:51" s="13" customFormat="1" ht="11.25">
      <c r="B565" s="194"/>
      <c r="C565" s="195"/>
      <c r="D565" s="196" t="s">
        <v>148</v>
      </c>
      <c r="E565" s="197" t="s">
        <v>1</v>
      </c>
      <c r="F565" s="198" t="s">
        <v>786</v>
      </c>
      <c r="G565" s="195"/>
      <c r="H565" s="197" t="s">
        <v>1</v>
      </c>
      <c r="I565" s="199"/>
      <c r="J565" s="195"/>
      <c r="K565" s="195"/>
      <c r="L565" s="200"/>
      <c r="M565" s="201"/>
      <c r="N565" s="202"/>
      <c r="O565" s="202"/>
      <c r="P565" s="202"/>
      <c r="Q565" s="202"/>
      <c r="R565" s="202"/>
      <c r="S565" s="202"/>
      <c r="T565" s="203"/>
      <c r="AT565" s="204" t="s">
        <v>148</v>
      </c>
      <c r="AU565" s="204" t="s">
        <v>83</v>
      </c>
      <c r="AV565" s="13" t="s">
        <v>81</v>
      </c>
      <c r="AW565" s="13" t="s">
        <v>32</v>
      </c>
      <c r="AX565" s="13" t="s">
        <v>76</v>
      </c>
      <c r="AY565" s="204" t="s">
        <v>139</v>
      </c>
    </row>
    <row r="566" spans="2:51" s="14" customFormat="1" ht="11.25">
      <c r="B566" s="205"/>
      <c r="C566" s="206"/>
      <c r="D566" s="196" t="s">
        <v>148</v>
      </c>
      <c r="E566" s="207" t="s">
        <v>1</v>
      </c>
      <c r="F566" s="208" t="s">
        <v>787</v>
      </c>
      <c r="G566" s="206"/>
      <c r="H566" s="209">
        <v>4.296</v>
      </c>
      <c r="I566" s="210"/>
      <c r="J566" s="206"/>
      <c r="K566" s="206"/>
      <c r="L566" s="211"/>
      <c r="M566" s="212"/>
      <c r="N566" s="213"/>
      <c r="O566" s="213"/>
      <c r="P566" s="213"/>
      <c r="Q566" s="213"/>
      <c r="R566" s="213"/>
      <c r="S566" s="213"/>
      <c r="T566" s="214"/>
      <c r="AT566" s="215" t="s">
        <v>148</v>
      </c>
      <c r="AU566" s="215" t="s">
        <v>83</v>
      </c>
      <c r="AV566" s="14" t="s">
        <v>83</v>
      </c>
      <c r="AW566" s="14" t="s">
        <v>32</v>
      </c>
      <c r="AX566" s="14" t="s">
        <v>76</v>
      </c>
      <c r="AY566" s="215" t="s">
        <v>139</v>
      </c>
    </row>
    <row r="567" spans="2:51" s="15" customFormat="1" ht="11.25">
      <c r="B567" s="216"/>
      <c r="C567" s="217"/>
      <c r="D567" s="196" t="s">
        <v>148</v>
      </c>
      <c r="E567" s="218" t="s">
        <v>1</v>
      </c>
      <c r="F567" s="219" t="s">
        <v>151</v>
      </c>
      <c r="G567" s="217"/>
      <c r="H567" s="220">
        <v>4.296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148</v>
      </c>
      <c r="AU567" s="226" t="s">
        <v>83</v>
      </c>
      <c r="AV567" s="15" t="s">
        <v>146</v>
      </c>
      <c r="AW567" s="15" t="s">
        <v>32</v>
      </c>
      <c r="AX567" s="15" t="s">
        <v>81</v>
      </c>
      <c r="AY567" s="226" t="s">
        <v>139</v>
      </c>
    </row>
    <row r="568" spans="1:65" s="2" customFormat="1" ht="24.2" customHeight="1">
      <c r="A568" s="34"/>
      <c r="B568" s="35"/>
      <c r="C568" s="181" t="s">
        <v>788</v>
      </c>
      <c r="D568" s="181" t="s">
        <v>142</v>
      </c>
      <c r="E568" s="182" t="s">
        <v>789</v>
      </c>
      <c r="F568" s="183" t="s">
        <v>790</v>
      </c>
      <c r="G568" s="184" t="s">
        <v>177</v>
      </c>
      <c r="H568" s="185">
        <v>0.06</v>
      </c>
      <c r="I568" s="186"/>
      <c r="J568" s="187">
        <f>ROUND(I568*H568,2)</f>
        <v>0</v>
      </c>
      <c r="K568" s="183" t="s">
        <v>1</v>
      </c>
      <c r="L568" s="39"/>
      <c r="M568" s="188" t="s">
        <v>1</v>
      </c>
      <c r="N568" s="189" t="s">
        <v>41</v>
      </c>
      <c r="O568" s="71"/>
      <c r="P568" s="190">
        <f>O568*H568</f>
        <v>0</v>
      </c>
      <c r="Q568" s="190">
        <v>0</v>
      </c>
      <c r="R568" s="190">
        <f>Q568*H568</f>
        <v>0</v>
      </c>
      <c r="S568" s="190">
        <v>0</v>
      </c>
      <c r="T568" s="191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92" t="s">
        <v>146</v>
      </c>
      <c r="AT568" s="192" t="s">
        <v>142</v>
      </c>
      <c r="AU568" s="192" t="s">
        <v>83</v>
      </c>
      <c r="AY568" s="17" t="s">
        <v>139</v>
      </c>
      <c r="BE568" s="193">
        <f>IF(N568="základní",J568,0)</f>
        <v>0</v>
      </c>
      <c r="BF568" s="193">
        <f>IF(N568="snížená",J568,0)</f>
        <v>0</v>
      </c>
      <c r="BG568" s="193">
        <f>IF(N568="zákl. přenesená",J568,0)</f>
        <v>0</v>
      </c>
      <c r="BH568" s="193">
        <f>IF(N568="sníž. přenesená",J568,0)</f>
        <v>0</v>
      </c>
      <c r="BI568" s="193">
        <f>IF(N568="nulová",J568,0)</f>
        <v>0</v>
      </c>
      <c r="BJ568" s="17" t="s">
        <v>81</v>
      </c>
      <c r="BK568" s="193">
        <f>ROUND(I568*H568,2)</f>
        <v>0</v>
      </c>
      <c r="BL568" s="17" t="s">
        <v>146</v>
      </c>
      <c r="BM568" s="192" t="s">
        <v>791</v>
      </c>
    </row>
    <row r="569" spans="1:65" s="2" customFormat="1" ht="33" customHeight="1">
      <c r="A569" s="34"/>
      <c r="B569" s="35"/>
      <c r="C569" s="181" t="s">
        <v>792</v>
      </c>
      <c r="D569" s="181" t="s">
        <v>142</v>
      </c>
      <c r="E569" s="182" t="s">
        <v>793</v>
      </c>
      <c r="F569" s="183" t="s">
        <v>794</v>
      </c>
      <c r="G569" s="184" t="s">
        <v>177</v>
      </c>
      <c r="H569" s="185">
        <v>0.06</v>
      </c>
      <c r="I569" s="186"/>
      <c r="J569" s="187">
        <f>ROUND(I569*H569,2)</f>
        <v>0</v>
      </c>
      <c r="K569" s="183" t="s">
        <v>1</v>
      </c>
      <c r="L569" s="39"/>
      <c r="M569" s="188" t="s">
        <v>1</v>
      </c>
      <c r="N569" s="189" t="s">
        <v>41</v>
      </c>
      <c r="O569" s="71"/>
      <c r="P569" s="190">
        <f>O569*H569</f>
        <v>0</v>
      </c>
      <c r="Q569" s="190">
        <v>0</v>
      </c>
      <c r="R569" s="190">
        <f>Q569*H569</f>
        <v>0</v>
      </c>
      <c r="S569" s="190">
        <v>0</v>
      </c>
      <c r="T569" s="191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92" t="s">
        <v>146</v>
      </c>
      <c r="AT569" s="192" t="s">
        <v>142</v>
      </c>
      <c r="AU569" s="192" t="s">
        <v>83</v>
      </c>
      <c r="AY569" s="17" t="s">
        <v>139</v>
      </c>
      <c r="BE569" s="193">
        <f>IF(N569="základní",J569,0)</f>
        <v>0</v>
      </c>
      <c r="BF569" s="193">
        <f>IF(N569="snížená",J569,0)</f>
        <v>0</v>
      </c>
      <c r="BG569" s="193">
        <f>IF(N569="zákl. přenesená",J569,0)</f>
        <v>0</v>
      </c>
      <c r="BH569" s="193">
        <f>IF(N569="sníž. přenesená",J569,0)</f>
        <v>0</v>
      </c>
      <c r="BI569" s="193">
        <f>IF(N569="nulová",J569,0)</f>
        <v>0</v>
      </c>
      <c r="BJ569" s="17" t="s">
        <v>81</v>
      </c>
      <c r="BK569" s="193">
        <f>ROUND(I569*H569,2)</f>
        <v>0</v>
      </c>
      <c r="BL569" s="17" t="s">
        <v>146</v>
      </c>
      <c r="BM569" s="192" t="s">
        <v>795</v>
      </c>
    </row>
    <row r="570" spans="2:63" s="12" customFormat="1" ht="22.9" customHeight="1">
      <c r="B570" s="165"/>
      <c r="C570" s="166"/>
      <c r="D570" s="167" t="s">
        <v>75</v>
      </c>
      <c r="E570" s="179" t="s">
        <v>796</v>
      </c>
      <c r="F570" s="179" t="s">
        <v>797</v>
      </c>
      <c r="G570" s="166"/>
      <c r="H570" s="166"/>
      <c r="I570" s="169"/>
      <c r="J570" s="180">
        <f>BK570</f>
        <v>0</v>
      </c>
      <c r="K570" s="166"/>
      <c r="L570" s="171"/>
      <c r="M570" s="172"/>
      <c r="N570" s="173"/>
      <c r="O570" s="173"/>
      <c r="P570" s="174">
        <f>P571</f>
        <v>0</v>
      </c>
      <c r="Q570" s="173"/>
      <c r="R570" s="174">
        <f>R571</f>
        <v>0</v>
      </c>
      <c r="S570" s="173"/>
      <c r="T570" s="175">
        <f>T571</f>
        <v>0</v>
      </c>
      <c r="AR570" s="176" t="s">
        <v>81</v>
      </c>
      <c r="AT570" s="177" t="s">
        <v>75</v>
      </c>
      <c r="AU570" s="177" t="s">
        <v>81</v>
      </c>
      <c r="AY570" s="176" t="s">
        <v>139</v>
      </c>
      <c r="BK570" s="178">
        <f>BK571</f>
        <v>0</v>
      </c>
    </row>
    <row r="571" spans="1:65" s="2" customFormat="1" ht="16.5" customHeight="1">
      <c r="A571" s="34"/>
      <c r="B571" s="35"/>
      <c r="C571" s="181" t="s">
        <v>798</v>
      </c>
      <c r="D571" s="181" t="s">
        <v>142</v>
      </c>
      <c r="E571" s="182" t="s">
        <v>799</v>
      </c>
      <c r="F571" s="183" t="s">
        <v>800</v>
      </c>
      <c r="G571" s="184" t="s">
        <v>191</v>
      </c>
      <c r="H571" s="185">
        <v>94</v>
      </c>
      <c r="I571" s="186"/>
      <c r="J571" s="187">
        <f>ROUND(I571*H571,2)</f>
        <v>0</v>
      </c>
      <c r="K571" s="183" t="s">
        <v>1</v>
      </c>
      <c r="L571" s="39"/>
      <c r="M571" s="188" t="s">
        <v>1</v>
      </c>
      <c r="N571" s="189" t="s">
        <v>41</v>
      </c>
      <c r="O571" s="71"/>
      <c r="P571" s="190">
        <f>O571*H571</f>
        <v>0</v>
      </c>
      <c r="Q571" s="190">
        <v>0</v>
      </c>
      <c r="R571" s="190">
        <f>Q571*H571</f>
        <v>0</v>
      </c>
      <c r="S571" s="190">
        <v>0</v>
      </c>
      <c r="T571" s="191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92" t="s">
        <v>146</v>
      </c>
      <c r="AT571" s="192" t="s">
        <v>142</v>
      </c>
      <c r="AU571" s="192" t="s">
        <v>83</v>
      </c>
      <c r="AY571" s="17" t="s">
        <v>139</v>
      </c>
      <c r="BE571" s="193">
        <f>IF(N571="základní",J571,0)</f>
        <v>0</v>
      </c>
      <c r="BF571" s="193">
        <f>IF(N571="snížená",J571,0)</f>
        <v>0</v>
      </c>
      <c r="BG571" s="193">
        <f>IF(N571="zákl. přenesená",J571,0)</f>
        <v>0</v>
      </c>
      <c r="BH571" s="193">
        <f>IF(N571="sníž. přenesená",J571,0)</f>
        <v>0</v>
      </c>
      <c r="BI571" s="193">
        <f>IF(N571="nulová",J571,0)</f>
        <v>0</v>
      </c>
      <c r="BJ571" s="17" t="s">
        <v>81</v>
      </c>
      <c r="BK571" s="193">
        <f>ROUND(I571*H571,2)</f>
        <v>0</v>
      </c>
      <c r="BL571" s="17" t="s">
        <v>146</v>
      </c>
      <c r="BM571" s="192" t="s">
        <v>801</v>
      </c>
    </row>
    <row r="572" spans="2:63" s="12" customFormat="1" ht="22.9" customHeight="1">
      <c r="B572" s="165"/>
      <c r="C572" s="166"/>
      <c r="D572" s="167" t="s">
        <v>75</v>
      </c>
      <c r="E572" s="179" t="s">
        <v>802</v>
      </c>
      <c r="F572" s="179" t="s">
        <v>803</v>
      </c>
      <c r="G572" s="166"/>
      <c r="H572" s="166"/>
      <c r="I572" s="169"/>
      <c r="J572" s="180">
        <f>BK572</f>
        <v>0</v>
      </c>
      <c r="K572" s="166"/>
      <c r="L572" s="171"/>
      <c r="M572" s="172"/>
      <c r="N572" s="173"/>
      <c r="O572" s="173"/>
      <c r="P572" s="174">
        <f>SUM(P573:P580)</f>
        <v>0</v>
      </c>
      <c r="Q572" s="173"/>
      <c r="R572" s="174">
        <f>SUM(R573:R580)</f>
        <v>0</v>
      </c>
      <c r="S572" s="173"/>
      <c r="T572" s="175">
        <f>SUM(T573:T580)</f>
        <v>0</v>
      </c>
      <c r="AR572" s="176" t="s">
        <v>81</v>
      </c>
      <c r="AT572" s="177" t="s">
        <v>75</v>
      </c>
      <c r="AU572" s="177" t="s">
        <v>81</v>
      </c>
      <c r="AY572" s="176" t="s">
        <v>139</v>
      </c>
      <c r="BK572" s="178">
        <f>SUM(BK573:BK580)</f>
        <v>0</v>
      </c>
    </row>
    <row r="573" spans="1:65" s="2" customFormat="1" ht="24.2" customHeight="1">
      <c r="A573" s="34"/>
      <c r="B573" s="35"/>
      <c r="C573" s="181" t="s">
        <v>804</v>
      </c>
      <c r="D573" s="181" t="s">
        <v>142</v>
      </c>
      <c r="E573" s="182" t="s">
        <v>805</v>
      </c>
      <c r="F573" s="183" t="s">
        <v>806</v>
      </c>
      <c r="G573" s="184" t="s">
        <v>191</v>
      </c>
      <c r="H573" s="185">
        <v>14.95</v>
      </c>
      <c r="I573" s="186"/>
      <c r="J573" s="187">
        <f>ROUND(I573*H573,2)</f>
        <v>0</v>
      </c>
      <c r="K573" s="183" t="s">
        <v>1</v>
      </c>
      <c r="L573" s="39"/>
      <c r="M573" s="188" t="s">
        <v>1</v>
      </c>
      <c r="N573" s="189" t="s">
        <v>41</v>
      </c>
      <c r="O573" s="71"/>
      <c r="P573" s="190">
        <f>O573*H573</f>
        <v>0</v>
      </c>
      <c r="Q573" s="190">
        <v>0</v>
      </c>
      <c r="R573" s="190">
        <f>Q573*H573</f>
        <v>0</v>
      </c>
      <c r="S573" s="190">
        <v>0</v>
      </c>
      <c r="T573" s="191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192" t="s">
        <v>146</v>
      </c>
      <c r="AT573" s="192" t="s">
        <v>142</v>
      </c>
      <c r="AU573" s="192" t="s">
        <v>83</v>
      </c>
      <c r="AY573" s="17" t="s">
        <v>139</v>
      </c>
      <c r="BE573" s="193">
        <f>IF(N573="základní",J573,0)</f>
        <v>0</v>
      </c>
      <c r="BF573" s="193">
        <f>IF(N573="snížená",J573,0)</f>
        <v>0</v>
      </c>
      <c r="BG573" s="193">
        <f>IF(N573="zákl. přenesená",J573,0)</f>
        <v>0</v>
      </c>
      <c r="BH573" s="193">
        <f>IF(N573="sníž. přenesená",J573,0)</f>
        <v>0</v>
      </c>
      <c r="BI573" s="193">
        <f>IF(N573="nulová",J573,0)</f>
        <v>0</v>
      </c>
      <c r="BJ573" s="17" t="s">
        <v>81</v>
      </c>
      <c r="BK573" s="193">
        <f>ROUND(I573*H573,2)</f>
        <v>0</v>
      </c>
      <c r="BL573" s="17" t="s">
        <v>146</v>
      </c>
      <c r="BM573" s="192" t="s">
        <v>807</v>
      </c>
    </row>
    <row r="574" spans="2:51" s="13" customFormat="1" ht="11.25">
      <c r="B574" s="194"/>
      <c r="C574" s="195"/>
      <c r="D574" s="196" t="s">
        <v>148</v>
      </c>
      <c r="E574" s="197" t="s">
        <v>1</v>
      </c>
      <c r="F574" s="198" t="s">
        <v>593</v>
      </c>
      <c r="G574" s="195"/>
      <c r="H574" s="197" t="s">
        <v>1</v>
      </c>
      <c r="I574" s="199"/>
      <c r="J574" s="195"/>
      <c r="K574" s="195"/>
      <c r="L574" s="200"/>
      <c r="M574" s="201"/>
      <c r="N574" s="202"/>
      <c r="O574" s="202"/>
      <c r="P574" s="202"/>
      <c r="Q574" s="202"/>
      <c r="R574" s="202"/>
      <c r="S574" s="202"/>
      <c r="T574" s="203"/>
      <c r="AT574" s="204" t="s">
        <v>148</v>
      </c>
      <c r="AU574" s="204" t="s">
        <v>83</v>
      </c>
      <c r="AV574" s="13" t="s">
        <v>81</v>
      </c>
      <c r="AW574" s="13" t="s">
        <v>32</v>
      </c>
      <c r="AX574" s="13" t="s">
        <v>76</v>
      </c>
      <c r="AY574" s="204" t="s">
        <v>139</v>
      </c>
    </row>
    <row r="575" spans="2:51" s="14" customFormat="1" ht="11.25">
      <c r="B575" s="205"/>
      <c r="C575" s="206"/>
      <c r="D575" s="196" t="s">
        <v>148</v>
      </c>
      <c r="E575" s="207" t="s">
        <v>1</v>
      </c>
      <c r="F575" s="208" t="s">
        <v>484</v>
      </c>
      <c r="G575" s="206"/>
      <c r="H575" s="209">
        <v>14.95</v>
      </c>
      <c r="I575" s="210"/>
      <c r="J575" s="206"/>
      <c r="K575" s="206"/>
      <c r="L575" s="211"/>
      <c r="M575" s="212"/>
      <c r="N575" s="213"/>
      <c r="O575" s="213"/>
      <c r="P575" s="213"/>
      <c r="Q575" s="213"/>
      <c r="R575" s="213"/>
      <c r="S575" s="213"/>
      <c r="T575" s="214"/>
      <c r="AT575" s="215" t="s">
        <v>148</v>
      </c>
      <c r="AU575" s="215" t="s">
        <v>83</v>
      </c>
      <c r="AV575" s="14" t="s">
        <v>83</v>
      </c>
      <c r="AW575" s="14" t="s">
        <v>32</v>
      </c>
      <c r="AX575" s="14" t="s">
        <v>76</v>
      </c>
      <c r="AY575" s="215" t="s">
        <v>139</v>
      </c>
    </row>
    <row r="576" spans="2:51" s="15" customFormat="1" ht="11.25">
      <c r="B576" s="216"/>
      <c r="C576" s="217"/>
      <c r="D576" s="196" t="s">
        <v>148</v>
      </c>
      <c r="E576" s="218" t="s">
        <v>1</v>
      </c>
      <c r="F576" s="219" t="s">
        <v>151</v>
      </c>
      <c r="G576" s="217"/>
      <c r="H576" s="220">
        <v>14.95</v>
      </c>
      <c r="I576" s="221"/>
      <c r="J576" s="217"/>
      <c r="K576" s="217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148</v>
      </c>
      <c r="AU576" s="226" t="s">
        <v>83</v>
      </c>
      <c r="AV576" s="15" t="s">
        <v>146</v>
      </c>
      <c r="AW576" s="15" t="s">
        <v>32</v>
      </c>
      <c r="AX576" s="15" t="s">
        <v>81</v>
      </c>
      <c r="AY576" s="226" t="s">
        <v>139</v>
      </c>
    </row>
    <row r="577" spans="1:65" s="2" customFormat="1" ht="24.2" customHeight="1">
      <c r="A577" s="34"/>
      <c r="B577" s="35"/>
      <c r="C577" s="181" t="s">
        <v>808</v>
      </c>
      <c r="D577" s="181" t="s">
        <v>142</v>
      </c>
      <c r="E577" s="182" t="s">
        <v>809</v>
      </c>
      <c r="F577" s="183" t="s">
        <v>810</v>
      </c>
      <c r="G577" s="184" t="s">
        <v>191</v>
      </c>
      <c r="H577" s="185">
        <v>14.95</v>
      </c>
      <c r="I577" s="186"/>
      <c r="J577" s="187">
        <f>ROUND(I577*H577,2)</f>
        <v>0</v>
      </c>
      <c r="K577" s="183" t="s">
        <v>1</v>
      </c>
      <c r="L577" s="39"/>
      <c r="M577" s="188" t="s">
        <v>1</v>
      </c>
      <c r="N577" s="189" t="s">
        <v>41</v>
      </c>
      <c r="O577" s="71"/>
      <c r="P577" s="190">
        <f>O577*H577</f>
        <v>0</v>
      </c>
      <c r="Q577" s="190">
        <v>0</v>
      </c>
      <c r="R577" s="190">
        <f>Q577*H577</f>
        <v>0</v>
      </c>
      <c r="S577" s="190">
        <v>0</v>
      </c>
      <c r="T577" s="191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92" t="s">
        <v>146</v>
      </c>
      <c r="AT577" s="192" t="s">
        <v>142</v>
      </c>
      <c r="AU577" s="192" t="s">
        <v>83</v>
      </c>
      <c r="AY577" s="17" t="s">
        <v>139</v>
      </c>
      <c r="BE577" s="193">
        <f>IF(N577="základní",J577,0)</f>
        <v>0</v>
      </c>
      <c r="BF577" s="193">
        <f>IF(N577="snížená",J577,0)</f>
        <v>0</v>
      </c>
      <c r="BG577" s="193">
        <f>IF(N577="zákl. přenesená",J577,0)</f>
        <v>0</v>
      </c>
      <c r="BH577" s="193">
        <f>IF(N577="sníž. přenesená",J577,0)</f>
        <v>0</v>
      </c>
      <c r="BI577" s="193">
        <f>IF(N577="nulová",J577,0)</f>
        <v>0</v>
      </c>
      <c r="BJ577" s="17" t="s">
        <v>81</v>
      </c>
      <c r="BK577" s="193">
        <f>ROUND(I577*H577,2)</f>
        <v>0</v>
      </c>
      <c r="BL577" s="17" t="s">
        <v>146</v>
      </c>
      <c r="BM577" s="192" t="s">
        <v>811</v>
      </c>
    </row>
    <row r="578" spans="2:51" s="13" customFormat="1" ht="11.25">
      <c r="B578" s="194"/>
      <c r="C578" s="195"/>
      <c r="D578" s="196" t="s">
        <v>148</v>
      </c>
      <c r="E578" s="197" t="s">
        <v>1</v>
      </c>
      <c r="F578" s="198" t="s">
        <v>593</v>
      </c>
      <c r="G578" s="195"/>
      <c r="H578" s="197" t="s">
        <v>1</v>
      </c>
      <c r="I578" s="199"/>
      <c r="J578" s="195"/>
      <c r="K578" s="195"/>
      <c r="L578" s="200"/>
      <c r="M578" s="201"/>
      <c r="N578" s="202"/>
      <c r="O578" s="202"/>
      <c r="P578" s="202"/>
      <c r="Q578" s="202"/>
      <c r="R578" s="202"/>
      <c r="S578" s="202"/>
      <c r="T578" s="203"/>
      <c r="AT578" s="204" t="s">
        <v>148</v>
      </c>
      <c r="AU578" s="204" t="s">
        <v>83</v>
      </c>
      <c r="AV578" s="13" t="s">
        <v>81</v>
      </c>
      <c r="AW578" s="13" t="s">
        <v>32</v>
      </c>
      <c r="AX578" s="13" t="s">
        <v>76</v>
      </c>
      <c r="AY578" s="204" t="s">
        <v>139</v>
      </c>
    </row>
    <row r="579" spans="2:51" s="14" customFormat="1" ht="11.25">
      <c r="B579" s="205"/>
      <c r="C579" s="206"/>
      <c r="D579" s="196" t="s">
        <v>148</v>
      </c>
      <c r="E579" s="207" t="s">
        <v>1</v>
      </c>
      <c r="F579" s="208" t="s">
        <v>484</v>
      </c>
      <c r="G579" s="206"/>
      <c r="H579" s="209">
        <v>14.95</v>
      </c>
      <c r="I579" s="210"/>
      <c r="J579" s="206"/>
      <c r="K579" s="206"/>
      <c r="L579" s="211"/>
      <c r="M579" s="212"/>
      <c r="N579" s="213"/>
      <c r="O579" s="213"/>
      <c r="P579" s="213"/>
      <c r="Q579" s="213"/>
      <c r="R579" s="213"/>
      <c r="S579" s="213"/>
      <c r="T579" s="214"/>
      <c r="AT579" s="215" t="s">
        <v>148</v>
      </c>
      <c r="AU579" s="215" t="s">
        <v>83</v>
      </c>
      <c r="AV579" s="14" t="s">
        <v>83</v>
      </c>
      <c r="AW579" s="14" t="s">
        <v>32</v>
      </c>
      <c r="AX579" s="14" t="s">
        <v>76</v>
      </c>
      <c r="AY579" s="215" t="s">
        <v>139</v>
      </c>
    </row>
    <row r="580" spans="2:51" s="15" customFormat="1" ht="11.25">
      <c r="B580" s="216"/>
      <c r="C580" s="217"/>
      <c r="D580" s="196" t="s">
        <v>148</v>
      </c>
      <c r="E580" s="218" t="s">
        <v>1</v>
      </c>
      <c r="F580" s="219" t="s">
        <v>151</v>
      </c>
      <c r="G580" s="217"/>
      <c r="H580" s="220">
        <v>14.95</v>
      </c>
      <c r="I580" s="221"/>
      <c r="J580" s="217"/>
      <c r="K580" s="217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148</v>
      </c>
      <c r="AU580" s="226" t="s">
        <v>83</v>
      </c>
      <c r="AV580" s="15" t="s">
        <v>146</v>
      </c>
      <c r="AW580" s="15" t="s">
        <v>32</v>
      </c>
      <c r="AX580" s="15" t="s">
        <v>81</v>
      </c>
      <c r="AY580" s="226" t="s">
        <v>139</v>
      </c>
    </row>
    <row r="581" spans="2:63" s="12" customFormat="1" ht="22.9" customHeight="1">
      <c r="B581" s="165"/>
      <c r="C581" s="166"/>
      <c r="D581" s="167" t="s">
        <v>75</v>
      </c>
      <c r="E581" s="179" t="s">
        <v>812</v>
      </c>
      <c r="F581" s="179" t="s">
        <v>813</v>
      </c>
      <c r="G581" s="166"/>
      <c r="H581" s="166"/>
      <c r="I581" s="169"/>
      <c r="J581" s="180">
        <f>BK581</f>
        <v>0</v>
      </c>
      <c r="K581" s="166"/>
      <c r="L581" s="171"/>
      <c r="M581" s="172"/>
      <c r="N581" s="173"/>
      <c r="O581" s="173"/>
      <c r="P581" s="174">
        <f>SUM(P582:P606)</f>
        <v>0</v>
      </c>
      <c r="Q581" s="173"/>
      <c r="R581" s="174">
        <f>SUM(R582:R606)</f>
        <v>0</v>
      </c>
      <c r="S581" s="173"/>
      <c r="T581" s="175">
        <f>SUM(T582:T606)</f>
        <v>0</v>
      </c>
      <c r="AR581" s="176" t="s">
        <v>81</v>
      </c>
      <c r="AT581" s="177" t="s">
        <v>75</v>
      </c>
      <c r="AU581" s="177" t="s">
        <v>81</v>
      </c>
      <c r="AY581" s="176" t="s">
        <v>139</v>
      </c>
      <c r="BK581" s="178">
        <f>SUM(BK582:BK606)</f>
        <v>0</v>
      </c>
    </row>
    <row r="582" spans="1:65" s="2" customFormat="1" ht="16.5" customHeight="1">
      <c r="A582" s="34"/>
      <c r="B582" s="35"/>
      <c r="C582" s="181" t="s">
        <v>814</v>
      </c>
      <c r="D582" s="181" t="s">
        <v>142</v>
      </c>
      <c r="E582" s="182" t="s">
        <v>815</v>
      </c>
      <c r="F582" s="183" t="s">
        <v>816</v>
      </c>
      <c r="G582" s="184" t="s">
        <v>191</v>
      </c>
      <c r="H582" s="185">
        <v>14.7</v>
      </c>
      <c r="I582" s="186"/>
      <c r="J582" s="187">
        <f>ROUND(I582*H582,2)</f>
        <v>0</v>
      </c>
      <c r="K582" s="183" t="s">
        <v>1</v>
      </c>
      <c r="L582" s="39"/>
      <c r="M582" s="188" t="s">
        <v>1</v>
      </c>
      <c r="N582" s="189" t="s">
        <v>41</v>
      </c>
      <c r="O582" s="71"/>
      <c r="P582" s="190">
        <f>O582*H582</f>
        <v>0</v>
      </c>
      <c r="Q582" s="190">
        <v>0</v>
      </c>
      <c r="R582" s="190">
        <f>Q582*H582</f>
        <v>0</v>
      </c>
      <c r="S582" s="190">
        <v>0</v>
      </c>
      <c r="T582" s="191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92" t="s">
        <v>146</v>
      </c>
      <c r="AT582" s="192" t="s">
        <v>142</v>
      </c>
      <c r="AU582" s="192" t="s">
        <v>83</v>
      </c>
      <c r="AY582" s="17" t="s">
        <v>139</v>
      </c>
      <c r="BE582" s="193">
        <f>IF(N582="základní",J582,0)</f>
        <v>0</v>
      </c>
      <c r="BF582" s="193">
        <f>IF(N582="snížená",J582,0)</f>
        <v>0</v>
      </c>
      <c r="BG582" s="193">
        <f>IF(N582="zákl. přenesená",J582,0)</f>
        <v>0</v>
      </c>
      <c r="BH582" s="193">
        <f>IF(N582="sníž. přenesená",J582,0)</f>
        <v>0</v>
      </c>
      <c r="BI582" s="193">
        <f>IF(N582="nulová",J582,0)</f>
        <v>0</v>
      </c>
      <c r="BJ582" s="17" t="s">
        <v>81</v>
      </c>
      <c r="BK582" s="193">
        <f>ROUND(I582*H582,2)</f>
        <v>0</v>
      </c>
      <c r="BL582" s="17" t="s">
        <v>146</v>
      </c>
      <c r="BM582" s="192" t="s">
        <v>817</v>
      </c>
    </row>
    <row r="583" spans="2:51" s="13" customFormat="1" ht="11.25">
      <c r="B583" s="194"/>
      <c r="C583" s="195"/>
      <c r="D583" s="196" t="s">
        <v>148</v>
      </c>
      <c r="E583" s="197" t="s">
        <v>1</v>
      </c>
      <c r="F583" s="198" t="s">
        <v>466</v>
      </c>
      <c r="G583" s="195"/>
      <c r="H583" s="197" t="s">
        <v>1</v>
      </c>
      <c r="I583" s="199"/>
      <c r="J583" s="195"/>
      <c r="K583" s="195"/>
      <c r="L583" s="200"/>
      <c r="M583" s="201"/>
      <c r="N583" s="202"/>
      <c r="O583" s="202"/>
      <c r="P583" s="202"/>
      <c r="Q583" s="202"/>
      <c r="R583" s="202"/>
      <c r="S583" s="202"/>
      <c r="T583" s="203"/>
      <c r="AT583" s="204" t="s">
        <v>148</v>
      </c>
      <c r="AU583" s="204" t="s">
        <v>83</v>
      </c>
      <c r="AV583" s="13" t="s">
        <v>81</v>
      </c>
      <c r="AW583" s="13" t="s">
        <v>32</v>
      </c>
      <c r="AX583" s="13" t="s">
        <v>76</v>
      </c>
      <c r="AY583" s="204" t="s">
        <v>139</v>
      </c>
    </row>
    <row r="584" spans="2:51" s="14" customFormat="1" ht="11.25">
      <c r="B584" s="205"/>
      <c r="C584" s="206"/>
      <c r="D584" s="196" t="s">
        <v>148</v>
      </c>
      <c r="E584" s="207" t="s">
        <v>1</v>
      </c>
      <c r="F584" s="208" t="s">
        <v>467</v>
      </c>
      <c r="G584" s="206"/>
      <c r="H584" s="209">
        <v>5.7</v>
      </c>
      <c r="I584" s="210"/>
      <c r="J584" s="206"/>
      <c r="K584" s="206"/>
      <c r="L584" s="211"/>
      <c r="M584" s="212"/>
      <c r="N584" s="213"/>
      <c r="O584" s="213"/>
      <c r="P584" s="213"/>
      <c r="Q584" s="213"/>
      <c r="R584" s="213"/>
      <c r="S584" s="213"/>
      <c r="T584" s="214"/>
      <c r="AT584" s="215" t="s">
        <v>148</v>
      </c>
      <c r="AU584" s="215" t="s">
        <v>83</v>
      </c>
      <c r="AV584" s="14" t="s">
        <v>83</v>
      </c>
      <c r="AW584" s="14" t="s">
        <v>32</v>
      </c>
      <c r="AX584" s="14" t="s">
        <v>76</v>
      </c>
      <c r="AY584" s="215" t="s">
        <v>139</v>
      </c>
    </row>
    <row r="585" spans="2:51" s="13" customFormat="1" ht="11.25">
      <c r="B585" s="194"/>
      <c r="C585" s="195"/>
      <c r="D585" s="196" t="s">
        <v>148</v>
      </c>
      <c r="E585" s="197" t="s">
        <v>1</v>
      </c>
      <c r="F585" s="198" t="s">
        <v>472</v>
      </c>
      <c r="G585" s="195"/>
      <c r="H585" s="197" t="s">
        <v>1</v>
      </c>
      <c r="I585" s="199"/>
      <c r="J585" s="195"/>
      <c r="K585" s="195"/>
      <c r="L585" s="200"/>
      <c r="M585" s="201"/>
      <c r="N585" s="202"/>
      <c r="O585" s="202"/>
      <c r="P585" s="202"/>
      <c r="Q585" s="202"/>
      <c r="R585" s="202"/>
      <c r="S585" s="202"/>
      <c r="T585" s="203"/>
      <c r="AT585" s="204" t="s">
        <v>148</v>
      </c>
      <c r="AU585" s="204" t="s">
        <v>83</v>
      </c>
      <c r="AV585" s="13" t="s">
        <v>81</v>
      </c>
      <c r="AW585" s="13" t="s">
        <v>32</v>
      </c>
      <c r="AX585" s="13" t="s">
        <v>76</v>
      </c>
      <c r="AY585" s="204" t="s">
        <v>139</v>
      </c>
    </row>
    <row r="586" spans="2:51" s="14" customFormat="1" ht="11.25">
      <c r="B586" s="205"/>
      <c r="C586" s="206"/>
      <c r="D586" s="196" t="s">
        <v>148</v>
      </c>
      <c r="E586" s="207" t="s">
        <v>1</v>
      </c>
      <c r="F586" s="208" t="s">
        <v>194</v>
      </c>
      <c r="G586" s="206"/>
      <c r="H586" s="209">
        <v>9</v>
      </c>
      <c r="I586" s="210"/>
      <c r="J586" s="206"/>
      <c r="K586" s="206"/>
      <c r="L586" s="211"/>
      <c r="M586" s="212"/>
      <c r="N586" s="213"/>
      <c r="O586" s="213"/>
      <c r="P586" s="213"/>
      <c r="Q586" s="213"/>
      <c r="R586" s="213"/>
      <c r="S586" s="213"/>
      <c r="T586" s="214"/>
      <c r="AT586" s="215" t="s">
        <v>148</v>
      </c>
      <c r="AU586" s="215" t="s">
        <v>83</v>
      </c>
      <c r="AV586" s="14" t="s">
        <v>83</v>
      </c>
      <c r="AW586" s="14" t="s">
        <v>32</v>
      </c>
      <c r="AX586" s="14" t="s">
        <v>76</v>
      </c>
      <c r="AY586" s="215" t="s">
        <v>139</v>
      </c>
    </row>
    <row r="587" spans="2:51" s="15" customFormat="1" ht="11.25">
      <c r="B587" s="216"/>
      <c r="C587" s="217"/>
      <c r="D587" s="196" t="s">
        <v>148</v>
      </c>
      <c r="E587" s="218" t="s">
        <v>1</v>
      </c>
      <c r="F587" s="219" t="s">
        <v>151</v>
      </c>
      <c r="G587" s="217"/>
      <c r="H587" s="220">
        <v>14.7</v>
      </c>
      <c r="I587" s="221"/>
      <c r="J587" s="217"/>
      <c r="K587" s="217"/>
      <c r="L587" s="222"/>
      <c r="M587" s="223"/>
      <c r="N587" s="224"/>
      <c r="O587" s="224"/>
      <c r="P587" s="224"/>
      <c r="Q587" s="224"/>
      <c r="R587" s="224"/>
      <c r="S587" s="224"/>
      <c r="T587" s="225"/>
      <c r="AT587" s="226" t="s">
        <v>148</v>
      </c>
      <c r="AU587" s="226" t="s">
        <v>83</v>
      </c>
      <c r="AV587" s="15" t="s">
        <v>146</v>
      </c>
      <c r="AW587" s="15" t="s">
        <v>32</v>
      </c>
      <c r="AX587" s="15" t="s">
        <v>81</v>
      </c>
      <c r="AY587" s="226" t="s">
        <v>139</v>
      </c>
    </row>
    <row r="588" spans="1:65" s="2" customFormat="1" ht="21.75" customHeight="1">
      <c r="A588" s="34"/>
      <c r="B588" s="35"/>
      <c r="C588" s="181" t="s">
        <v>818</v>
      </c>
      <c r="D588" s="181" t="s">
        <v>142</v>
      </c>
      <c r="E588" s="182" t="s">
        <v>819</v>
      </c>
      <c r="F588" s="183" t="s">
        <v>820</v>
      </c>
      <c r="G588" s="184" t="s">
        <v>191</v>
      </c>
      <c r="H588" s="185">
        <v>52.008</v>
      </c>
      <c r="I588" s="186"/>
      <c r="J588" s="187">
        <f>ROUND(I588*H588,2)</f>
        <v>0</v>
      </c>
      <c r="K588" s="183" t="s">
        <v>1</v>
      </c>
      <c r="L588" s="39"/>
      <c r="M588" s="188" t="s">
        <v>1</v>
      </c>
      <c r="N588" s="189" t="s">
        <v>41</v>
      </c>
      <c r="O588" s="71"/>
      <c r="P588" s="190">
        <f>O588*H588</f>
        <v>0</v>
      </c>
      <c r="Q588" s="190">
        <v>0</v>
      </c>
      <c r="R588" s="190">
        <f>Q588*H588</f>
        <v>0</v>
      </c>
      <c r="S588" s="190">
        <v>0</v>
      </c>
      <c r="T588" s="191">
        <f>S588*H588</f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192" t="s">
        <v>146</v>
      </c>
      <c r="AT588" s="192" t="s">
        <v>142</v>
      </c>
      <c r="AU588" s="192" t="s">
        <v>83</v>
      </c>
      <c r="AY588" s="17" t="s">
        <v>139</v>
      </c>
      <c r="BE588" s="193">
        <f>IF(N588="základní",J588,0)</f>
        <v>0</v>
      </c>
      <c r="BF588" s="193">
        <f>IF(N588="snížená",J588,0)</f>
        <v>0</v>
      </c>
      <c r="BG588" s="193">
        <f>IF(N588="zákl. přenesená",J588,0)</f>
        <v>0</v>
      </c>
      <c r="BH588" s="193">
        <f>IF(N588="sníž. přenesená",J588,0)</f>
        <v>0</v>
      </c>
      <c r="BI588" s="193">
        <f>IF(N588="nulová",J588,0)</f>
        <v>0</v>
      </c>
      <c r="BJ588" s="17" t="s">
        <v>81</v>
      </c>
      <c r="BK588" s="193">
        <f>ROUND(I588*H588,2)</f>
        <v>0</v>
      </c>
      <c r="BL588" s="17" t="s">
        <v>146</v>
      </c>
      <c r="BM588" s="192" t="s">
        <v>821</v>
      </c>
    </row>
    <row r="589" spans="2:51" s="13" customFormat="1" ht="11.25">
      <c r="B589" s="194"/>
      <c r="C589" s="195"/>
      <c r="D589" s="196" t="s">
        <v>148</v>
      </c>
      <c r="E589" s="197" t="s">
        <v>1</v>
      </c>
      <c r="F589" s="198" t="s">
        <v>638</v>
      </c>
      <c r="G589" s="195"/>
      <c r="H589" s="197" t="s">
        <v>1</v>
      </c>
      <c r="I589" s="199"/>
      <c r="J589" s="195"/>
      <c r="K589" s="195"/>
      <c r="L589" s="200"/>
      <c r="M589" s="201"/>
      <c r="N589" s="202"/>
      <c r="O589" s="202"/>
      <c r="P589" s="202"/>
      <c r="Q589" s="202"/>
      <c r="R589" s="202"/>
      <c r="S589" s="202"/>
      <c r="T589" s="203"/>
      <c r="AT589" s="204" t="s">
        <v>148</v>
      </c>
      <c r="AU589" s="204" t="s">
        <v>83</v>
      </c>
      <c r="AV589" s="13" t="s">
        <v>81</v>
      </c>
      <c r="AW589" s="13" t="s">
        <v>32</v>
      </c>
      <c r="AX589" s="13" t="s">
        <v>76</v>
      </c>
      <c r="AY589" s="204" t="s">
        <v>139</v>
      </c>
    </row>
    <row r="590" spans="2:51" s="14" customFormat="1" ht="11.25">
      <c r="B590" s="205"/>
      <c r="C590" s="206"/>
      <c r="D590" s="196" t="s">
        <v>148</v>
      </c>
      <c r="E590" s="207" t="s">
        <v>1</v>
      </c>
      <c r="F590" s="208" t="s">
        <v>639</v>
      </c>
      <c r="G590" s="206"/>
      <c r="H590" s="209">
        <v>52.008</v>
      </c>
      <c r="I590" s="210"/>
      <c r="J590" s="206"/>
      <c r="K590" s="206"/>
      <c r="L590" s="211"/>
      <c r="M590" s="212"/>
      <c r="N590" s="213"/>
      <c r="O590" s="213"/>
      <c r="P590" s="213"/>
      <c r="Q590" s="213"/>
      <c r="R590" s="213"/>
      <c r="S590" s="213"/>
      <c r="T590" s="214"/>
      <c r="AT590" s="215" t="s">
        <v>148</v>
      </c>
      <c r="AU590" s="215" t="s">
        <v>83</v>
      </c>
      <c r="AV590" s="14" t="s">
        <v>83</v>
      </c>
      <c r="AW590" s="14" t="s">
        <v>32</v>
      </c>
      <c r="AX590" s="14" t="s">
        <v>76</v>
      </c>
      <c r="AY590" s="215" t="s">
        <v>139</v>
      </c>
    </row>
    <row r="591" spans="2:51" s="15" customFormat="1" ht="11.25">
      <c r="B591" s="216"/>
      <c r="C591" s="217"/>
      <c r="D591" s="196" t="s">
        <v>148</v>
      </c>
      <c r="E591" s="218" t="s">
        <v>1</v>
      </c>
      <c r="F591" s="219" t="s">
        <v>151</v>
      </c>
      <c r="G591" s="217"/>
      <c r="H591" s="220">
        <v>52.008</v>
      </c>
      <c r="I591" s="221"/>
      <c r="J591" s="217"/>
      <c r="K591" s="217"/>
      <c r="L591" s="222"/>
      <c r="M591" s="223"/>
      <c r="N591" s="224"/>
      <c r="O591" s="224"/>
      <c r="P591" s="224"/>
      <c r="Q591" s="224"/>
      <c r="R591" s="224"/>
      <c r="S591" s="224"/>
      <c r="T591" s="225"/>
      <c r="AT591" s="226" t="s">
        <v>148</v>
      </c>
      <c r="AU591" s="226" t="s">
        <v>83</v>
      </c>
      <c r="AV591" s="15" t="s">
        <v>146</v>
      </c>
      <c r="AW591" s="15" t="s">
        <v>32</v>
      </c>
      <c r="AX591" s="15" t="s">
        <v>81</v>
      </c>
      <c r="AY591" s="226" t="s">
        <v>139</v>
      </c>
    </row>
    <row r="592" spans="1:65" s="2" customFormat="1" ht="16.5" customHeight="1">
      <c r="A592" s="34"/>
      <c r="B592" s="35"/>
      <c r="C592" s="227" t="s">
        <v>822</v>
      </c>
      <c r="D592" s="227" t="s">
        <v>494</v>
      </c>
      <c r="E592" s="228" t="s">
        <v>823</v>
      </c>
      <c r="F592" s="229" t="s">
        <v>824</v>
      </c>
      <c r="G592" s="230" t="s">
        <v>191</v>
      </c>
      <c r="H592" s="231">
        <v>57.209</v>
      </c>
      <c r="I592" s="232"/>
      <c r="J592" s="233">
        <f>ROUND(I592*H592,2)</f>
        <v>0</v>
      </c>
      <c r="K592" s="229" t="s">
        <v>1</v>
      </c>
      <c r="L592" s="234"/>
      <c r="M592" s="235" t="s">
        <v>1</v>
      </c>
      <c r="N592" s="236" t="s">
        <v>41</v>
      </c>
      <c r="O592" s="71"/>
      <c r="P592" s="190">
        <f>O592*H592</f>
        <v>0</v>
      </c>
      <c r="Q592" s="190">
        <v>0</v>
      </c>
      <c r="R592" s="190">
        <f>Q592*H592</f>
        <v>0</v>
      </c>
      <c r="S592" s="190">
        <v>0</v>
      </c>
      <c r="T592" s="191">
        <f>S592*H592</f>
        <v>0</v>
      </c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R592" s="192" t="s">
        <v>188</v>
      </c>
      <c r="AT592" s="192" t="s">
        <v>494</v>
      </c>
      <c r="AU592" s="192" t="s">
        <v>83</v>
      </c>
      <c r="AY592" s="17" t="s">
        <v>139</v>
      </c>
      <c r="BE592" s="193">
        <f>IF(N592="základní",J592,0)</f>
        <v>0</v>
      </c>
      <c r="BF592" s="193">
        <f>IF(N592="snížená",J592,0)</f>
        <v>0</v>
      </c>
      <c r="BG592" s="193">
        <f>IF(N592="zákl. přenesená",J592,0)</f>
        <v>0</v>
      </c>
      <c r="BH592" s="193">
        <f>IF(N592="sníž. přenesená",J592,0)</f>
        <v>0</v>
      </c>
      <c r="BI592" s="193">
        <f>IF(N592="nulová",J592,0)</f>
        <v>0</v>
      </c>
      <c r="BJ592" s="17" t="s">
        <v>81</v>
      </c>
      <c r="BK592" s="193">
        <f>ROUND(I592*H592,2)</f>
        <v>0</v>
      </c>
      <c r="BL592" s="17" t="s">
        <v>146</v>
      </c>
      <c r="BM592" s="192" t="s">
        <v>825</v>
      </c>
    </row>
    <row r="593" spans="2:51" s="14" customFormat="1" ht="11.25">
      <c r="B593" s="205"/>
      <c r="C593" s="206"/>
      <c r="D593" s="196" t="s">
        <v>148</v>
      </c>
      <c r="E593" s="207" t="s">
        <v>1</v>
      </c>
      <c r="F593" s="208" t="s">
        <v>826</v>
      </c>
      <c r="G593" s="206"/>
      <c r="H593" s="209">
        <v>57.209</v>
      </c>
      <c r="I593" s="210"/>
      <c r="J593" s="206"/>
      <c r="K593" s="206"/>
      <c r="L593" s="211"/>
      <c r="M593" s="212"/>
      <c r="N593" s="213"/>
      <c r="O593" s="213"/>
      <c r="P593" s="213"/>
      <c r="Q593" s="213"/>
      <c r="R593" s="213"/>
      <c r="S593" s="213"/>
      <c r="T593" s="214"/>
      <c r="AT593" s="215" t="s">
        <v>148</v>
      </c>
      <c r="AU593" s="215" t="s">
        <v>83</v>
      </c>
      <c r="AV593" s="14" t="s">
        <v>83</v>
      </c>
      <c r="AW593" s="14" t="s">
        <v>32</v>
      </c>
      <c r="AX593" s="14" t="s">
        <v>76</v>
      </c>
      <c r="AY593" s="215" t="s">
        <v>139</v>
      </c>
    </row>
    <row r="594" spans="2:51" s="15" customFormat="1" ht="11.25">
      <c r="B594" s="216"/>
      <c r="C594" s="217"/>
      <c r="D594" s="196" t="s">
        <v>148</v>
      </c>
      <c r="E594" s="218" t="s">
        <v>1</v>
      </c>
      <c r="F594" s="219" t="s">
        <v>151</v>
      </c>
      <c r="G594" s="217"/>
      <c r="H594" s="220">
        <v>57.209</v>
      </c>
      <c r="I594" s="221"/>
      <c r="J594" s="217"/>
      <c r="K594" s="217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148</v>
      </c>
      <c r="AU594" s="226" t="s">
        <v>83</v>
      </c>
      <c r="AV594" s="15" t="s">
        <v>146</v>
      </c>
      <c r="AW594" s="15" t="s">
        <v>32</v>
      </c>
      <c r="AX594" s="15" t="s">
        <v>81</v>
      </c>
      <c r="AY594" s="226" t="s">
        <v>139</v>
      </c>
    </row>
    <row r="595" spans="1:65" s="2" customFormat="1" ht="21.75" customHeight="1">
      <c r="A595" s="34"/>
      <c r="B595" s="35"/>
      <c r="C595" s="181" t="s">
        <v>827</v>
      </c>
      <c r="D595" s="181" t="s">
        <v>142</v>
      </c>
      <c r="E595" s="182" t="s">
        <v>828</v>
      </c>
      <c r="F595" s="183" t="s">
        <v>829</v>
      </c>
      <c r="G595" s="184" t="s">
        <v>191</v>
      </c>
      <c r="H595" s="185">
        <v>14.7</v>
      </c>
      <c r="I595" s="186"/>
      <c r="J595" s="187">
        <f>ROUND(I595*H595,2)</f>
        <v>0</v>
      </c>
      <c r="K595" s="183" t="s">
        <v>1</v>
      </c>
      <c r="L595" s="39"/>
      <c r="M595" s="188" t="s">
        <v>1</v>
      </c>
      <c r="N595" s="189" t="s">
        <v>41</v>
      </c>
      <c r="O595" s="71"/>
      <c r="P595" s="190">
        <f>O595*H595</f>
        <v>0</v>
      </c>
      <c r="Q595" s="190">
        <v>0</v>
      </c>
      <c r="R595" s="190">
        <f>Q595*H595</f>
        <v>0</v>
      </c>
      <c r="S595" s="190">
        <v>0</v>
      </c>
      <c r="T595" s="191">
        <f>S595*H595</f>
        <v>0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192" t="s">
        <v>146</v>
      </c>
      <c r="AT595" s="192" t="s">
        <v>142</v>
      </c>
      <c r="AU595" s="192" t="s">
        <v>83</v>
      </c>
      <c r="AY595" s="17" t="s">
        <v>139</v>
      </c>
      <c r="BE595" s="193">
        <f>IF(N595="základní",J595,0)</f>
        <v>0</v>
      </c>
      <c r="BF595" s="193">
        <f>IF(N595="snížená",J595,0)</f>
        <v>0</v>
      </c>
      <c r="BG595" s="193">
        <f>IF(N595="zákl. přenesená",J595,0)</f>
        <v>0</v>
      </c>
      <c r="BH595" s="193">
        <f>IF(N595="sníž. přenesená",J595,0)</f>
        <v>0</v>
      </c>
      <c r="BI595" s="193">
        <f>IF(N595="nulová",J595,0)</f>
        <v>0</v>
      </c>
      <c r="BJ595" s="17" t="s">
        <v>81</v>
      </c>
      <c r="BK595" s="193">
        <f>ROUND(I595*H595,2)</f>
        <v>0</v>
      </c>
      <c r="BL595" s="17" t="s">
        <v>146</v>
      </c>
      <c r="BM595" s="192" t="s">
        <v>830</v>
      </c>
    </row>
    <row r="596" spans="2:51" s="13" customFormat="1" ht="11.25">
      <c r="B596" s="194"/>
      <c r="C596" s="195"/>
      <c r="D596" s="196" t="s">
        <v>148</v>
      </c>
      <c r="E596" s="197" t="s">
        <v>1</v>
      </c>
      <c r="F596" s="198" t="s">
        <v>466</v>
      </c>
      <c r="G596" s="195"/>
      <c r="H596" s="197" t="s">
        <v>1</v>
      </c>
      <c r="I596" s="199"/>
      <c r="J596" s="195"/>
      <c r="K596" s="195"/>
      <c r="L596" s="200"/>
      <c r="M596" s="201"/>
      <c r="N596" s="202"/>
      <c r="O596" s="202"/>
      <c r="P596" s="202"/>
      <c r="Q596" s="202"/>
      <c r="R596" s="202"/>
      <c r="S596" s="202"/>
      <c r="T596" s="203"/>
      <c r="AT596" s="204" t="s">
        <v>148</v>
      </c>
      <c r="AU596" s="204" t="s">
        <v>83</v>
      </c>
      <c r="AV596" s="13" t="s">
        <v>81</v>
      </c>
      <c r="AW596" s="13" t="s">
        <v>32</v>
      </c>
      <c r="AX596" s="13" t="s">
        <v>76</v>
      </c>
      <c r="AY596" s="204" t="s">
        <v>139</v>
      </c>
    </row>
    <row r="597" spans="2:51" s="14" customFormat="1" ht="11.25">
      <c r="B597" s="205"/>
      <c r="C597" s="206"/>
      <c r="D597" s="196" t="s">
        <v>148</v>
      </c>
      <c r="E597" s="207" t="s">
        <v>1</v>
      </c>
      <c r="F597" s="208" t="s">
        <v>467</v>
      </c>
      <c r="G597" s="206"/>
      <c r="H597" s="209">
        <v>5.7</v>
      </c>
      <c r="I597" s="210"/>
      <c r="J597" s="206"/>
      <c r="K597" s="206"/>
      <c r="L597" s="211"/>
      <c r="M597" s="212"/>
      <c r="N597" s="213"/>
      <c r="O597" s="213"/>
      <c r="P597" s="213"/>
      <c r="Q597" s="213"/>
      <c r="R597" s="213"/>
      <c r="S597" s="213"/>
      <c r="T597" s="214"/>
      <c r="AT597" s="215" t="s">
        <v>148</v>
      </c>
      <c r="AU597" s="215" t="s">
        <v>83</v>
      </c>
      <c r="AV597" s="14" t="s">
        <v>83</v>
      </c>
      <c r="AW597" s="14" t="s">
        <v>32</v>
      </c>
      <c r="AX597" s="14" t="s">
        <v>76</v>
      </c>
      <c r="AY597" s="215" t="s">
        <v>139</v>
      </c>
    </row>
    <row r="598" spans="2:51" s="13" customFormat="1" ht="11.25">
      <c r="B598" s="194"/>
      <c r="C598" s="195"/>
      <c r="D598" s="196" t="s">
        <v>148</v>
      </c>
      <c r="E598" s="197" t="s">
        <v>1</v>
      </c>
      <c r="F598" s="198" t="s">
        <v>472</v>
      </c>
      <c r="G598" s="195"/>
      <c r="H598" s="197" t="s">
        <v>1</v>
      </c>
      <c r="I598" s="199"/>
      <c r="J598" s="195"/>
      <c r="K598" s="195"/>
      <c r="L598" s="200"/>
      <c r="M598" s="201"/>
      <c r="N598" s="202"/>
      <c r="O598" s="202"/>
      <c r="P598" s="202"/>
      <c r="Q598" s="202"/>
      <c r="R598" s="202"/>
      <c r="S598" s="202"/>
      <c r="T598" s="203"/>
      <c r="AT598" s="204" t="s">
        <v>148</v>
      </c>
      <c r="AU598" s="204" t="s">
        <v>83</v>
      </c>
      <c r="AV598" s="13" t="s">
        <v>81</v>
      </c>
      <c r="AW598" s="13" t="s">
        <v>32</v>
      </c>
      <c r="AX598" s="13" t="s">
        <v>76</v>
      </c>
      <c r="AY598" s="204" t="s">
        <v>139</v>
      </c>
    </row>
    <row r="599" spans="2:51" s="14" customFormat="1" ht="11.25">
      <c r="B599" s="205"/>
      <c r="C599" s="206"/>
      <c r="D599" s="196" t="s">
        <v>148</v>
      </c>
      <c r="E599" s="207" t="s">
        <v>1</v>
      </c>
      <c r="F599" s="208" t="s">
        <v>194</v>
      </c>
      <c r="G599" s="206"/>
      <c r="H599" s="209">
        <v>9</v>
      </c>
      <c r="I599" s="210"/>
      <c r="J599" s="206"/>
      <c r="K599" s="206"/>
      <c r="L599" s="211"/>
      <c r="M599" s="212"/>
      <c r="N599" s="213"/>
      <c r="O599" s="213"/>
      <c r="P599" s="213"/>
      <c r="Q599" s="213"/>
      <c r="R599" s="213"/>
      <c r="S599" s="213"/>
      <c r="T599" s="214"/>
      <c r="AT599" s="215" t="s">
        <v>148</v>
      </c>
      <c r="AU599" s="215" t="s">
        <v>83</v>
      </c>
      <c r="AV599" s="14" t="s">
        <v>83</v>
      </c>
      <c r="AW599" s="14" t="s">
        <v>32</v>
      </c>
      <c r="AX599" s="14" t="s">
        <v>76</v>
      </c>
      <c r="AY599" s="215" t="s">
        <v>139</v>
      </c>
    </row>
    <row r="600" spans="2:51" s="15" customFormat="1" ht="11.25">
      <c r="B600" s="216"/>
      <c r="C600" s="217"/>
      <c r="D600" s="196" t="s">
        <v>148</v>
      </c>
      <c r="E600" s="218" t="s">
        <v>1</v>
      </c>
      <c r="F600" s="219" t="s">
        <v>151</v>
      </c>
      <c r="G600" s="217"/>
      <c r="H600" s="220">
        <v>14.7</v>
      </c>
      <c r="I600" s="221"/>
      <c r="J600" s="217"/>
      <c r="K600" s="217"/>
      <c r="L600" s="222"/>
      <c r="M600" s="223"/>
      <c r="N600" s="224"/>
      <c r="O600" s="224"/>
      <c r="P600" s="224"/>
      <c r="Q600" s="224"/>
      <c r="R600" s="224"/>
      <c r="S600" s="224"/>
      <c r="T600" s="225"/>
      <c r="AT600" s="226" t="s">
        <v>148</v>
      </c>
      <c r="AU600" s="226" t="s">
        <v>83</v>
      </c>
      <c r="AV600" s="15" t="s">
        <v>146</v>
      </c>
      <c r="AW600" s="15" t="s">
        <v>32</v>
      </c>
      <c r="AX600" s="15" t="s">
        <v>81</v>
      </c>
      <c r="AY600" s="226" t="s">
        <v>139</v>
      </c>
    </row>
    <row r="601" spans="1:65" s="2" customFormat="1" ht="24.2" customHeight="1">
      <c r="A601" s="34"/>
      <c r="B601" s="35"/>
      <c r="C601" s="181" t="s">
        <v>831</v>
      </c>
      <c r="D601" s="181" t="s">
        <v>142</v>
      </c>
      <c r="E601" s="182" t="s">
        <v>832</v>
      </c>
      <c r="F601" s="183" t="s">
        <v>833</v>
      </c>
      <c r="G601" s="184" t="s">
        <v>191</v>
      </c>
      <c r="H601" s="185">
        <v>14.7</v>
      </c>
      <c r="I601" s="186"/>
      <c r="J601" s="187">
        <f>ROUND(I601*H601,2)</f>
        <v>0</v>
      </c>
      <c r="K601" s="183" t="s">
        <v>1</v>
      </c>
      <c r="L601" s="39"/>
      <c r="M601" s="188" t="s">
        <v>1</v>
      </c>
      <c r="N601" s="189" t="s">
        <v>41</v>
      </c>
      <c r="O601" s="71"/>
      <c r="P601" s="190">
        <f>O601*H601</f>
        <v>0</v>
      </c>
      <c r="Q601" s="190">
        <v>0</v>
      </c>
      <c r="R601" s="190">
        <f>Q601*H601</f>
        <v>0</v>
      </c>
      <c r="S601" s="190">
        <v>0</v>
      </c>
      <c r="T601" s="191">
        <f>S601*H601</f>
        <v>0</v>
      </c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R601" s="192" t="s">
        <v>146</v>
      </c>
      <c r="AT601" s="192" t="s">
        <v>142</v>
      </c>
      <c r="AU601" s="192" t="s">
        <v>83</v>
      </c>
      <c r="AY601" s="17" t="s">
        <v>139</v>
      </c>
      <c r="BE601" s="193">
        <f>IF(N601="základní",J601,0)</f>
        <v>0</v>
      </c>
      <c r="BF601" s="193">
        <f>IF(N601="snížená",J601,0)</f>
        <v>0</v>
      </c>
      <c r="BG601" s="193">
        <f>IF(N601="zákl. přenesená",J601,0)</f>
        <v>0</v>
      </c>
      <c r="BH601" s="193">
        <f>IF(N601="sníž. přenesená",J601,0)</f>
        <v>0</v>
      </c>
      <c r="BI601" s="193">
        <f>IF(N601="nulová",J601,0)</f>
        <v>0</v>
      </c>
      <c r="BJ601" s="17" t="s">
        <v>81</v>
      </c>
      <c r="BK601" s="193">
        <f>ROUND(I601*H601,2)</f>
        <v>0</v>
      </c>
      <c r="BL601" s="17" t="s">
        <v>146</v>
      </c>
      <c r="BM601" s="192" t="s">
        <v>834</v>
      </c>
    </row>
    <row r="602" spans="2:51" s="13" customFormat="1" ht="11.25">
      <c r="B602" s="194"/>
      <c r="C602" s="195"/>
      <c r="D602" s="196" t="s">
        <v>148</v>
      </c>
      <c r="E602" s="197" t="s">
        <v>1</v>
      </c>
      <c r="F602" s="198" t="s">
        <v>466</v>
      </c>
      <c r="G602" s="195"/>
      <c r="H602" s="197" t="s">
        <v>1</v>
      </c>
      <c r="I602" s="199"/>
      <c r="J602" s="195"/>
      <c r="K602" s="195"/>
      <c r="L602" s="200"/>
      <c r="M602" s="201"/>
      <c r="N602" s="202"/>
      <c r="O602" s="202"/>
      <c r="P602" s="202"/>
      <c r="Q602" s="202"/>
      <c r="R602" s="202"/>
      <c r="S602" s="202"/>
      <c r="T602" s="203"/>
      <c r="AT602" s="204" t="s">
        <v>148</v>
      </c>
      <c r="AU602" s="204" t="s">
        <v>83</v>
      </c>
      <c r="AV602" s="13" t="s">
        <v>81</v>
      </c>
      <c r="AW602" s="13" t="s">
        <v>32</v>
      </c>
      <c r="AX602" s="13" t="s">
        <v>76</v>
      </c>
      <c r="AY602" s="204" t="s">
        <v>139</v>
      </c>
    </row>
    <row r="603" spans="2:51" s="14" customFormat="1" ht="11.25">
      <c r="B603" s="205"/>
      <c r="C603" s="206"/>
      <c r="D603" s="196" t="s">
        <v>148</v>
      </c>
      <c r="E603" s="207" t="s">
        <v>1</v>
      </c>
      <c r="F603" s="208" t="s">
        <v>467</v>
      </c>
      <c r="G603" s="206"/>
      <c r="H603" s="209">
        <v>5.7</v>
      </c>
      <c r="I603" s="210"/>
      <c r="J603" s="206"/>
      <c r="K603" s="206"/>
      <c r="L603" s="211"/>
      <c r="M603" s="212"/>
      <c r="N603" s="213"/>
      <c r="O603" s="213"/>
      <c r="P603" s="213"/>
      <c r="Q603" s="213"/>
      <c r="R603" s="213"/>
      <c r="S603" s="213"/>
      <c r="T603" s="214"/>
      <c r="AT603" s="215" t="s">
        <v>148</v>
      </c>
      <c r="AU603" s="215" t="s">
        <v>83</v>
      </c>
      <c r="AV603" s="14" t="s">
        <v>83</v>
      </c>
      <c r="AW603" s="14" t="s">
        <v>32</v>
      </c>
      <c r="AX603" s="14" t="s">
        <v>76</v>
      </c>
      <c r="AY603" s="215" t="s">
        <v>139</v>
      </c>
    </row>
    <row r="604" spans="2:51" s="13" customFormat="1" ht="11.25">
      <c r="B604" s="194"/>
      <c r="C604" s="195"/>
      <c r="D604" s="196" t="s">
        <v>148</v>
      </c>
      <c r="E604" s="197" t="s">
        <v>1</v>
      </c>
      <c r="F604" s="198" t="s">
        <v>472</v>
      </c>
      <c r="G604" s="195"/>
      <c r="H604" s="197" t="s">
        <v>1</v>
      </c>
      <c r="I604" s="199"/>
      <c r="J604" s="195"/>
      <c r="K604" s="195"/>
      <c r="L604" s="200"/>
      <c r="M604" s="201"/>
      <c r="N604" s="202"/>
      <c r="O604" s="202"/>
      <c r="P604" s="202"/>
      <c r="Q604" s="202"/>
      <c r="R604" s="202"/>
      <c r="S604" s="202"/>
      <c r="T604" s="203"/>
      <c r="AT604" s="204" t="s">
        <v>148</v>
      </c>
      <c r="AU604" s="204" t="s">
        <v>83</v>
      </c>
      <c r="AV604" s="13" t="s">
        <v>81</v>
      </c>
      <c r="AW604" s="13" t="s">
        <v>32</v>
      </c>
      <c r="AX604" s="13" t="s">
        <v>76</v>
      </c>
      <c r="AY604" s="204" t="s">
        <v>139</v>
      </c>
    </row>
    <row r="605" spans="2:51" s="14" customFormat="1" ht="11.25">
      <c r="B605" s="205"/>
      <c r="C605" s="206"/>
      <c r="D605" s="196" t="s">
        <v>148</v>
      </c>
      <c r="E605" s="207" t="s">
        <v>1</v>
      </c>
      <c r="F605" s="208" t="s">
        <v>194</v>
      </c>
      <c r="G605" s="206"/>
      <c r="H605" s="209">
        <v>9</v>
      </c>
      <c r="I605" s="210"/>
      <c r="J605" s="206"/>
      <c r="K605" s="206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148</v>
      </c>
      <c r="AU605" s="215" t="s">
        <v>83</v>
      </c>
      <c r="AV605" s="14" t="s">
        <v>83</v>
      </c>
      <c r="AW605" s="14" t="s">
        <v>32</v>
      </c>
      <c r="AX605" s="14" t="s">
        <v>76</v>
      </c>
      <c r="AY605" s="215" t="s">
        <v>139</v>
      </c>
    </row>
    <row r="606" spans="2:51" s="15" customFormat="1" ht="11.25">
      <c r="B606" s="216"/>
      <c r="C606" s="217"/>
      <c r="D606" s="196" t="s">
        <v>148</v>
      </c>
      <c r="E606" s="218" t="s">
        <v>1</v>
      </c>
      <c r="F606" s="219" t="s">
        <v>151</v>
      </c>
      <c r="G606" s="217"/>
      <c r="H606" s="220">
        <v>14.7</v>
      </c>
      <c r="I606" s="221"/>
      <c r="J606" s="217"/>
      <c r="K606" s="217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148</v>
      </c>
      <c r="AU606" s="226" t="s">
        <v>83</v>
      </c>
      <c r="AV606" s="15" t="s">
        <v>146</v>
      </c>
      <c r="AW606" s="15" t="s">
        <v>32</v>
      </c>
      <c r="AX606" s="15" t="s">
        <v>81</v>
      </c>
      <c r="AY606" s="226" t="s">
        <v>139</v>
      </c>
    </row>
    <row r="607" spans="2:63" s="12" customFormat="1" ht="25.9" customHeight="1">
      <c r="B607" s="165"/>
      <c r="C607" s="166"/>
      <c r="D607" s="167" t="s">
        <v>75</v>
      </c>
      <c r="E607" s="168" t="s">
        <v>835</v>
      </c>
      <c r="F607" s="168" t="s">
        <v>836</v>
      </c>
      <c r="G607" s="166"/>
      <c r="H607" s="166"/>
      <c r="I607" s="169"/>
      <c r="J607" s="170">
        <f>BK607</f>
        <v>0</v>
      </c>
      <c r="K607" s="166"/>
      <c r="L607" s="171"/>
      <c r="M607" s="172"/>
      <c r="N607" s="173"/>
      <c r="O607" s="173"/>
      <c r="P607" s="174">
        <f>P608+P611+P615+P620</f>
        <v>0</v>
      </c>
      <c r="Q607" s="173"/>
      <c r="R607" s="174">
        <f>R608+R611+R615+R620</f>
        <v>0</v>
      </c>
      <c r="S607" s="173"/>
      <c r="T607" s="175">
        <f>T608+T611+T615+T620</f>
        <v>0</v>
      </c>
      <c r="AR607" s="176" t="s">
        <v>81</v>
      </c>
      <c r="AT607" s="177" t="s">
        <v>75</v>
      </c>
      <c r="AU607" s="177" t="s">
        <v>76</v>
      </c>
      <c r="AY607" s="176" t="s">
        <v>139</v>
      </c>
      <c r="BK607" s="178">
        <f>BK608+BK611+BK615+BK620</f>
        <v>0</v>
      </c>
    </row>
    <row r="608" spans="2:63" s="12" customFormat="1" ht="22.9" customHeight="1">
      <c r="B608" s="165"/>
      <c r="C608" s="166"/>
      <c r="D608" s="167" t="s">
        <v>75</v>
      </c>
      <c r="E608" s="179" t="s">
        <v>837</v>
      </c>
      <c r="F608" s="179" t="s">
        <v>838</v>
      </c>
      <c r="G608" s="166"/>
      <c r="H608" s="166"/>
      <c r="I608" s="169"/>
      <c r="J608" s="180">
        <f>BK608</f>
        <v>0</v>
      </c>
      <c r="K608" s="166"/>
      <c r="L608" s="171"/>
      <c r="M608" s="172"/>
      <c r="N608" s="173"/>
      <c r="O608" s="173"/>
      <c r="P608" s="174">
        <f>SUM(P609:P610)</f>
        <v>0</v>
      </c>
      <c r="Q608" s="173"/>
      <c r="R608" s="174">
        <f>SUM(R609:R610)</f>
        <v>0</v>
      </c>
      <c r="S608" s="173"/>
      <c r="T608" s="175">
        <f>SUM(T609:T610)</f>
        <v>0</v>
      </c>
      <c r="AR608" s="176" t="s">
        <v>81</v>
      </c>
      <c r="AT608" s="177" t="s">
        <v>75</v>
      </c>
      <c r="AU608" s="177" t="s">
        <v>81</v>
      </c>
      <c r="AY608" s="176" t="s">
        <v>139</v>
      </c>
      <c r="BK608" s="178">
        <f>SUM(BK609:BK610)</f>
        <v>0</v>
      </c>
    </row>
    <row r="609" spans="1:65" s="2" customFormat="1" ht="24.2" customHeight="1">
      <c r="A609" s="34"/>
      <c r="B609" s="35"/>
      <c r="C609" s="181" t="s">
        <v>839</v>
      </c>
      <c r="D609" s="181" t="s">
        <v>142</v>
      </c>
      <c r="E609" s="182" t="s">
        <v>840</v>
      </c>
      <c r="F609" s="183" t="s">
        <v>841</v>
      </c>
      <c r="G609" s="184" t="s">
        <v>266</v>
      </c>
      <c r="H609" s="185">
        <v>1</v>
      </c>
      <c r="I609" s="186"/>
      <c r="J609" s="187">
        <f>ROUND(I609*H609,2)</f>
        <v>0</v>
      </c>
      <c r="K609" s="183" t="s">
        <v>1</v>
      </c>
      <c r="L609" s="39"/>
      <c r="M609" s="188" t="s">
        <v>1</v>
      </c>
      <c r="N609" s="189" t="s">
        <v>41</v>
      </c>
      <c r="O609" s="71"/>
      <c r="P609" s="190">
        <f>O609*H609</f>
        <v>0</v>
      </c>
      <c r="Q609" s="190">
        <v>0</v>
      </c>
      <c r="R609" s="190">
        <f>Q609*H609</f>
        <v>0</v>
      </c>
      <c r="S609" s="190">
        <v>0</v>
      </c>
      <c r="T609" s="191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92" t="s">
        <v>146</v>
      </c>
      <c r="AT609" s="192" t="s">
        <v>142</v>
      </c>
      <c r="AU609" s="192" t="s">
        <v>83</v>
      </c>
      <c r="AY609" s="17" t="s">
        <v>139</v>
      </c>
      <c r="BE609" s="193">
        <f>IF(N609="základní",J609,0)</f>
        <v>0</v>
      </c>
      <c r="BF609" s="193">
        <f>IF(N609="snížená",J609,0)</f>
        <v>0</v>
      </c>
      <c r="BG609" s="193">
        <f>IF(N609="zákl. přenesená",J609,0)</f>
        <v>0</v>
      </c>
      <c r="BH609" s="193">
        <f>IF(N609="sníž. přenesená",J609,0)</f>
        <v>0</v>
      </c>
      <c r="BI609" s="193">
        <f>IF(N609="nulová",J609,0)</f>
        <v>0</v>
      </c>
      <c r="BJ609" s="17" t="s">
        <v>81</v>
      </c>
      <c r="BK609" s="193">
        <f>ROUND(I609*H609,2)</f>
        <v>0</v>
      </c>
      <c r="BL609" s="17" t="s">
        <v>146</v>
      </c>
      <c r="BM609" s="192" t="s">
        <v>842</v>
      </c>
    </row>
    <row r="610" spans="1:65" s="2" customFormat="1" ht="16.5" customHeight="1">
      <c r="A610" s="34"/>
      <c r="B610" s="35"/>
      <c r="C610" s="181" t="s">
        <v>843</v>
      </c>
      <c r="D610" s="181" t="s">
        <v>142</v>
      </c>
      <c r="E610" s="182" t="s">
        <v>844</v>
      </c>
      <c r="F610" s="183" t="s">
        <v>845</v>
      </c>
      <c r="G610" s="184" t="s">
        <v>266</v>
      </c>
      <c r="H610" s="185">
        <v>1</v>
      </c>
      <c r="I610" s="186"/>
      <c r="J610" s="187">
        <f>ROUND(I610*H610,2)</f>
        <v>0</v>
      </c>
      <c r="K610" s="183" t="s">
        <v>1</v>
      </c>
      <c r="L610" s="39"/>
      <c r="M610" s="188" t="s">
        <v>1</v>
      </c>
      <c r="N610" s="189" t="s">
        <v>41</v>
      </c>
      <c r="O610" s="71"/>
      <c r="P610" s="190">
        <f>O610*H610</f>
        <v>0</v>
      </c>
      <c r="Q610" s="190">
        <v>0</v>
      </c>
      <c r="R610" s="190">
        <f>Q610*H610</f>
        <v>0</v>
      </c>
      <c r="S610" s="190">
        <v>0</v>
      </c>
      <c r="T610" s="191">
        <f>S610*H610</f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192" t="s">
        <v>146</v>
      </c>
      <c r="AT610" s="192" t="s">
        <v>142</v>
      </c>
      <c r="AU610" s="192" t="s">
        <v>83</v>
      </c>
      <c r="AY610" s="17" t="s">
        <v>139</v>
      </c>
      <c r="BE610" s="193">
        <f>IF(N610="základní",J610,0)</f>
        <v>0</v>
      </c>
      <c r="BF610" s="193">
        <f>IF(N610="snížená",J610,0)</f>
        <v>0</v>
      </c>
      <c r="BG610" s="193">
        <f>IF(N610="zákl. přenesená",J610,0)</f>
        <v>0</v>
      </c>
      <c r="BH610" s="193">
        <f>IF(N610="sníž. přenesená",J610,0)</f>
        <v>0</v>
      </c>
      <c r="BI610" s="193">
        <f>IF(N610="nulová",J610,0)</f>
        <v>0</v>
      </c>
      <c r="BJ610" s="17" t="s">
        <v>81</v>
      </c>
      <c r="BK610" s="193">
        <f>ROUND(I610*H610,2)</f>
        <v>0</v>
      </c>
      <c r="BL610" s="17" t="s">
        <v>146</v>
      </c>
      <c r="BM610" s="192" t="s">
        <v>846</v>
      </c>
    </row>
    <row r="611" spans="2:63" s="12" customFormat="1" ht="22.9" customHeight="1">
      <c r="B611" s="165"/>
      <c r="C611" s="166"/>
      <c r="D611" s="167" t="s">
        <v>75</v>
      </c>
      <c r="E611" s="179" t="s">
        <v>847</v>
      </c>
      <c r="F611" s="179" t="s">
        <v>848</v>
      </c>
      <c r="G611" s="166"/>
      <c r="H611" s="166"/>
      <c r="I611" s="169"/>
      <c r="J611" s="180">
        <f>BK611</f>
        <v>0</v>
      </c>
      <c r="K611" s="166"/>
      <c r="L611" s="171"/>
      <c r="M611" s="172"/>
      <c r="N611" s="173"/>
      <c r="O611" s="173"/>
      <c r="P611" s="174">
        <f>SUM(P612:P614)</f>
        <v>0</v>
      </c>
      <c r="Q611" s="173"/>
      <c r="R611" s="174">
        <f>SUM(R612:R614)</f>
        <v>0</v>
      </c>
      <c r="S611" s="173"/>
      <c r="T611" s="175">
        <f>SUM(T612:T614)</f>
        <v>0</v>
      </c>
      <c r="AR611" s="176" t="s">
        <v>81</v>
      </c>
      <c r="AT611" s="177" t="s">
        <v>75</v>
      </c>
      <c r="AU611" s="177" t="s">
        <v>81</v>
      </c>
      <c r="AY611" s="176" t="s">
        <v>139</v>
      </c>
      <c r="BK611" s="178">
        <f>SUM(BK612:BK614)</f>
        <v>0</v>
      </c>
    </row>
    <row r="612" spans="1:65" s="2" customFormat="1" ht="16.5" customHeight="1">
      <c r="A612" s="34"/>
      <c r="B612" s="35"/>
      <c r="C612" s="181" t="s">
        <v>849</v>
      </c>
      <c r="D612" s="181" t="s">
        <v>142</v>
      </c>
      <c r="E612" s="182" t="s">
        <v>850</v>
      </c>
      <c r="F612" s="183" t="s">
        <v>851</v>
      </c>
      <c r="G612" s="184" t="s">
        <v>266</v>
      </c>
      <c r="H612" s="185">
        <v>1</v>
      </c>
      <c r="I612" s="186"/>
      <c r="J612" s="187">
        <f>ROUND(I612*H612,2)</f>
        <v>0</v>
      </c>
      <c r="K612" s="183" t="s">
        <v>1</v>
      </c>
      <c r="L612" s="39"/>
      <c r="M612" s="188" t="s">
        <v>1</v>
      </c>
      <c r="N612" s="189" t="s">
        <v>41</v>
      </c>
      <c r="O612" s="71"/>
      <c r="P612" s="190">
        <f>O612*H612</f>
        <v>0</v>
      </c>
      <c r="Q612" s="190">
        <v>0</v>
      </c>
      <c r="R612" s="190">
        <f>Q612*H612</f>
        <v>0</v>
      </c>
      <c r="S612" s="190">
        <v>0</v>
      </c>
      <c r="T612" s="191">
        <f>S612*H612</f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192" t="s">
        <v>146</v>
      </c>
      <c r="AT612" s="192" t="s">
        <v>142</v>
      </c>
      <c r="AU612" s="192" t="s">
        <v>83</v>
      </c>
      <c r="AY612" s="17" t="s">
        <v>139</v>
      </c>
      <c r="BE612" s="193">
        <f>IF(N612="základní",J612,0)</f>
        <v>0</v>
      </c>
      <c r="BF612" s="193">
        <f>IF(N612="snížená",J612,0)</f>
        <v>0</v>
      </c>
      <c r="BG612" s="193">
        <f>IF(N612="zákl. přenesená",J612,0)</f>
        <v>0</v>
      </c>
      <c r="BH612" s="193">
        <f>IF(N612="sníž. přenesená",J612,0)</f>
        <v>0</v>
      </c>
      <c r="BI612" s="193">
        <f>IF(N612="nulová",J612,0)</f>
        <v>0</v>
      </c>
      <c r="BJ612" s="17" t="s">
        <v>81</v>
      </c>
      <c r="BK612" s="193">
        <f>ROUND(I612*H612,2)</f>
        <v>0</v>
      </c>
      <c r="BL612" s="17" t="s">
        <v>146</v>
      </c>
      <c r="BM612" s="192" t="s">
        <v>852</v>
      </c>
    </row>
    <row r="613" spans="1:65" s="2" customFormat="1" ht="16.5" customHeight="1">
      <c r="A613" s="34"/>
      <c r="B613" s="35"/>
      <c r="C613" s="181" t="s">
        <v>853</v>
      </c>
      <c r="D613" s="181" t="s">
        <v>142</v>
      </c>
      <c r="E613" s="182" t="s">
        <v>854</v>
      </c>
      <c r="F613" s="183" t="s">
        <v>855</v>
      </c>
      <c r="G613" s="184" t="s">
        <v>266</v>
      </c>
      <c r="H613" s="185">
        <v>1</v>
      </c>
      <c r="I613" s="186"/>
      <c r="J613" s="187">
        <f>ROUND(I613*H613,2)</f>
        <v>0</v>
      </c>
      <c r="K613" s="183" t="s">
        <v>1</v>
      </c>
      <c r="L613" s="39"/>
      <c r="M613" s="188" t="s">
        <v>1</v>
      </c>
      <c r="N613" s="189" t="s">
        <v>41</v>
      </c>
      <c r="O613" s="71"/>
      <c r="P613" s="190">
        <f>O613*H613</f>
        <v>0</v>
      </c>
      <c r="Q613" s="190">
        <v>0</v>
      </c>
      <c r="R613" s="190">
        <f>Q613*H613</f>
        <v>0</v>
      </c>
      <c r="S613" s="190">
        <v>0</v>
      </c>
      <c r="T613" s="191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192" t="s">
        <v>146</v>
      </c>
      <c r="AT613" s="192" t="s">
        <v>142</v>
      </c>
      <c r="AU613" s="192" t="s">
        <v>83</v>
      </c>
      <c r="AY613" s="17" t="s">
        <v>139</v>
      </c>
      <c r="BE613" s="193">
        <f>IF(N613="základní",J613,0)</f>
        <v>0</v>
      </c>
      <c r="BF613" s="193">
        <f>IF(N613="snížená",J613,0)</f>
        <v>0</v>
      </c>
      <c r="BG613" s="193">
        <f>IF(N613="zákl. přenesená",J613,0)</f>
        <v>0</v>
      </c>
      <c r="BH613" s="193">
        <f>IF(N613="sníž. přenesená",J613,0)</f>
        <v>0</v>
      </c>
      <c r="BI613" s="193">
        <f>IF(N613="nulová",J613,0)</f>
        <v>0</v>
      </c>
      <c r="BJ613" s="17" t="s">
        <v>81</v>
      </c>
      <c r="BK613" s="193">
        <f>ROUND(I613*H613,2)</f>
        <v>0</v>
      </c>
      <c r="BL613" s="17" t="s">
        <v>146</v>
      </c>
      <c r="BM613" s="192" t="s">
        <v>856</v>
      </c>
    </row>
    <row r="614" spans="1:65" s="2" customFormat="1" ht="16.5" customHeight="1">
      <c r="A614" s="34"/>
      <c r="B614" s="35"/>
      <c r="C614" s="181" t="s">
        <v>857</v>
      </c>
      <c r="D614" s="181" t="s">
        <v>142</v>
      </c>
      <c r="E614" s="182" t="s">
        <v>858</v>
      </c>
      <c r="F614" s="183" t="s">
        <v>859</v>
      </c>
      <c r="G614" s="184" t="s">
        <v>266</v>
      </c>
      <c r="H614" s="185">
        <v>1</v>
      </c>
      <c r="I614" s="186"/>
      <c r="J614" s="187">
        <f>ROUND(I614*H614,2)</f>
        <v>0</v>
      </c>
      <c r="K614" s="183" t="s">
        <v>1</v>
      </c>
      <c r="L614" s="39"/>
      <c r="M614" s="188" t="s">
        <v>1</v>
      </c>
      <c r="N614" s="189" t="s">
        <v>41</v>
      </c>
      <c r="O614" s="71"/>
      <c r="P614" s="190">
        <f>O614*H614</f>
        <v>0</v>
      </c>
      <c r="Q614" s="190">
        <v>0</v>
      </c>
      <c r="R614" s="190">
        <f>Q614*H614</f>
        <v>0</v>
      </c>
      <c r="S614" s="190">
        <v>0</v>
      </c>
      <c r="T614" s="191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192" t="s">
        <v>146</v>
      </c>
      <c r="AT614" s="192" t="s">
        <v>142</v>
      </c>
      <c r="AU614" s="192" t="s">
        <v>83</v>
      </c>
      <c r="AY614" s="17" t="s">
        <v>139</v>
      </c>
      <c r="BE614" s="193">
        <f>IF(N614="základní",J614,0)</f>
        <v>0</v>
      </c>
      <c r="BF614" s="193">
        <f>IF(N614="snížená",J614,0)</f>
        <v>0</v>
      </c>
      <c r="BG614" s="193">
        <f>IF(N614="zákl. přenesená",J614,0)</f>
        <v>0</v>
      </c>
      <c r="BH614" s="193">
        <f>IF(N614="sníž. přenesená",J614,0)</f>
        <v>0</v>
      </c>
      <c r="BI614" s="193">
        <f>IF(N614="nulová",J614,0)</f>
        <v>0</v>
      </c>
      <c r="BJ614" s="17" t="s">
        <v>81</v>
      </c>
      <c r="BK614" s="193">
        <f>ROUND(I614*H614,2)</f>
        <v>0</v>
      </c>
      <c r="BL614" s="17" t="s">
        <v>146</v>
      </c>
      <c r="BM614" s="192" t="s">
        <v>860</v>
      </c>
    </row>
    <row r="615" spans="2:63" s="12" customFormat="1" ht="22.9" customHeight="1">
      <c r="B615" s="165"/>
      <c r="C615" s="166"/>
      <c r="D615" s="167" t="s">
        <v>75</v>
      </c>
      <c r="E615" s="179" t="s">
        <v>861</v>
      </c>
      <c r="F615" s="179" t="s">
        <v>862</v>
      </c>
      <c r="G615" s="166"/>
      <c r="H615" s="166"/>
      <c r="I615" s="169"/>
      <c r="J615" s="180">
        <f>BK615</f>
        <v>0</v>
      </c>
      <c r="K615" s="166"/>
      <c r="L615" s="171"/>
      <c r="M615" s="172"/>
      <c r="N615" s="173"/>
      <c r="O615" s="173"/>
      <c r="P615" s="174">
        <f>SUM(P616:P619)</f>
        <v>0</v>
      </c>
      <c r="Q615" s="173"/>
      <c r="R615" s="174">
        <f>SUM(R616:R619)</f>
        <v>0</v>
      </c>
      <c r="S615" s="173"/>
      <c r="T615" s="175">
        <f>SUM(T616:T619)</f>
        <v>0</v>
      </c>
      <c r="AR615" s="176" t="s">
        <v>81</v>
      </c>
      <c r="AT615" s="177" t="s">
        <v>75</v>
      </c>
      <c r="AU615" s="177" t="s">
        <v>81</v>
      </c>
      <c r="AY615" s="176" t="s">
        <v>139</v>
      </c>
      <c r="BK615" s="178">
        <f>SUM(BK616:BK619)</f>
        <v>0</v>
      </c>
    </row>
    <row r="616" spans="1:65" s="2" customFormat="1" ht="16.5" customHeight="1">
      <c r="A616" s="34"/>
      <c r="B616" s="35"/>
      <c r="C616" s="181" t="s">
        <v>863</v>
      </c>
      <c r="D616" s="181" t="s">
        <v>142</v>
      </c>
      <c r="E616" s="182" t="s">
        <v>864</v>
      </c>
      <c r="F616" s="183" t="s">
        <v>865</v>
      </c>
      <c r="G616" s="184" t="s">
        <v>266</v>
      </c>
      <c r="H616" s="185">
        <v>1</v>
      </c>
      <c r="I616" s="186"/>
      <c r="J616" s="187">
        <f>ROUND(I616*H616,2)</f>
        <v>0</v>
      </c>
      <c r="K616" s="183" t="s">
        <v>1</v>
      </c>
      <c r="L616" s="39"/>
      <c r="M616" s="188" t="s">
        <v>1</v>
      </c>
      <c r="N616" s="189" t="s">
        <v>41</v>
      </c>
      <c r="O616" s="71"/>
      <c r="P616" s="190">
        <f>O616*H616</f>
        <v>0</v>
      </c>
      <c r="Q616" s="190">
        <v>0</v>
      </c>
      <c r="R616" s="190">
        <f>Q616*H616</f>
        <v>0</v>
      </c>
      <c r="S616" s="190">
        <v>0</v>
      </c>
      <c r="T616" s="191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192" t="s">
        <v>146</v>
      </c>
      <c r="AT616" s="192" t="s">
        <v>142</v>
      </c>
      <c r="AU616" s="192" t="s">
        <v>83</v>
      </c>
      <c r="AY616" s="17" t="s">
        <v>139</v>
      </c>
      <c r="BE616" s="193">
        <f>IF(N616="základní",J616,0)</f>
        <v>0</v>
      </c>
      <c r="BF616" s="193">
        <f>IF(N616="snížená",J616,0)</f>
        <v>0</v>
      </c>
      <c r="BG616" s="193">
        <f>IF(N616="zákl. přenesená",J616,0)</f>
        <v>0</v>
      </c>
      <c r="BH616" s="193">
        <f>IF(N616="sníž. přenesená",J616,0)</f>
        <v>0</v>
      </c>
      <c r="BI616" s="193">
        <f>IF(N616="nulová",J616,0)</f>
        <v>0</v>
      </c>
      <c r="BJ616" s="17" t="s">
        <v>81</v>
      </c>
      <c r="BK616" s="193">
        <f>ROUND(I616*H616,2)</f>
        <v>0</v>
      </c>
      <c r="BL616" s="17" t="s">
        <v>146</v>
      </c>
      <c r="BM616" s="192" t="s">
        <v>866</v>
      </c>
    </row>
    <row r="617" spans="1:65" s="2" customFormat="1" ht="16.5" customHeight="1">
      <c r="A617" s="34"/>
      <c r="B617" s="35"/>
      <c r="C617" s="181" t="s">
        <v>867</v>
      </c>
      <c r="D617" s="181" t="s">
        <v>142</v>
      </c>
      <c r="E617" s="182" t="s">
        <v>868</v>
      </c>
      <c r="F617" s="183" t="s">
        <v>869</v>
      </c>
      <c r="G617" s="184" t="s">
        <v>266</v>
      </c>
      <c r="H617" s="185">
        <v>1</v>
      </c>
      <c r="I617" s="186"/>
      <c r="J617" s="187">
        <f>ROUND(I617*H617,2)</f>
        <v>0</v>
      </c>
      <c r="K617" s="183" t="s">
        <v>1</v>
      </c>
      <c r="L617" s="39"/>
      <c r="M617" s="188" t="s">
        <v>1</v>
      </c>
      <c r="N617" s="189" t="s">
        <v>41</v>
      </c>
      <c r="O617" s="71"/>
      <c r="P617" s="190">
        <f>O617*H617</f>
        <v>0</v>
      </c>
      <c r="Q617" s="190">
        <v>0</v>
      </c>
      <c r="R617" s="190">
        <f>Q617*H617</f>
        <v>0</v>
      </c>
      <c r="S617" s="190">
        <v>0</v>
      </c>
      <c r="T617" s="191">
        <f>S617*H617</f>
        <v>0</v>
      </c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R617" s="192" t="s">
        <v>146</v>
      </c>
      <c r="AT617" s="192" t="s">
        <v>142</v>
      </c>
      <c r="AU617" s="192" t="s">
        <v>83</v>
      </c>
      <c r="AY617" s="17" t="s">
        <v>139</v>
      </c>
      <c r="BE617" s="193">
        <f>IF(N617="základní",J617,0)</f>
        <v>0</v>
      </c>
      <c r="BF617" s="193">
        <f>IF(N617="snížená",J617,0)</f>
        <v>0</v>
      </c>
      <c r="BG617" s="193">
        <f>IF(N617="zákl. přenesená",J617,0)</f>
        <v>0</v>
      </c>
      <c r="BH617" s="193">
        <f>IF(N617="sníž. přenesená",J617,0)</f>
        <v>0</v>
      </c>
      <c r="BI617" s="193">
        <f>IF(N617="nulová",J617,0)</f>
        <v>0</v>
      </c>
      <c r="BJ617" s="17" t="s">
        <v>81</v>
      </c>
      <c r="BK617" s="193">
        <f>ROUND(I617*H617,2)</f>
        <v>0</v>
      </c>
      <c r="BL617" s="17" t="s">
        <v>146</v>
      </c>
      <c r="BM617" s="192" t="s">
        <v>870</v>
      </c>
    </row>
    <row r="618" spans="1:65" s="2" customFormat="1" ht="16.5" customHeight="1">
      <c r="A618" s="34"/>
      <c r="B618" s="35"/>
      <c r="C618" s="181" t="s">
        <v>871</v>
      </c>
      <c r="D618" s="181" t="s">
        <v>142</v>
      </c>
      <c r="E618" s="182" t="s">
        <v>872</v>
      </c>
      <c r="F618" s="183" t="s">
        <v>873</v>
      </c>
      <c r="G618" s="184" t="s">
        <v>266</v>
      </c>
      <c r="H618" s="185">
        <v>1</v>
      </c>
      <c r="I618" s="186"/>
      <c r="J618" s="187">
        <f>ROUND(I618*H618,2)</f>
        <v>0</v>
      </c>
      <c r="K618" s="183" t="s">
        <v>1</v>
      </c>
      <c r="L618" s="39"/>
      <c r="M618" s="188" t="s">
        <v>1</v>
      </c>
      <c r="N618" s="189" t="s">
        <v>41</v>
      </c>
      <c r="O618" s="71"/>
      <c r="P618" s="190">
        <f>O618*H618</f>
        <v>0</v>
      </c>
      <c r="Q618" s="190">
        <v>0</v>
      </c>
      <c r="R618" s="190">
        <f>Q618*H618</f>
        <v>0</v>
      </c>
      <c r="S618" s="190">
        <v>0</v>
      </c>
      <c r="T618" s="191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192" t="s">
        <v>146</v>
      </c>
      <c r="AT618" s="192" t="s">
        <v>142</v>
      </c>
      <c r="AU618" s="192" t="s">
        <v>83</v>
      </c>
      <c r="AY618" s="17" t="s">
        <v>139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17" t="s">
        <v>81</v>
      </c>
      <c r="BK618" s="193">
        <f>ROUND(I618*H618,2)</f>
        <v>0</v>
      </c>
      <c r="BL618" s="17" t="s">
        <v>146</v>
      </c>
      <c r="BM618" s="192" t="s">
        <v>874</v>
      </c>
    </row>
    <row r="619" spans="1:65" s="2" customFormat="1" ht="16.5" customHeight="1">
      <c r="A619" s="34"/>
      <c r="B619" s="35"/>
      <c r="C619" s="181" t="s">
        <v>875</v>
      </c>
      <c r="D619" s="181" t="s">
        <v>142</v>
      </c>
      <c r="E619" s="182" t="s">
        <v>876</v>
      </c>
      <c r="F619" s="183" t="s">
        <v>877</v>
      </c>
      <c r="G619" s="184" t="s">
        <v>266</v>
      </c>
      <c r="H619" s="185">
        <v>1</v>
      </c>
      <c r="I619" s="186"/>
      <c r="J619" s="187">
        <f>ROUND(I619*H619,2)</f>
        <v>0</v>
      </c>
      <c r="K619" s="183" t="s">
        <v>1</v>
      </c>
      <c r="L619" s="39"/>
      <c r="M619" s="188" t="s">
        <v>1</v>
      </c>
      <c r="N619" s="189" t="s">
        <v>41</v>
      </c>
      <c r="O619" s="71"/>
      <c r="P619" s="190">
        <f>O619*H619</f>
        <v>0</v>
      </c>
      <c r="Q619" s="190">
        <v>0</v>
      </c>
      <c r="R619" s="190">
        <f>Q619*H619</f>
        <v>0</v>
      </c>
      <c r="S619" s="190">
        <v>0</v>
      </c>
      <c r="T619" s="191">
        <f>S619*H619</f>
        <v>0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192" t="s">
        <v>146</v>
      </c>
      <c r="AT619" s="192" t="s">
        <v>142</v>
      </c>
      <c r="AU619" s="192" t="s">
        <v>83</v>
      </c>
      <c r="AY619" s="17" t="s">
        <v>139</v>
      </c>
      <c r="BE619" s="193">
        <f>IF(N619="základní",J619,0)</f>
        <v>0</v>
      </c>
      <c r="BF619" s="193">
        <f>IF(N619="snížená",J619,0)</f>
        <v>0</v>
      </c>
      <c r="BG619" s="193">
        <f>IF(N619="zákl. přenesená",J619,0)</f>
        <v>0</v>
      </c>
      <c r="BH619" s="193">
        <f>IF(N619="sníž. přenesená",J619,0)</f>
        <v>0</v>
      </c>
      <c r="BI619" s="193">
        <f>IF(N619="nulová",J619,0)</f>
        <v>0</v>
      </c>
      <c r="BJ619" s="17" t="s">
        <v>81</v>
      </c>
      <c r="BK619" s="193">
        <f>ROUND(I619*H619,2)</f>
        <v>0</v>
      </c>
      <c r="BL619" s="17" t="s">
        <v>146</v>
      </c>
      <c r="BM619" s="192" t="s">
        <v>878</v>
      </c>
    </row>
    <row r="620" spans="2:63" s="12" customFormat="1" ht="22.9" customHeight="1">
      <c r="B620" s="165"/>
      <c r="C620" s="166"/>
      <c r="D620" s="167" t="s">
        <v>75</v>
      </c>
      <c r="E620" s="179" t="s">
        <v>879</v>
      </c>
      <c r="F620" s="179" t="s">
        <v>880</v>
      </c>
      <c r="G620" s="166"/>
      <c r="H620" s="166"/>
      <c r="I620" s="169"/>
      <c r="J620" s="180">
        <f>BK620</f>
        <v>0</v>
      </c>
      <c r="K620" s="166"/>
      <c r="L620" s="171"/>
      <c r="M620" s="172"/>
      <c r="N620" s="173"/>
      <c r="O620" s="173"/>
      <c r="P620" s="174">
        <f>P621</f>
        <v>0</v>
      </c>
      <c r="Q620" s="173"/>
      <c r="R620" s="174">
        <f>R621</f>
        <v>0</v>
      </c>
      <c r="S620" s="173"/>
      <c r="T620" s="175">
        <f>T621</f>
        <v>0</v>
      </c>
      <c r="AR620" s="176" t="s">
        <v>81</v>
      </c>
      <c r="AT620" s="177" t="s">
        <v>75</v>
      </c>
      <c r="AU620" s="177" t="s">
        <v>81</v>
      </c>
      <c r="AY620" s="176" t="s">
        <v>139</v>
      </c>
      <c r="BK620" s="178">
        <f>BK621</f>
        <v>0</v>
      </c>
    </row>
    <row r="621" spans="1:65" s="2" customFormat="1" ht="16.5" customHeight="1">
      <c r="A621" s="34"/>
      <c r="B621" s="35"/>
      <c r="C621" s="181" t="s">
        <v>881</v>
      </c>
      <c r="D621" s="181" t="s">
        <v>142</v>
      </c>
      <c r="E621" s="182" t="s">
        <v>882</v>
      </c>
      <c r="F621" s="183" t="s">
        <v>883</v>
      </c>
      <c r="G621" s="184" t="s">
        <v>266</v>
      </c>
      <c r="H621" s="185">
        <v>1</v>
      </c>
      <c r="I621" s="186"/>
      <c r="J621" s="187">
        <f>ROUND(I621*H621,2)</f>
        <v>0</v>
      </c>
      <c r="K621" s="183" t="s">
        <v>1</v>
      </c>
      <c r="L621" s="39"/>
      <c r="M621" s="237" t="s">
        <v>1</v>
      </c>
      <c r="N621" s="238" t="s">
        <v>41</v>
      </c>
      <c r="O621" s="239"/>
      <c r="P621" s="240">
        <f>O621*H621</f>
        <v>0</v>
      </c>
      <c r="Q621" s="240">
        <v>0</v>
      </c>
      <c r="R621" s="240">
        <f>Q621*H621</f>
        <v>0</v>
      </c>
      <c r="S621" s="240">
        <v>0</v>
      </c>
      <c r="T621" s="241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92" t="s">
        <v>146</v>
      </c>
      <c r="AT621" s="192" t="s">
        <v>142</v>
      </c>
      <c r="AU621" s="192" t="s">
        <v>83</v>
      </c>
      <c r="AY621" s="17" t="s">
        <v>139</v>
      </c>
      <c r="BE621" s="193">
        <f>IF(N621="základní",J621,0)</f>
        <v>0</v>
      </c>
      <c r="BF621" s="193">
        <f>IF(N621="snížená",J621,0)</f>
        <v>0</v>
      </c>
      <c r="BG621" s="193">
        <f>IF(N621="zákl. přenesená",J621,0)</f>
        <v>0</v>
      </c>
      <c r="BH621" s="193">
        <f>IF(N621="sníž. přenesená",J621,0)</f>
        <v>0</v>
      </c>
      <c r="BI621" s="193">
        <f>IF(N621="nulová",J621,0)</f>
        <v>0</v>
      </c>
      <c r="BJ621" s="17" t="s">
        <v>81</v>
      </c>
      <c r="BK621" s="193">
        <f>ROUND(I621*H621,2)</f>
        <v>0</v>
      </c>
      <c r="BL621" s="17" t="s">
        <v>146</v>
      </c>
      <c r="BM621" s="192" t="s">
        <v>884</v>
      </c>
    </row>
    <row r="622" spans="1:31" s="2" customFormat="1" ht="6.95" customHeight="1">
      <c r="A622" s="34"/>
      <c r="B622" s="54"/>
      <c r="C622" s="55"/>
      <c r="D622" s="55"/>
      <c r="E622" s="55"/>
      <c r="F622" s="55"/>
      <c r="G622" s="55"/>
      <c r="H622" s="55"/>
      <c r="I622" s="55"/>
      <c r="J622" s="55"/>
      <c r="K622" s="55"/>
      <c r="L622" s="39"/>
      <c r="M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</row>
  </sheetData>
  <sheetProtection password="E997" sheet="1" objects="1" scenarios="1" formatColumns="0" formatRows="0" autoFilter="0"/>
  <autoFilter ref="C145:K621"/>
  <mergeCells count="6">
    <mergeCell ref="L2:V2"/>
    <mergeCell ref="E7:H7"/>
    <mergeCell ref="E16:H16"/>
    <mergeCell ref="E25:H25"/>
    <mergeCell ref="E85:H85"/>
    <mergeCell ref="E138:H13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Uzivatel</cp:lastModifiedBy>
  <dcterms:created xsi:type="dcterms:W3CDTF">2022-06-09T07:10:14Z</dcterms:created>
  <dcterms:modified xsi:type="dcterms:W3CDTF">2023-05-04T12:26:29Z</dcterms:modified>
  <cp:category/>
  <cp:version/>
  <cp:contentType/>
  <cp:contentStatus/>
</cp:coreProperties>
</file>