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TPC\KROS\"/>
    </mc:Choice>
  </mc:AlternateContent>
  <bookViews>
    <workbookView xWindow="0" yWindow="0" windowWidth="0" windowHeight="0"/>
  </bookViews>
  <sheets>
    <sheet name="Rekapitulace stavby" sheetId="1" r:id="rId1"/>
    <sheet name="4667-302.1 - SO 302.1 Vod..." sheetId="2" r:id="rId2"/>
    <sheet name="4667-302.2 - SO 302.2 Jed..." sheetId="3" r:id="rId3"/>
    <sheet name="SO 001.2 - Všeobecné polo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'4667-302.1 - SO 302.1 Vod...'!$C$124:$K$475</definedName>
    <definedName name="_xlnm.Print_Area" localSheetId="1">'4667-302.1 - SO 302.1 Vod...'!$C$4:$J$76,'4667-302.1 - SO 302.1 Vod...'!$C$82:$J$106,'4667-302.1 - SO 302.1 Vod...'!$C$112:$K$475</definedName>
    <definedName name="_xlnm.Print_Titles" localSheetId="1">'4667-302.1 - SO 302.1 Vod...'!$124:$124</definedName>
    <definedName name="_xlnm._FilterDatabase" localSheetId="2" hidden="1">'4667-302.2 - SO 302.2 Jed...'!$C$122:$K$340</definedName>
    <definedName name="_xlnm.Print_Area" localSheetId="2">'4667-302.2 - SO 302.2 Jed...'!$C$4:$J$76,'4667-302.2 - SO 302.2 Jed...'!$C$82:$J$104,'4667-302.2 - SO 302.2 Jed...'!$C$110:$K$340</definedName>
    <definedName name="_xlnm.Print_Titles" localSheetId="2">'4667-302.2 - SO 302.2 Jed...'!$122:$122</definedName>
    <definedName name="_xlnm._FilterDatabase" localSheetId="3" hidden="1">'SO 001.2 - Všeobecné polo...'!$C$116:$K$138</definedName>
    <definedName name="_xlnm.Print_Area" localSheetId="3">'SO 001.2 - Všeobecné polo...'!$C$4:$J$76,'SO 001.2 - Všeobecné polo...'!$C$82:$J$98,'SO 001.2 - Všeobecné polo...'!$C$104:$K$138</definedName>
    <definedName name="_xlnm.Print_Titles" localSheetId="3">'SO 001.2 - Všeobecné polo...'!$116:$116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89"/>
  <c r="E7"/>
  <c r="E107"/>
  <c i="3" r="J37"/>
  <c r="J36"/>
  <c i="1" r="AY96"/>
  <c i="3" r="J35"/>
  <c i="1" r="AX96"/>
  <c i="3" r="BI340"/>
  <c r="BH340"/>
  <c r="BG340"/>
  <c r="BF340"/>
  <c r="T340"/>
  <c r="T339"/>
  <c r="R340"/>
  <c r="R339"/>
  <c r="P340"/>
  <c r="P339"/>
  <c r="BI338"/>
  <c r="BH338"/>
  <c r="BG338"/>
  <c r="BF338"/>
  <c r="T338"/>
  <c r="R338"/>
  <c r="P338"/>
  <c r="BI330"/>
  <c r="BH330"/>
  <c r="BG330"/>
  <c r="BF330"/>
  <c r="T330"/>
  <c r="R330"/>
  <c r="P330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20"/>
  <c r="BH320"/>
  <c r="BG320"/>
  <c r="BF320"/>
  <c r="T320"/>
  <c r="R320"/>
  <c r="P320"/>
  <c r="BI316"/>
  <c r="BH316"/>
  <c r="BG316"/>
  <c r="BF316"/>
  <c r="T316"/>
  <c r="R316"/>
  <c r="P316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1"/>
  <c r="BH291"/>
  <c r="BG291"/>
  <c r="BF291"/>
  <c r="T291"/>
  <c r="R291"/>
  <c r="P291"/>
  <c r="BI288"/>
  <c r="BH288"/>
  <c r="BG288"/>
  <c r="BF288"/>
  <c r="T288"/>
  <c r="R288"/>
  <c r="P288"/>
  <c r="BI283"/>
  <c r="BH283"/>
  <c r="BG283"/>
  <c r="BF283"/>
  <c r="T283"/>
  <c r="R283"/>
  <c r="P283"/>
  <c r="BI279"/>
  <c r="BH279"/>
  <c r="BG279"/>
  <c r="BF279"/>
  <c r="T279"/>
  <c r="R279"/>
  <c r="P279"/>
  <c r="BI278"/>
  <c r="BH278"/>
  <c r="BG278"/>
  <c r="BF278"/>
  <c r="T278"/>
  <c r="R278"/>
  <c r="P278"/>
  <c r="BI275"/>
  <c r="BH275"/>
  <c r="BG275"/>
  <c r="BF275"/>
  <c r="T275"/>
  <c r="R275"/>
  <c r="P275"/>
  <c r="BI274"/>
  <c r="BH274"/>
  <c r="BG274"/>
  <c r="BF274"/>
  <c r="T274"/>
  <c r="R274"/>
  <c r="P274"/>
  <c r="BI270"/>
  <c r="BH270"/>
  <c r="BG270"/>
  <c r="BF270"/>
  <c r="T270"/>
  <c r="R270"/>
  <c r="P270"/>
  <c r="BI269"/>
  <c r="BH269"/>
  <c r="BG269"/>
  <c r="BF269"/>
  <c r="T269"/>
  <c r="R269"/>
  <c r="P269"/>
  <c r="BI265"/>
  <c r="BH265"/>
  <c r="BG265"/>
  <c r="BF265"/>
  <c r="T265"/>
  <c r="R265"/>
  <c r="P265"/>
  <c r="BI264"/>
  <c r="BH264"/>
  <c r="BG264"/>
  <c r="BF264"/>
  <c r="T264"/>
  <c r="R264"/>
  <c r="P264"/>
  <c r="BI261"/>
  <c r="BH261"/>
  <c r="BG261"/>
  <c r="BF261"/>
  <c r="T261"/>
  <c r="R261"/>
  <c r="P261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39"/>
  <c r="BH239"/>
  <c r="BG239"/>
  <c r="BF239"/>
  <c r="T239"/>
  <c r="T238"/>
  <c r="R239"/>
  <c r="R238"/>
  <c r="P239"/>
  <c r="P238"/>
  <c r="BI235"/>
  <c r="BH235"/>
  <c r="BG235"/>
  <c r="BF235"/>
  <c r="T235"/>
  <c r="R235"/>
  <c r="P235"/>
  <c r="BI229"/>
  <c r="BH229"/>
  <c r="BG229"/>
  <c r="BF229"/>
  <c r="T229"/>
  <c r="R229"/>
  <c r="P229"/>
  <c r="BI226"/>
  <c r="BH226"/>
  <c r="BG226"/>
  <c r="BF226"/>
  <c r="T226"/>
  <c r="R226"/>
  <c r="P226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3"/>
  <c r="BH153"/>
  <c r="BG153"/>
  <c r="BF153"/>
  <c r="T153"/>
  <c r="R153"/>
  <c r="P153"/>
  <c r="BI144"/>
  <c r="BH144"/>
  <c r="BG144"/>
  <c r="BF144"/>
  <c r="T144"/>
  <c r="R144"/>
  <c r="P144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2" r="J37"/>
  <c r="J36"/>
  <c i="1" r="AY95"/>
  <c i="2" r="J35"/>
  <c i="1" r="AX95"/>
  <c i="2" r="BI475"/>
  <c r="BH475"/>
  <c r="BG475"/>
  <c r="BF475"/>
  <c r="T475"/>
  <c r="T474"/>
  <c r="R475"/>
  <c r="R474"/>
  <c r="P475"/>
  <c r="P474"/>
  <c r="BI473"/>
  <c r="BH473"/>
  <c r="BG473"/>
  <c r="BF473"/>
  <c r="T473"/>
  <c r="R473"/>
  <c r="P473"/>
  <c r="BI466"/>
  <c r="BH466"/>
  <c r="BG466"/>
  <c r="BF466"/>
  <c r="T466"/>
  <c r="R466"/>
  <c r="P466"/>
  <c r="BI464"/>
  <c r="BH464"/>
  <c r="BG464"/>
  <c r="BF464"/>
  <c r="T464"/>
  <c r="R464"/>
  <c r="P464"/>
  <c r="BI463"/>
  <c r="BH463"/>
  <c r="BG463"/>
  <c r="BF463"/>
  <c r="T463"/>
  <c r="R463"/>
  <c r="P463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4"/>
  <c r="BH454"/>
  <c r="BG454"/>
  <c r="BF454"/>
  <c r="T454"/>
  <c r="R454"/>
  <c r="P454"/>
  <c r="BI452"/>
  <c r="BH452"/>
  <c r="BG452"/>
  <c r="BF452"/>
  <c r="T452"/>
  <c r="R452"/>
  <c r="P452"/>
  <c r="BI449"/>
  <c r="BH449"/>
  <c r="BG449"/>
  <c r="BF449"/>
  <c r="T449"/>
  <c r="R449"/>
  <c r="P449"/>
  <c r="BI448"/>
  <c r="BH448"/>
  <c r="BG448"/>
  <c r="BF448"/>
  <c r="T448"/>
  <c r="R448"/>
  <c r="P448"/>
  <c r="BI446"/>
  <c r="BH446"/>
  <c r="BG446"/>
  <c r="BF446"/>
  <c r="T446"/>
  <c r="R446"/>
  <c r="P446"/>
  <c r="BI443"/>
  <c r="BH443"/>
  <c r="BG443"/>
  <c r="BF443"/>
  <c r="T443"/>
  <c r="R443"/>
  <c r="P443"/>
  <c r="BI442"/>
  <c r="BH442"/>
  <c r="BG442"/>
  <c r="BF442"/>
  <c r="T442"/>
  <c r="R442"/>
  <c r="P442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5"/>
  <c r="BH435"/>
  <c r="BG435"/>
  <c r="BF435"/>
  <c r="T435"/>
  <c r="R435"/>
  <c r="P435"/>
  <c r="BI429"/>
  <c r="BH429"/>
  <c r="BG429"/>
  <c r="BF429"/>
  <c r="T429"/>
  <c r="R429"/>
  <c r="P429"/>
  <c r="BI428"/>
  <c r="BH428"/>
  <c r="BG428"/>
  <c r="BF428"/>
  <c r="T428"/>
  <c r="R428"/>
  <c r="P428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7"/>
  <c r="BH417"/>
  <c r="BG417"/>
  <c r="BF417"/>
  <c r="T417"/>
  <c r="R417"/>
  <c r="P417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9"/>
  <c r="BH399"/>
  <c r="BG399"/>
  <c r="BF399"/>
  <c r="T399"/>
  <c r="R399"/>
  <c r="P399"/>
  <c r="BI396"/>
  <c r="BH396"/>
  <c r="BG396"/>
  <c r="BF396"/>
  <c r="T396"/>
  <c r="R396"/>
  <c r="P396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6"/>
  <c r="BH376"/>
  <c r="BG376"/>
  <c r="BF376"/>
  <c r="T376"/>
  <c r="R376"/>
  <c r="P376"/>
  <c r="BI375"/>
  <c r="BH375"/>
  <c r="BG375"/>
  <c r="BF375"/>
  <c r="T375"/>
  <c r="R375"/>
  <c r="P375"/>
  <c r="BI372"/>
  <c r="BH372"/>
  <c r="BG372"/>
  <c r="BF372"/>
  <c r="T372"/>
  <c r="R372"/>
  <c r="P372"/>
  <c r="BI371"/>
  <c r="BH371"/>
  <c r="BG371"/>
  <c r="BF371"/>
  <c r="T371"/>
  <c r="R371"/>
  <c r="P371"/>
  <c r="BI367"/>
  <c r="BH367"/>
  <c r="BG367"/>
  <c r="BF367"/>
  <c r="T367"/>
  <c r="R367"/>
  <c r="P367"/>
  <c r="BI365"/>
  <c r="BH365"/>
  <c r="BG365"/>
  <c r="BF365"/>
  <c r="T365"/>
  <c r="R365"/>
  <c r="P365"/>
  <c r="BI360"/>
  <c r="BH360"/>
  <c r="BG360"/>
  <c r="BF360"/>
  <c r="T360"/>
  <c r="R360"/>
  <c r="P360"/>
  <c r="BI357"/>
  <c r="BH357"/>
  <c r="BG357"/>
  <c r="BF357"/>
  <c r="T357"/>
  <c r="R357"/>
  <c r="P357"/>
  <c r="BI352"/>
  <c r="BH352"/>
  <c r="BG352"/>
  <c r="BF352"/>
  <c r="T352"/>
  <c r="R352"/>
  <c r="P352"/>
  <c r="BI351"/>
  <c r="BH351"/>
  <c r="BG351"/>
  <c r="BF351"/>
  <c r="T351"/>
  <c r="R351"/>
  <c r="P351"/>
  <c r="BI346"/>
  <c r="BH346"/>
  <c r="BG346"/>
  <c r="BF346"/>
  <c r="T346"/>
  <c r="R346"/>
  <c r="P346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08"/>
  <c r="BH308"/>
  <c r="BG308"/>
  <c r="BF308"/>
  <c r="T308"/>
  <c r="R308"/>
  <c r="P308"/>
  <c r="BI305"/>
  <c r="BH305"/>
  <c r="BG305"/>
  <c r="BF305"/>
  <c r="T305"/>
  <c r="R305"/>
  <c r="P305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2"/>
  <c r="BH282"/>
  <c r="BG282"/>
  <c r="BF282"/>
  <c r="T282"/>
  <c r="R282"/>
  <c r="P282"/>
  <c r="BI279"/>
  <c r="BH279"/>
  <c r="BG279"/>
  <c r="BF279"/>
  <c r="T279"/>
  <c r="R279"/>
  <c r="P279"/>
  <c r="BI278"/>
  <c r="BH278"/>
  <c r="BG278"/>
  <c r="BF278"/>
  <c r="T278"/>
  <c r="R278"/>
  <c r="P278"/>
  <c r="BI275"/>
  <c r="BH275"/>
  <c r="BG275"/>
  <c r="BF275"/>
  <c r="T275"/>
  <c r="R275"/>
  <c r="P275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7"/>
  <c r="BH267"/>
  <c r="BG267"/>
  <c r="BF267"/>
  <c r="T267"/>
  <c r="R267"/>
  <c r="P267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26"/>
  <c r="BH226"/>
  <c r="BG226"/>
  <c r="BF226"/>
  <c r="T226"/>
  <c r="R226"/>
  <c r="P226"/>
  <c r="BI221"/>
  <c r="BH221"/>
  <c r="BG221"/>
  <c r="BF221"/>
  <c r="T221"/>
  <c r="T220"/>
  <c r="R221"/>
  <c r="R220"/>
  <c r="P221"/>
  <c r="P220"/>
  <c r="BI218"/>
  <c r="BH218"/>
  <c r="BG218"/>
  <c r="BF218"/>
  <c r="T218"/>
  <c r="R218"/>
  <c r="P218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05"/>
  <c r="BH205"/>
  <c r="BG205"/>
  <c r="BF205"/>
  <c r="T205"/>
  <c r="R205"/>
  <c r="P205"/>
  <c r="BI200"/>
  <c r="BH200"/>
  <c r="BG200"/>
  <c r="BF200"/>
  <c r="T200"/>
  <c r="R200"/>
  <c r="P200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78"/>
  <c r="BH178"/>
  <c r="BG178"/>
  <c r="BF178"/>
  <c r="T178"/>
  <c r="R178"/>
  <c r="P178"/>
  <c r="BI175"/>
  <c r="BH175"/>
  <c r="BG175"/>
  <c r="BF175"/>
  <c r="T175"/>
  <c r="R175"/>
  <c r="P175"/>
  <c r="BI168"/>
  <c r="BH168"/>
  <c r="BG168"/>
  <c r="BF168"/>
  <c r="T168"/>
  <c r="R168"/>
  <c r="P168"/>
  <c r="BI161"/>
  <c r="BH161"/>
  <c r="BG161"/>
  <c r="BF161"/>
  <c r="T161"/>
  <c r="R161"/>
  <c r="P161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2" r="J466"/>
  <c r="J464"/>
  <c r="BK455"/>
  <c r="J439"/>
  <c r="BK424"/>
  <c r="J420"/>
  <c r="BK406"/>
  <c r="J392"/>
  <c r="BK379"/>
  <c r="BK371"/>
  <c r="BK335"/>
  <c r="BK323"/>
  <c r="BK301"/>
  <c r="J295"/>
  <c r="J282"/>
  <c r="BK267"/>
  <c r="BK256"/>
  <c r="BK244"/>
  <c r="BK221"/>
  <c r="J205"/>
  <c r="BK184"/>
  <c r="J161"/>
  <c r="J145"/>
  <c r="BK129"/>
  <c r="J475"/>
  <c r="BK458"/>
  <c r="J442"/>
  <c r="BK417"/>
  <c r="J406"/>
  <c r="J385"/>
  <c r="J381"/>
  <c r="BK360"/>
  <c r="J339"/>
  <c r="BK308"/>
  <c r="BK289"/>
  <c r="J267"/>
  <c r="BK254"/>
  <c r="BK238"/>
  <c r="BK226"/>
  <c r="J187"/>
  <c r="BK139"/>
  <c r="BK452"/>
  <c r="J435"/>
  <c r="BK425"/>
  <c r="J403"/>
  <c r="BK392"/>
  <c r="J371"/>
  <c r="BK357"/>
  <c r="J326"/>
  <c r="J308"/>
  <c r="BK292"/>
  <c r="BK278"/>
  <c r="BK268"/>
  <c r="BK235"/>
  <c r="J194"/>
  <c r="J154"/>
  <c r="J129"/>
  <c r="BK454"/>
  <c r="BK442"/>
  <c r="BK428"/>
  <c r="J416"/>
  <c r="BK408"/>
  <c r="BK403"/>
  <c r="J387"/>
  <c r="J379"/>
  <c r="J357"/>
  <c r="J342"/>
  <c r="J323"/>
  <c r="J271"/>
  <c r="J257"/>
  <c r="BK250"/>
  <c r="J214"/>
  <c r="BK187"/>
  <c r="J142"/>
  <c i="1" r="AS94"/>
  <c i="3" r="J257"/>
  <c r="BK244"/>
  <c r="BK217"/>
  <c r="J161"/>
  <c r="J340"/>
  <c r="J312"/>
  <c r="BK275"/>
  <c r="BK210"/>
  <c r="BK177"/>
  <c r="BK128"/>
  <c r="J320"/>
  <c r="BK312"/>
  <c r="J279"/>
  <c r="BK269"/>
  <c r="J255"/>
  <c r="J239"/>
  <c r="J217"/>
  <c r="BK207"/>
  <c r="BK171"/>
  <c r="J153"/>
  <c r="J126"/>
  <c r="J324"/>
  <c r="BK315"/>
  <c r="J291"/>
  <c r="BK278"/>
  <c r="J261"/>
  <c r="J245"/>
  <c r="BK213"/>
  <c r="BK199"/>
  <c r="BK181"/>
  <c r="J171"/>
  <c r="J144"/>
  <c r="BK126"/>
  <c i="4" r="J135"/>
  <c r="BK131"/>
  <c r="BK127"/>
  <c r="J127"/>
  <c r="J137"/>
  <c r="BK129"/>
  <c r="J119"/>
  <c i="2" r="J473"/>
  <c r="BK461"/>
  <c r="J438"/>
  <c r="J422"/>
  <c r="BK409"/>
  <c r="J395"/>
  <c r="BK380"/>
  <c r="J365"/>
  <c r="J332"/>
  <c r="BK320"/>
  <c r="J286"/>
  <c r="BK279"/>
  <c r="J261"/>
  <c r="J238"/>
  <c r="BK215"/>
  <c r="BK194"/>
  <c r="BK168"/>
  <c r="BK142"/>
  <c r="BK475"/>
  <c r="BK464"/>
  <c r="J452"/>
  <c r="J424"/>
  <c r="J410"/>
  <c r="BK383"/>
  <c r="BK372"/>
  <c r="BK351"/>
  <c r="BK329"/>
  <c r="J292"/>
  <c r="J256"/>
  <c r="J241"/>
  <c r="BK233"/>
  <c r="J190"/>
  <c r="BK154"/>
  <c r="J454"/>
  <c r="BK443"/>
  <c r="BK421"/>
  <c r="BK400"/>
  <c r="J380"/>
  <c r="BK367"/>
  <c r="J335"/>
  <c r="J301"/>
  <c r="BK286"/>
  <c r="BK271"/>
  <c r="J221"/>
  <c r="J178"/>
  <c r="BK151"/>
  <c r="J455"/>
  <c r="BK438"/>
  <c r="J417"/>
  <c r="J409"/>
  <c r="BK399"/>
  <c r="J383"/>
  <c r="J351"/>
  <c r="J329"/>
  <c r="J279"/>
  <c r="J262"/>
  <c r="BK218"/>
  <c r="BK205"/>
  <c r="J148"/>
  <c r="BK128"/>
  <c i="3" r="BK309"/>
  <c r="J269"/>
  <c r="BK255"/>
  <c r="BK235"/>
  <c r="J204"/>
  <c r="BK340"/>
  <c r="J305"/>
  <c r="J265"/>
  <c r="J226"/>
  <c r="BK183"/>
  <c r="BK176"/>
  <c r="J316"/>
  <c r="J288"/>
  <c r="J270"/>
  <c r="BK257"/>
  <c r="BK250"/>
  <c r="J235"/>
  <c r="J213"/>
  <c r="J185"/>
  <c r="BK144"/>
  <c r="J330"/>
  <c r="J309"/>
  <c r="BK299"/>
  <c r="BK270"/>
  <c r="BK251"/>
  <c r="BK220"/>
  <c r="J189"/>
  <c r="BK180"/>
  <c r="BK168"/>
  <c i="4" r="BK123"/>
  <c r="J129"/>
  <c r="J131"/>
  <c i="2" r="J255"/>
  <c r="J226"/>
  <c r="BK200"/>
  <c r="J151"/>
  <c r="J128"/>
  <c r="BK463"/>
  <c r="BK446"/>
  <c r="BK422"/>
  <c r="J399"/>
  <c r="J375"/>
  <c r="J352"/>
  <c r="BK336"/>
  <c r="J305"/>
  <c r="BK282"/>
  <c r="BK262"/>
  <c r="BK247"/>
  <c r="BK212"/>
  <c r="BK185"/>
  <c r="BK132"/>
  <c r="BK448"/>
  <c r="J429"/>
  <c r="J423"/>
  <c r="BK395"/>
  <c r="BK376"/>
  <c r="BK352"/>
  <c r="J320"/>
  <c r="BK295"/>
  <c r="BK275"/>
  <c r="J247"/>
  <c r="J218"/>
  <c r="J168"/>
  <c r="J132"/>
  <c r="J446"/>
  <c r="BK437"/>
  <c r="J425"/>
  <c r="J413"/>
  <c r="BK407"/>
  <c r="BK385"/>
  <c r="J367"/>
  <c r="BK339"/>
  <c r="BK283"/>
  <c r="J268"/>
  <c r="J254"/>
  <c r="J215"/>
  <c r="BK190"/>
  <c r="BK161"/>
  <c r="J139"/>
  <c i="3" r="J326"/>
  <c r="J283"/>
  <c r="J256"/>
  <c r="BK243"/>
  <c r="J201"/>
  <c r="BK153"/>
  <c r="BK316"/>
  <c r="BK283"/>
  <c r="J229"/>
  <c r="J199"/>
  <c r="J137"/>
  <c r="BK321"/>
  <c r="BK302"/>
  <c r="BK274"/>
  <c r="BK256"/>
  <c r="J244"/>
  <c r="BK226"/>
  <c r="BK189"/>
  <c r="J165"/>
  <c r="BK134"/>
  <c r="J338"/>
  <c r="J321"/>
  <c r="BK305"/>
  <c r="BK288"/>
  <c r="J274"/>
  <c r="J250"/>
  <c r="J243"/>
  <c r="J207"/>
  <c r="BK185"/>
  <c r="J176"/>
  <c r="BK137"/>
  <c i="4" r="BK137"/>
  <c r="J121"/>
  <c r="BK125"/>
  <c r="BK119"/>
  <c r="J123"/>
  <c i="2" r="BK466"/>
  <c r="J463"/>
  <c r="BK449"/>
  <c r="BK435"/>
  <c r="J421"/>
  <c r="J407"/>
  <c r="BK396"/>
  <c r="BK389"/>
  <c r="BK375"/>
  <c r="BK342"/>
  <c r="BK326"/>
  <c r="BK305"/>
  <c r="J298"/>
  <c r="J283"/>
  <c r="J275"/>
  <c r="BK257"/>
  <c r="J250"/>
  <c r="J233"/>
  <c r="BK214"/>
  <c r="J185"/>
  <c r="J175"/>
  <c r="BK148"/>
  <c r="J136"/>
  <c r="BK473"/>
  <c r="J461"/>
  <c r="J448"/>
  <c r="BK423"/>
  <c r="BK416"/>
  <c r="J400"/>
  <c r="J376"/>
  <c r="J372"/>
  <c r="J346"/>
  <c r="BK332"/>
  <c r="BK298"/>
  <c r="J274"/>
  <c r="J263"/>
  <c r="J244"/>
  <c r="J235"/>
  <c r="J200"/>
  <c r="BK178"/>
  <c r="J135"/>
  <c r="J449"/>
  <c r="J437"/>
  <c r="J428"/>
  <c r="BK413"/>
  <c r="J396"/>
  <c r="BK387"/>
  <c r="BK365"/>
  <c r="J336"/>
  <c r="BK304"/>
  <c r="J289"/>
  <c r="BK274"/>
  <c r="BK261"/>
  <c r="J184"/>
  <c r="BK135"/>
  <c r="J458"/>
  <c r="J443"/>
  <c r="BK439"/>
  <c r="BK429"/>
  <c r="BK420"/>
  <c r="BK410"/>
  <c r="J408"/>
  <c r="J389"/>
  <c r="BK381"/>
  <c r="J360"/>
  <c r="BK346"/>
  <c r="J304"/>
  <c r="J278"/>
  <c r="BK263"/>
  <c r="BK255"/>
  <c r="BK241"/>
  <c r="J212"/>
  <c r="BK175"/>
  <c r="BK145"/>
  <c r="BK136"/>
  <c i="3" r="BK324"/>
  <c r="BK291"/>
  <c r="BK265"/>
  <c r="BK245"/>
  <c r="J220"/>
  <c r="J181"/>
  <c r="J134"/>
  <c r="BK338"/>
  <c r="J299"/>
  <c r="BK261"/>
  <c r="BK204"/>
  <c r="J180"/>
  <c r="J131"/>
  <c r="BK330"/>
  <c r="J315"/>
  <c r="J278"/>
  <c r="J264"/>
  <c r="J251"/>
  <c r="BK249"/>
  <c r="BK229"/>
  <c r="J210"/>
  <c r="J168"/>
  <c r="BK161"/>
  <c r="J128"/>
  <c r="BK326"/>
  <c r="BK320"/>
  <c r="J302"/>
  <c r="BK279"/>
  <c r="J275"/>
  <c r="BK264"/>
  <c r="J249"/>
  <c r="BK239"/>
  <c r="BK201"/>
  <c r="J183"/>
  <c r="J177"/>
  <c r="BK165"/>
  <c r="BK131"/>
  <c i="4" r="J133"/>
  <c r="BK133"/>
  <c r="J125"/>
  <c r="BK135"/>
  <c r="BK121"/>
  <c i="2" l="1" r="T127"/>
  <c r="P225"/>
  <c r="BK237"/>
  <c r="J237"/>
  <c r="J101"/>
  <c r="T253"/>
  <c r="T462"/>
  <c r="R465"/>
  <c i="3" r="BK242"/>
  <c r="J242"/>
  <c r="J101"/>
  <c i="2" r="P127"/>
  <c r="T225"/>
  <c r="T237"/>
  <c r="BK253"/>
  <c r="J253"/>
  <c r="J102"/>
  <c r="BK462"/>
  <c r="J462"/>
  <c r="J103"/>
  <c r="P465"/>
  <c i="3" r="R125"/>
  <c r="P209"/>
  <c r="R242"/>
  <c r="T329"/>
  <c i="2" r="BK127"/>
  <c r="J127"/>
  <c r="J98"/>
  <c r="BK225"/>
  <c r="J225"/>
  <c r="J100"/>
  <c r="P237"/>
  <c r="P253"/>
  <c r="P462"/>
  <c r="BK465"/>
  <c r="J465"/>
  <c r="J104"/>
  <c i="3" r="BK125"/>
  <c r="J125"/>
  <c r="J98"/>
  <c r="T125"/>
  <c r="R209"/>
  <c r="T242"/>
  <c r="P329"/>
  <c i="4" r="BK118"/>
  <c r="BK117"/>
  <c r="J117"/>
  <c r="J96"/>
  <c i="2" r="R127"/>
  <c r="R225"/>
  <c r="R237"/>
  <c r="R253"/>
  <c r="R462"/>
  <c r="T465"/>
  <c i="3" r="P125"/>
  <c r="BK209"/>
  <c r="J209"/>
  <c r="J99"/>
  <c r="T209"/>
  <c r="P242"/>
  <c r="BK329"/>
  <c r="J329"/>
  <c r="J102"/>
  <c r="R329"/>
  <c i="4" r="P118"/>
  <c r="P117"/>
  <c i="1" r="AU97"/>
  <c i="4" r="R118"/>
  <c r="R117"/>
  <c r="T118"/>
  <c r="T117"/>
  <c i="3" r="BK238"/>
  <c r="J238"/>
  <c r="J100"/>
  <c i="2" r="BK220"/>
  <c r="J220"/>
  <c r="J99"/>
  <c r="BK474"/>
  <c r="J474"/>
  <c r="J105"/>
  <c i="3" r="BK339"/>
  <c r="J339"/>
  <c r="J103"/>
  <c i="4" r="E85"/>
  <c r="F92"/>
  <c r="J111"/>
  <c r="BE123"/>
  <c r="BE125"/>
  <c r="BE131"/>
  <c r="BE121"/>
  <c r="BE129"/>
  <c r="BE137"/>
  <c r="BE119"/>
  <c r="BE127"/>
  <c r="BE133"/>
  <c r="BE135"/>
  <c i="3" r="J89"/>
  <c r="BE207"/>
  <c r="BE226"/>
  <c r="BE239"/>
  <c r="BE243"/>
  <c r="BE251"/>
  <c r="BE255"/>
  <c r="F92"/>
  <c r="BE128"/>
  <c r="BE177"/>
  <c r="BE181"/>
  <c r="BE199"/>
  <c r="BE201"/>
  <c r="BE204"/>
  <c r="BE220"/>
  <c r="BE245"/>
  <c r="BE256"/>
  <c r="BE257"/>
  <c r="BE264"/>
  <c r="BE275"/>
  <c r="BE279"/>
  <c r="BE291"/>
  <c r="BE305"/>
  <c r="BE321"/>
  <c r="BE326"/>
  <c r="BE330"/>
  <c r="E113"/>
  <c r="BE137"/>
  <c r="BE153"/>
  <c r="BE161"/>
  <c r="BE168"/>
  <c r="BE171"/>
  <c r="BE185"/>
  <c r="BE189"/>
  <c r="BE210"/>
  <c r="BE217"/>
  <c r="BE235"/>
  <c r="BE244"/>
  <c r="BE250"/>
  <c r="BE265"/>
  <c r="BE269"/>
  <c r="BE270"/>
  <c r="BE302"/>
  <c r="BE309"/>
  <c r="BE315"/>
  <c r="BE320"/>
  <c r="BE324"/>
  <c r="BE338"/>
  <c r="BE340"/>
  <c r="BE126"/>
  <c r="BE131"/>
  <c r="BE134"/>
  <c r="BE144"/>
  <c r="BE165"/>
  <c r="BE176"/>
  <c r="BE180"/>
  <c r="BE183"/>
  <c r="BE213"/>
  <c r="BE229"/>
  <c r="BE249"/>
  <c r="BE261"/>
  <c r="BE274"/>
  <c r="BE278"/>
  <c r="BE283"/>
  <c r="BE288"/>
  <c r="BE299"/>
  <c r="BE312"/>
  <c r="BE316"/>
  <c i="2" r="BE151"/>
  <c r="BE178"/>
  <c r="BE194"/>
  <c r="BE200"/>
  <c r="BE212"/>
  <c r="BE215"/>
  <c r="BE221"/>
  <c r="BE235"/>
  <c r="BE274"/>
  <c r="BE286"/>
  <c r="BE289"/>
  <c r="BE295"/>
  <c r="BE308"/>
  <c r="BE320"/>
  <c r="BE332"/>
  <c r="BE336"/>
  <c r="BE375"/>
  <c r="BE376"/>
  <c r="BE380"/>
  <c r="BE395"/>
  <c r="BE396"/>
  <c r="BE407"/>
  <c r="BE413"/>
  <c r="BE420"/>
  <c r="BE422"/>
  <c r="BE423"/>
  <c r="BE425"/>
  <c r="BE435"/>
  <c r="BE443"/>
  <c r="BE448"/>
  <c r="BE128"/>
  <c r="BE129"/>
  <c r="BE136"/>
  <c r="BE154"/>
  <c r="BE175"/>
  <c r="BE187"/>
  <c r="BE205"/>
  <c r="BE226"/>
  <c r="BE238"/>
  <c r="BE241"/>
  <c r="BE244"/>
  <c r="BE254"/>
  <c r="BE255"/>
  <c r="BE256"/>
  <c r="BE257"/>
  <c r="BE267"/>
  <c r="BE279"/>
  <c r="BE282"/>
  <c r="BE298"/>
  <c r="BE305"/>
  <c r="BE323"/>
  <c r="BE326"/>
  <c r="BE329"/>
  <c r="BE339"/>
  <c r="BE352"/>
  <c r="BE381"/>
  <c r="BE387"/>
  <c r="BE399"/>
  <c r="BE406"/>
  <c r="BE408"/>
  <c r="BE416"/>
  <c r="BE424"/>
  <c r="BE438"/>
  <c r="BE439"/>
  <c r="J89"/>
  <c r="F92"/>
  <c r="BE135"/>
  <c r="BE139"/>
  <c r="BE142"/>
  <c r="BE145"/>
  <c r="BE148"/>
  <c r="BE161"/>
  <c r="BE185"/>
  <c r="BE214"/>
  <c r="BE218"/>
  <c r="BE233"/>
  <c r="BE247"/>
  <c r="BE263"/>
  <c r="BE268"/>
  <c r="BE278"/>
  <c r="BE283"/>
  <c r="BE292"/>
  <c r="BE304"/>
  <c r="BE335"/>
  <c r="BE342"/>
  <c r="BE346"/>
  <c r="BE357"/>
  <c r="BE371"/>
  <c r="BE379"/>
  <c r="BE389"/>
  <c r="BE392"/>
  <c r="BE403"/>
  <c r="BE409"/>
  <c r="BE421"/>
  <c r="BE428"/>
  <c r="BE437"/>
  <c r="BE449"/>
  <c r="BE454"/>
  <c r="BE455"/>
  <c r="BE461"/>
  <c r="BE463"/>
  <c r="BE464"/>
  <c r="BE475"/>
  <c r="E85"/>
  <c r="BE132"/>
  <c r="BE168"/>
  <c r="BE184"/>
  <c r="BE190"/>
  <c r="BE250"/>
  <c r="BE261"/>
  <c r="BE262"/>
  <c r="BE271"/>
  <c r="BE275"/>
  <c r="BE301"/>
  <c r="BE351"/>
  <c r="BE360"/>
  <c r="BE365"/>
  <c r="BE367"/>
  <c r="BE372"/>
  <c r="BE383"/>
  <c r="BE385"/>
  <c r="BE400"/>
  <c r="BE410"/>
  <c r="BE417"/>
  <c r="BE429"/>
  <c r="BE442"/>
  <c r="BE446"/>
  <c r="BE452"/>
  <c r="BE458"/>
  <c r="BE466"/>
  <c r="BE473"/>
  <c r="F37"/>
  <c i="1" r="BD95"/>
  <c i="2" r="J34"/>
  <c i="1" r="AW95"/>
  <c i="3" r="F34"/>
  <c i="1" r="BA96"/>
  <c i="4" r="F34"/>
  <c i="1" r="BA97"/>
  <c i="4" r="F37"/>
  <c i="1" r="BD97"/>
  <c i="2" r="F34"/>
  <c i="1" r="BA95"/>
  <c i="3" r="J34"/>
  <c i="1" r="AW96"/>
  <c i="4" r="J34"/>
  <c i="1" r="AW97"/>
  <c i="4" r="F36"/>
  <c i="1" r="BC97"/>
  <c i="2" r="F35"/>
  <c i="1" r="BB95"/>
  <c i="3" r="F36"/>
  <c i="1" r="BC96"/>
  <c i="4" r="F35"/>
  <c i="1" r="BB97"/>
  <c i="2" r="F36"/>
  <c i="1" r="BC95"/>
  <c i="3" r="F37"/>
  <c i="1" r="BD96"/>
  <c i="3" r="F35"/>
  <c i="1" r="BB96"/>
  <c i="2" l="1" r="R126"/>
  <c r="R125"/>
  <c i="3" r="P124"/>
  <c r="P123"/>
  <c i="1" r="AU96"/>
  <c i="3" r="T124"/>
  <c r="T123"/>
  <c r="R124"/>
  <c r="R123"/>
  <c i="2" r="P126"/>
  <c r="P125"/>
  <c i="1" r="AU95"/>
  <c i="2" r="T126"/>
  <c r="T125"/>
  <c r="BK126"/>
  <c r="J126"/>
  <c r="J97"/>
  <c i="3" r="BK124"/>
  <c r="J124"/>
  <c r="J97"/>
  <c i="4" r="J118"/>
  <c r="J97"/>
  <c i="2" r="F33"/>
  <c i="1" r="AZ95"/>
  <c i="3" r="J33"/>
  <c i="1" r="AV96"/>
  <c r="AT96"/>
  <c r="BD94"/>
  <c r="W33"/>
  <c r="BB94"/>
  <c r="W31"/>
  <c r="BC94"/>
  <c r="W32"/>
  <c i="4" r="F33"/>
  <c i="1" r="AZ97"/>
  <c i="4" r="J30"/>
  <c i="1" r="AG97"/>
  <c i="2" r="J33"/>
  <c i="1" r="AV95"/>
  <c r="AT95"/>
  <c i="3" r="F33"/>
  <c i="1" r="AZ96"/>
  <c i="4" r="J33"/>
  <c i="1" r="AV97"/>
  <c r="AT97"/>
  <c r="AN97"/>
  <c r="BA94"/>
  <c r="W30"/>
  <c i="2" l="1" r="BK125"/>
  <c r="J125"/>
  <c i="3" r="BK123"/>
  <c r="J123"/>
  <c r="J96"/>
  <c i="4" r="J39"/>
  <c i="1" r="AU94"/>
  <c r="AW94"/>
  <c r="AK30"/>
  <c r="AX94"/>
  <c r="AY94"/>
  <c r="AZ94"/>
  <c r="W29"/>
  <c i="2" r="J30"/>
  <c i="1" r="AG95"/>
  <c i="2" l="1" r="J39"/>
  <c r="J96"/>
  <c i="1" r="AN95"/>
  <c r="AV94"/>
  <c r="AK29"/>
  <c i="3" r="J30"/>
  <c i="1" r="AG96"/>
  <c r="AG94"/>
  <c r="AK26"/>
  <c i="3" l="1" r="J39"/>
  <c i="1" r="AN9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<sst xmlns="http://schemas.openxmlformats.org/spreadsheetml/2006/main">
  <si>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</si>
  <si>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</si>
  <si>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</si>
  <si>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</si>
  <si>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</si>
  <si>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{10523b37-d77a-46e4-91d2-0189e42e14d1}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</si>
  <si>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</si>
  <si>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</si>
  <si>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</si>
  <si>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</si>
  <si>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</si>
  <si>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</si>
  <si>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</si>
  <si>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</si>
  <si>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4667-SO302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</si>
  <si>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</si>
  <si>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</si>
  <si>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II/346 CHOTĚBOŘ - UL. FOMINOVA - SO 302</t>
  </si>
  <si>
    <t>KSO:</t>
  </si>
  <si>
    <t>CC-CZ:</t>
  </si>
  <si>
    <t>Místo:</t>
  </si>
  <si>
    <t>Chotěboř</t>
  </si>
  <si>
    <t>Datum:</t>
  </si>
  <si>
    <t>7.10.2023</t>
  </si>
  <si>
    <t>Zadavatel:</t>
  </si>
  <si>
    <t>IČ:</t>
  </si>
  <si>
    <t>Vodovody a kanalizace Havlíčkův Brod</t>
  </si>
  <si>
    <t>DIČ:</t>
  </si>
  <si>
    <t>Uchazeč:</t>
  </si>
  <si>
    <t>Vyplň údaj</t>
  </si>
  <si>
    <t>Projektant:</t>
  </si>
  <si>
    <t>OPTIMA, spol s r.o.</t>
  </si>
  <si>
    <t>True</t>
  </si>
  <si>
    <t>Zpracovatel:</t>
  </si>
  <si>
    <t>Suchánek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</si>
  <si>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</si>
  <si>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</si>
  <si>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</si>
  <si>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</si>
  <si>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</si>
  <si>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</si>
  <si>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</si>
  <si>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</si>
  <si>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</si>
  <si>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</si>
  <si>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</si>
  <si>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</si>
  <si>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</si>
  <si>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</si>
  <si>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</si>
  <si>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</si>
  <si>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</si>
  <si>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</si>
  <si>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</si>
  <si>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</si>
  <si>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</si>
  <si>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</si>
  <si>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</si>
  <si>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</si>
  <si>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</si>
  <si>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</si>
  <si>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</si>
  <si>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</si>
  <si>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</si>
  <si>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</si>
  <si>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</si>
  <si>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</si>
  <si>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</si>
  <si>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</si>
  <si>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</si>
  <si>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</si>
  <si>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</si>
  <si>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</si>
  <si>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</si>
  <si>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</si>
  <si>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</si>
  <si>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</si>
  <si>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</si>
  <si>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</si>
  <si>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</si>
  <si>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</si>
  <si>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4667-302.1</t>
  </si>
  <si>
    <t>SO 302.1 Vodovod</t>
  </si>
  <si>
    <t>STA</t>
  </si>
  <si>
    <t>1</t>
  </si>
  <si>
    <t>{6eef9162-8e49-41b4-9c4d-3cfa9c5b5468}</t>
  </si>
  <si>
    <t>2</t>
  </si>
  <si>
    <t>4667-302.2</t>
  </si>
  <si>
    <t>SO 302.2 Jednotná kanalizace</t>
  </si>
  <si>
    <t>{5fedac96-d5f3-411a-b3ed-3c5e8f06ab18}</t>
  </si>
  <si>
    <t>SO 001.2</t>
  </si>
  <si>
    <t>Všeobecné položky - Vak HB</t>
  </si>
  <si>
    <t>{662a7e12-a7f1-45c0-adfc-dadae5f59dd0}</t>
  </si>
  <si>
    <t>KRYCÍ LIST SOUPISU PRACÍ</t>
  </si>
  <si>
    <t>Objekt:</t>
  </si>
  <si>
    <t>4667-302.1 - SO 302.1 Vodovod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</si>
  <si>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</si>
  <si>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</si>
  <si>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</si>
  <si>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</si>
  <si>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</si>
  <si>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</si>
  <si>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</si>
  <si>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</si>
  <si>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</si>
  <si>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</si>
  <si>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</si>
  <si>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</si>
  <si>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</si>
  <si>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</si>
  <si>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</si>
  <si>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</si>
  <si>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</si>
  <si>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</si>
  <si>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</si>
  <si>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</si>
  <si>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</si>
  <si>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</si>
  <si>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</si>
  <si>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</si>
  <si>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</si>
  <si>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</si>
  <si>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</si>
  <si>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</si>
  <si>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</si>
  <si>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</si>
  <si>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</si>
  <si>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</si>
  <si>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</si>
  <si>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</si>
  <si>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</si>
  <si>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2023 01</t>
  </si>
  <si>
    <t>4</t>
  </si>
  <si>
    <t>-1990232966</t>
  </si>
  <si>
    <t>113107422</t>
  </si>
  <si>
    <t>Odstranění podkladu z kameniva drceného tl přes 100 do 200 mm při překopech strojně pl do 15 m2</t>
  </si>
  <si>
    <t>-1512110502</t>
  </si>
  <si>
    <t>VV</t>
  </si>
  <si>
    <t>chodník KU B</t>
  </si>
  <si>
    <t>2,5</t>
  </si>
  <si>
    <t>3</t>
  </si>
  <si>
    <t>113107423</t>
  </si>
  <si>
    <t>Odstranění podkladu z kameniva drceného tl přes 200 do 300 mm při překopech strojně pl do 15 m2</t>
  </si>
  <si>
    <t>582175390</t>
  </si>
  <si>
    <t>Místa napojení ve st. komunikaci</t>
  </si>
  <si>
    <t>2,5*4</t>
  </si>
  <si>
    <t>113107443</t>
  </si>
  <si>
    <t>Odstranění podkladu živičných tl přes 100 do 150 mm při překopech strojně pl do 15 m2</t>
  </si>
  <si>
    <t>831736282</t>
  </si>
  <si>
    <t>5</t>
  </si>
  <si>
    <t>113107523</t>
  </si>
  <si>
    <t>Odstranění podkladu z kameniva drceného tl přes 200 do 300 mm při překopech strojně pl přes 15 m2</t>
  </si>
  <si>
    <t>654939489</t>
  </si>
  <si>
    <t>trasa A</t>
  </si>
  <si>
    <t>16*1,3</t>
  </si>
  <si>
    <t>6</t>
  </si>
  <si>
    <t>115001101R00</t>
  </si>
  <si>
    <t>Zajištění dodávky vody po dobu výstavby, náhradní zásobování - suchovod vč. provizor. přepojení přípojek a vodovodních řadů (dodávka materiálu vč. montáže a zemních prácí)</t>
  </si>
  <si>
    <t>m</t>
  </si>
  <si>
    <t>1385378925</t>
  </si>
  <si>
    <t>P</t>
  </si>
  <si>
    <t>Poznámka k položce:_x000d_
Položka bude čerpána pouze se souhlasem investora.</t>
  </si>
  <si>
    <t>420</t>
  </si>
  <si>
    <t>7</t>
  </si>
  <si>
    <t>119001401</t>
  </si>
  <si>
    <t>Dočasné zajištění potrubí ocelového nebo litinového DN do 200 mm</t>
  </si>
  <si>
    <t>-681435477</t>
  </si>
  <si>
    <t>plynovodní a vodovodní potrubí</t>
  </si>
  <si>
    <t>1,5*(10)</t>
  </si>
  <si>
    <t>8</t>
  </si>
  <si>
    <t>119001412</t>
  </si>
  <si>
    <t>Dočasné zajištění potrubí betonového, ŽB nebo kameninového DN přes 200 do 500 mm</t>
  </si>
  <si>
    <t>903960333</t>
  </si>
  <si>
    <t>jednotné kanalizace a přípojak (zakreslených v PD)</t>
  </si>
  <si>
    <t>1,5*(12)</t>
  </si>
  <si>
    <t>9</t>
  </si>
  <si>
    <t>119001421</t>
  </si>
  <si>
    <t>Dočasné zajištění kabelů a kabelových tratí ze 3 volně ložených kabelů</t>
  </si>
  <si>
    <t>904223894</t>
  </si>
  <si>
    <t>kabelů NN, VN, sdělovacích, VO+přípojky</t>
  </si>
  <si>
    <t>1,5*24+23*1,5</t>
  </si>
  <si>
    <t>10</t>
  </si>
  <si>
    <t>121151104</t>
  </si>
  <si>
    <t>Sejmutí ornice plochy do 100 m2 tl vrstvy přes 200 do 250 mm strojně</t>
  </si>
  <si>
    <t>-1113615309</t>
  </si>
  <si>
    <t>přípojky v zelené ploše č. 16, 19, 20, 21</t>
  </si>
  <si>
    <t>(42+28+20+5)*1,5</t>
  </si>
  <si>
    <t>11</t>
  </si>
  <si>
    <t>132251255</t>
  </si>
  <si>
    <t>Hloubení rýh nezapažených š do 2000 mm v hornině třídy těžitelnosti I skupiny 3 objem do 1000 m3 strojně</t>
  </si>
  <si>
    <t>m3</t>
  </si>
  <si>
    <t>-1312399279</t>
  </si>
  <si>
    <t>v tř. 3 do hloubky 0,8m</t>
  </si>
  <si>
    <t>vodovodní řady v komunikaci - 0,4m konstrukce komunikace</t>
  </si>
  <si>
    <t>1,15*0,4*417,6</t>
  </si>
  <si>
    <t>vodovodní přípojky pod komunikací - 0,4 odečet komunikace</t>
  </si>
  <si>
    <t>151,12*1,1*0,4</t>
  </si>
  <si>
    <t>Součet</t>
  </si>
  <si>
    <t>12</t>
  </si>
  <si>
    <t>132351255</t>
  </si>
  <si>
    <t>Hloubení rýh nezapažených š do 2000 mm v hornině třídy těžitelnosti II skupiny 4 objem do 1000 m3 strojně</t>
  </si>
  <si>
    <t>-927203465</t>
  </si>
  <si>
    <t>v tř. 4 v hloubce od 0,8m do 1,2</t>
  </si>
  <si>
    <t xml:space="preserve">vodovodní řady v komunikaci - 0,4m </t>
  </si>
  <si>
    <t>vodovodní přípojky pod komunikací - 0,4</t>
  </si>
  <si>
    <t>151,1*1,1*0,4</t>
  </si>
  <si>
    <t>13</t>
  </si>
  <si>
    <t>132451254</t>
  </si>
  <si>
    <t>Hloubení rýh nezapažených š do 2000 mm v hornině třídy těžitelnosti II skupiny 5 objem do 500 m3 strojně</t>
  </si>
  <si>
    <t>692440293</t>
  </si>
  <si>
    <t>ve výkopu do 2,5 tř. 5 od hloubky 1,2m - hloubka výkopu max 1,75m</t>
  </si>
  <si>
    <t>1,15*0,55*417,6</t>
  </si>
  <si>
    <t>151,1*1,1*0,55</t>
  </si>
  <si>
    <t>14</t>
  </si>
  <si>
    <t>139911121</t>
  </si>
  <si>
    <t>Bourání kcí v hloubených vykopávkách ze zdiva z betonu prostého ručně</t>
  </si>
  <si>
    <t>-1929401540</t>
  </si>
  <si>
    <t>stávajících bloků na potrubí</t>
  </si>
  <si>
    <t>0,15*9</t>
  </si>
  <si>
    <t>151101101</t>
  </si>
  <si>
    <t>Zřízení příložného pažení a rozepření stěn rýh hl do 2 m</t>
  </si>
  <si>
    <t>1026959228</t>
  </si>
  <si>
    <t>vodovodní řady v komunikaci</t>
  </si>
  <si>
    <t>417,6*1,35*2</t>
  </si>
  <si>
    <t>místa napojení na st. přípojku ve výkopu</t>
  </si>
  <si>
    <t>2*2*6</t>
  </si>
  <si>
    <t>16</t>
  </si>
  <si>
    <t>151101111</t>
  </si>
  <si>
    <t>Odstranění příložného pažení a rozepření stěn rýh hl do 2 m</t>
  </si>
  <si>
    <t>1875214135</t>
  </si>
  <si>
    <t>17</t>
  </si>
  <si>
    <t>162351103R00</t>
  </si>
  <si>
    <t>Vodorovné přemístění kameniva těženého a štěrkopísku po staveništi, včetně naložení na dopravní prostředek a složení sypaniny do výkopu</t>
  </si>
  <si>
    <t>905185807</t>
  </si>
  <si>
    <t>96,968+274,282+501,467</t>
  </si>
  <si>
    <t>18</t>
  </si>
  <si>
    <t>162751117R00</t>
  </si>
  <si>
    <t>Vodorovné přemístění výkopku/sypaniny po suchu na obvyklém dopravním prostředku, bez naloženívýkopku, avšak se složením bez rozhrnutí na vzdálenost dle volby zhotovitele</t>
  </si>
  <si>
    <t>-440818195</t>
  </si>
  <si>
    <t>výkopy</t>
  </si>
  <si>
    <t>258,589+258,58+355,548</t>
  </si>
  <si>
    <t>19</t>
  </si>
  <si>
    <t>171201231</t>
  </si>
  <si>
    <t>Poplatek za uložení zeminy a kamení na recyklační skládce (skládkovné) kód odpadu 17 05 04</t>
  </si>
  <si>
    <t>t</t>
  </si>
  <si>
    <t>1863883573</t>
  </si>
  <si>
    <t>258,589*1,67</t>
  </si>
  <si>
    <t>614,128*2,2</t>
  </si>
  <si>
    <t>20</t>
  </si>
  <si>
    <t>174151101</t>
  </si>
  <si>
    <t>Zásyp jam, šachet rýh nebo kolem objektů sypaninou se zhutněním</t>
  </si>
  <si>
    <t>-1161855685</t>
  </si>
  <si>
    <t>celkový výkop</t>
  </si>
  <si>
    <t>odečet podsypu a obsypu</t>
  </si>
  <si>
    <t>-(96,968+274,282)</t>
  </si>
  <si>
    <t>M</t>
  </si>
  <si>
    <t>58331200</t>
  </si>
  <si>
    <t>štěrkopísek netříděný</t>
  </si>
  <si>
    <t>2063324749</t>
  </si>
  <si>
    <t>zásyp v komunikacích</t>
  </si>
  <si>
    <t>celkový zásyp</t>
  </si>
  <si>
    <t>501,467*2</t>
  </si>
  <si>
    <t>22</t>
  </si>
  <si>
    <t>175151101</t>
  </si>
  <si>
    <t>Obsypání potrubí strojně sypaninou bez prohození, uloženou do 3 m</t>
  </si>
  <si>
    <t>1788715580</t>
  </si>
  <si>
    <t>tl.300 mm nad potrubím + tl potrubí</t>
  </si>
  <si>
    <t>vodovodní řady</t>
  </si>
  <si>
    <t>1,15*0,45*417,6</t>
  </si>
  <si>
    <t>vodovodní přípojky</t>
  </si>
  <si>
    <t>151,1*1,1*0,35</t>
  </si>
  <si>
    <t>23</t>
  </si>
  <si>
    <t>58337310</t>
  </si>
  <si>
    <t>štěrkopísek frakce 0/4</t>
  </si>
  <si>
    <t>381486088</t>
  </si>
  <si>
    <t>274,282*2</t>
  </si>
  <si>
    <t>24</t>
  </si>
  <si>
    <t>181351004</t>
  </si>
  <si>
    <t>Rozprostření ornice tl vrstvy přes 200 do 250 mm pl do 100 m2 v rovině nebo ve svahu do 1:5 strojně</t>
  </si>
  <si>
    <t>1189690093</t>
  </si>
  <si>
    <t>25</t>
  </si>
  <si>
    <t>181411131</t>
  </si>
  <si>
    <t>Založení parkového trávníku výsevem pl do 1000 m2 v rovině a ve svahu do 1:5</t>
  </si>
  <si>
    <t>-102762378</t>
  </si>
  <si>
    <t>26</t>
  </si>
  <si>
    <t>00572410</t>
  </si>
  <si>
    <t>osivo směs travní parková</t>
  </si>
  <si>
    <t>kg</t>
  </si>
  <si>
    <t>259991395</t>
  </si>
  <si>
    <t>142,5*0,02 'Přepočtené koeficientem množství</t>
  </si>
  <si>
    <t>Zakládání</t>
  </si>
  <si>
    <t>27</t>
  </si>
  <si>
    <t>212751104</t>
  </si>
  <si>
    <t>Trativod z drenážních trubek flexibilních PVC-U SN 4 perforace 360° včetně lože otevřený výkop DN 100 pro meliorace</t>
  </si>
  <si>
    <t>865066766</t>
  </si>
  <si>
    <t>Položka bude čerpána se souhlasem investora</t>
  </si>
  <si>
    <t>417,6</t>
  </si>
  <si>
    <t>Vodorovné konstrukce</t>
  </si>
  <si>
    <t>28</t>
  </si>
  <si>
    <t>451541111</t>
  </si>
  <si>
    <t>Lože pod potrubí otevřený výkop ze štěrkodrtě</t>
  </si>
  <si>
    <t>950416561</t>
  </si>
  <si>
    <t>tl. 150mm pod plastovým potrubím</t>
  </si>
  <si>
    <t>1,15*0,15*417,6</t>
  </si>
  <si>
    <t>151,1*1,1*0,15</t>
  </si>
  <si>
    <t>29</t>
  </si>
  <si>
    <t>452313141</t>
  </si>
  <si>
    <t>Podkladní bloky z betonu prostého bez zvýšených nároků na prostředí tř. C 16/20 otevřený výkop</t>
  </si>
  <si>
    <t>360040626</t>
  </si>
  <si>
    <t>12*0,1</t>
  </si>
  <si>
    <t>30</t>
  </si>
  <si>
    <t>452313192</t>
  </si>
  <si>
    <t>Příplatek ke zřizování podkladních bloků z betonu prostého za práce ve štole</t>
  </si>
  <si>
    <t>2038872502</t>
  </si>
  <si>
    <t>0,2*12</t>
  </si>
  <si>
    <t>Komunikace pozemní</t>
  </si>
  <si>
    <t>31</t>
  </si>
  <si>
    <t>566901133</t>
  </si>
  <si>
    <t>Vyspravení podkladu po překopech inženýrských sítí plochy do 15 m2 štěrkodrtí tl. 200 mm</t>
  </si>
  <si>
    <t>234025796</t>
  </si>
  <si>
    <t>chodník</t>
  </si>
  <si>
    <t>32</t>
  </si>
  <si>
    <t>566901134</t>
  </si>
  <si>
    <t>Vyspravení podkladu po překopech inženýrských sítí plochy do 15 m2 štěrkodrtí tl. 250 mm</t>
  </si>
  <si>
    <t>-1632322748</t>
  </si>
  <si>
    <t>komunikace</t>
  </si>
  <si>
    <t>33</t>
  </si>
  <si>
    <t>566901162</t>
  </si>
  <si>
    <t>Vyspravení podkladu po překopech inženýrských sítí plochy do 15 m2 obalovaným kamenivem ACP (OK) tl. 150 mm</t>
  </si>
  <si>
    <t>574152134</t>
  </si>
  <si>
    <t>34</t>
  </si>
  <si>
    <t>596211110</t>
  </si>
  <si>
    <t>Kladení zámkové dlažby komunikací pro pěší ručně tl 60 mm skupiny A pl do 50 m2</t>
  </si>
  <si>
    <t>-497640460</t>
  </si>
  <si>
    <t>oprava chodníku - původní dlažba</t>
  </si>
  <si>
    <t>35</t>
  </si>
  <si>
    <t>599142111</t>
  </si>
  <si>
    <t>Úprava zálivky dilatačních nebo pracovních spár v cementobetonovém krytu hl do 40 mm š přes 20 do 40 mm</t>
  </si>
  <si>
    <t>1846274560</t>
  </si>
  <si>
    <t>2,5*3*4</t>
  </si>
  <si>
    <t>Trubní vedení</t>
  </si>
  <si>
    <t>36</t>
  </si>
  <si>
    <t>850245121</t>
  </si>
  <si>
    <t>Výřez nebo výsek na potrubí z trub litinových tlakových nebo plastických hmot DN 80</t>
  </si>
  <si>
    <t>kus</t>
  </si>
  <si>
    <t>-139570774</t>
  </si>
  <si>
    <t>37</t>
  </si>
  <si>
    <t>850265121</t>
  </si>
  <si>
    <t>Výřez nebo výsek na potrubí z trub litinových tlakových nebo plastických hmot DN 100</t>
  </si>
  <si>
    <t>-1613787781</t>
  </si>
  <si>
    <t>38</t>
  </si>
  <si>
    <t>851241131</t>
  </si>
  <si>
    <t>Montáž potrubí z trub litinových hrdlových s integrovaným těsněním otevřený výkop DN 80</t>
  </si>
  <si>
    <t>1265471063</t>
  </si>
  <si>
    <t>39</t>
  </si>
  <si>
    <t>55253000</t>
  </si>
  <si>
    <t>trouba vodovodní litinová hrdlová Pz dl 6m DN 80</t>
  </si>
  <si>
    <t>-417719153</t>
  </si>
  <si>
    <t>Před zahájezím stavby vodovodu a kanalizace musí být použitý materál předložen VAK HB k odsouhlasení !</t>
  </si>
  <si>
    <t>14,6</t>
  </si>
  <si>
    <t>14,6*1,01 'Přepočtené koeficientem množství</t>
  </si>
  <si>
    <t>40</t>
  </si>
  <si>
    <t>552x009</t>
  </si>
  <si>
    <t>těsnící manžeta pro zámkový spoj TH DN80</t>
  </si>
  <si>
    <t>2071540532</t>
  </si>
  <si>
    <t>41</t>
  </si>
  <si>
    <t>851261131</t>
  </si>
  <si>
    <t>Montáž potrubí z trub litinových hrdlových s integrovaným těsněním otevřený výkop DN 100</t>
  </si>
  <si>
    <t>-97746842</t>
  </si>
  <si>
    <t>42</t>
  </si>
  <si>
    <t>55253001</t>
  </si>
  <si>
    <t>trouba vodovodní litinová hrdlová Pz dl 6m DN 100</t>
  </si>
  <si>
    <t>-609965791</t>
  </si>
  <si>
    <t>159,9</t>
  </si>
  <si>
    <t>159,9*1,01 'Přepočtené koeficientem množství</t>
  </si>
  <si>
    <t>43</t>
  </si>
  <si>
    <t>552X008</t>
  </si>
  <si>
    <t>těsnící manžeta pro zámkový hrdlový spoj TH DN100</t>
  </si>
  <si>
    <t>-296603557</t>
  </si>
  <si>
    <t>44</t>
  </si>
  <si>
    <t>857241131</t>
  </si>
  <si>
    <t>Montáž litinových tvarovek jednoosých hrdlových otevřený výkop s integrovaným těsněním DN 80</t>
  </si>
  <si>
    <t>1167779280</t>
  </si>
  <si>
    <t>Na napojení řadu A v ZU</t>
  </si>
  <si>
    <t>45</t>
  </si>
  <si>
    <t>422x003</t>
  </si>
  <si>
    <t>WAGA SPOJKA DN80 s jištěním proti posunu</t>
  </si>
  <si>
    <t>1433154710</t>
  </si>
  <si>
    <t>46</t>
  </si>
  <si>
    <t>857242122</t>
  </si>
  <si>
    <t>Montáž litinových tvarovek jednoosých přírubových otevřený výkop DN 80</t>
  </si>
  <si>
    <t>-869478896</t>
  </si>
  <si>
    <t>47</t>
  </si>
  <si>
    <t>RMAT0002</t>
  </si>
  <si>
    <t>WAGA přírubový adaptér DN80</t>
  </si>
  <si>
    <t>1586915641</t>
  </si>
  <si>
    <t>48</t>
  </si>
  <si>
    <t>857251151</t>
  </si>
  <si>
    <t>Montáž litinových tvarovek jednoosých hrdlo/příruba otevřený výkop s těsnícím spojem DN/OD 90</t>
  </si>
  <si>
    <t>1037106924</t>
  </si>
  <si>
    <t>49</t>
  </si>
  <si>
    <t>55251186</t>
  </si>
  <si>
    <t>tvarovka přírubová s hrdlem E, PN 10-16 DN 90/příruba DN 80</t>
  </si>
  <si>
    <t>-2058129317</t>
  </si>
  <si>
    <t>50</t>
  </si>
  <si>
    <t>857261131</t>
  </si>
  <si>
    <t>Montáž litinových tvarovek jednoosých hrdlových otevřený výkop s integrovaným těsněním DN 100</t>
  </si>
  <si>
    <t>1608273048</t>
  </si>
  <si>
    <t>51</t>
  </si>
  <si>
    <t>422x004</t>
  </si>
  <si>
    <t xml:space="preserve">WAGA přírubový adaptér  jištěním proti posunu DN100</t>
  </si>
  <si>
    <t>84278681</t>
  </si>
  <si>
    <t>52</t>
  </si>
  <si>
    <t>422x007</t>
  </si>
  <si>
    <t>WAGA spojka DN100 s jištěním proti posunu</t>
  </si>
  <si>
    <t>-1103724934</t>
  </si>
  <si>
    <t>53</t>
  </si>
  <si>
    <t>55253490</t>
  </si>
  <si>
    <t>tvarovka přírubová litinová s hladkým koncem,práškový epoxid tl 250µm F-kus DN 100</t>
  </si>
  <si>
    <t>-698484015</t>
  </si>
  <si>
    <t>54</t>
  </si>
  <si>
    <t>55253893</t>
  </si>
  <si>
    <t>tvarovka přírubová s hrdlem z tvárné litiny,práškový epoxid tl 250µm EU-kus dl 130mm DN 100</t>
  </si>
  <si>
    <t>1125845321</t>
  </si>
  <si>
    <t>55</t>
  </si>
  <si>
    <t>55253917</t>
  </si>
  <si>
    <t>koleno hrdlové z tvárné litiny,práškový epoxid tl 250µm MMK-kus DN 100-22,5°</t>
  </si>
  <si>
    <t>243248771</t>
  </si>
  <si>
    <t>56</t>
  </si>
  <si>
    <t>55253929</t>
  </si>
  <si>
    <t>koleno hrdlové z tvárné litiny,práškový epoxid tl 250µm MMK-kus DN 100-30°</t>
  </si>
  <si>
    <t>-437678742</t>
  </si>
  <si>
    <t>57</t>
  </si>
  <si>
    <t>55253941</t>
  </si>
  <si>
    <t>koleno hrdlové z tvárné litiny,práškový epoxid tl 250µm MMK-kus DN 100-45°</t>
  </si>
  <si>
    <t>-2127891494</t>
  </si>
  <si>
    <t>58</t>
  </si>
  <si>
    <t>857261151</t>
  </si>
  <si>
    <t>Montáž litinových tvarovek jednoosých hrdlo/příruba otevřený výkop s těsnícím spojem DN/OD 110</t>
  </si>
  <si>
    <t>-139158679</t>
  </si>
  <si>
    <t>59</t>
  </si>
  <si>
    <t>55251187</t>
  </si>
  <si>
    <t>tvarovka přírubová s hrdlem E, PN 10-16 DN 110/příruba DN 100</t>
  </si>
  <si>
    <t>385951366</t>
  </si>
  <si>
    <t>60</t>
  </si>
  <si>
    <t>857262122</t>
  </si>
  <si>
    <t>Montáž litinových tvarovek jednoosých přírubových otevřený výkop DN 100</t>
  </si>
  <si>
    <t>1048635983</t>
  </si>
  <si>
    <t>R kus DN100/80</t>
  </si>
  <si>
    <t>P kus 45°</t>
  </si>
  <si>
    <t>P kus 11°</t>
  </si>
  <si>
    <t>N kus</t>
  </si>
  <si>
    <t>TP kus 200mm</t>
  </si>
  <si>
    <t>61</t>
  </si>
  <si>
    <t>55253967</t>
  </si>
  <si>
    <t>koleno přírubové z tvárné litiny,práškový epoxid tl 250µm FFK-kus DN 100-11,25°</t>
  </si>
  <si>
    <t>-1636477659</t>
  </si>
  <si>
    <t>62</t>
  </si>
  <si>
    <t>55254026</t>
  </si>
  <si>
    <t>koleno přírubové z tvárné litiny,práškový epoxid tl 250µm Q-kus DN 80-90°</t>
  </si>
  <si>
    <t>1166274609</t>
  </si>
  <si>
    <t>63</t>
  </si>
  <si>
    <t>55253612x</t>
  </si>
  <si>
    <t>přechod přírubový,práškový epoxid tl 250µm FFR-kus litinový DN 100/80</t>
  </si>
  <si>
    <t>365106198</t>
  </si>
  <si>
    <t>64</t>
  </si>
  <si>
    <t>552x001</t>
  </si>
  <si>
    <t>trouba přírubová TP-DN 80 PN 10-16 l=0,20m</t>
  </si>
  <si>
    <t>449303598</t>
  </si>
  <si>
    <t>65</t>
  </si>
  <si>
    <t>552x006</t>
  </si>
  <si>
    <t>trouba přírubová TP-DN80 PN10 l/1m</t>
  </si>
  <si>
    <t>698606927</t>
  </si>
  <si>
    <t>66</t>
  </si>
  <si>
    <t>857264122</t>
  </si>
  <si>
    <t>Montáž litinových tvarovek odbočných přírubových otevřený výkop DN 100</t>
  </si>
  <si>
    <t>2045024193</t>
  </si>
  <si>
    <t>67</t>
  </si>
  <si>
    <t>55253515</t>
  </si>
  <si>
    <t>tvarovka přírubová litinová s přírubovou odbočkou,práškový epoxid tl 250µm T-kus DN 100/80</t>
  </si>
  <si>
    <t>1537669352</t>
  </si>
  <si>
    <t>68</t>
  </si>
  <si>
    <t>55253516</t>
  </si>
  <si>
    <t>tvarovka přírubová litinová vodovodní s přírubovou odbočkou PN10/16 T-kus DN 100/100</t>
  </si>
  <si>
    <t>-2066837117</t>
  </si>
  <si>
    <t>69</t>
  </si>
  <si>
    <t>871161211</t>
  </si>
  <si>
    <t>Montáž potrubí z PE100 SDR 11 otevřený výkop svařovaných elektrotvarovkou D 32 x 3,6 mm</t>
  </si>
  <si>
    <t>-924741377</t>
  </si>
  <si>
    <t>specifikace dle TZ</t>
  </si>
  <si>
    <t>přípojky + rezerva na napojení na st. potubí 3m</t>
  </si>
  <si>
    <t>99,4+3*16</t>
  </si>
  <si>
    <t>70</t>
  </si>
  <si>
    <t>28613170</t>
  </si>
  <si>
    <t>trubka vodovodní PE100 SDR11 se signalizační vrstvou 32x3,0mm</t>
  </si>
  <si>
    <t>-1981397960</t>
  </si>
  <si>
    <t>147,4*1,015 'Přepočtené koeficientem množství</t>
  </si>
  <si>
    <t>71</t>
  </si>
  <si>
    <t>871181211</t>
  </si>
  <si>
    <t>Montáž potrubí z PE100 SDR 11 otevřený výkop svařovaných elektrotvarovkou D 50 x 4,6 mm</t>
  </si>
  <si>
    <t>-1375778312</t>
  </si>
  <si>
    <t>72</t>
  </si>
  <si>
    <t>28613172</t>
  </si>
  <si>
    <t>trubka vodovodní PE100 SDR11 se signalizační vrstvou 50x4,6mm</t>
  </si>
  <si>
    <t>-633694074</t>
  </si>
  <si>
    <t>přípojka + rezerva na napojení 3m</t>
  </si>
  <si>
    <t>4+3</t>
  </si>
  <si>
    <t>7*1,015 'Přepočtené koeficientem množství</t>
  </si>
  <si>
    <t>73</t>
  </si>
  <si>
    <t>871211211</t>
  </si>
  <si>
    <t>Montáž potrubí z PE100 SDR 11 otevřený výkop svařovaných elektrotvarovkou D 63 x 5,8 mm</t>
  </si>
  <si>
    <t>-693594514</t>
  </si>
  <si>
    <t>přípojky + rezerva na napojení 3m</t>
  </si>
  <si>
    <t>(6,5+12,2+12,2+10,5+6,5)+3*5</t>
  </si>
  <si>
    <t>74</t>
  </si>
  <si>
    <t>28613173</t>
  </si>
  <si>
    <t>trubka vodovodní PE100 SDR11 se signalizační vrstvou 63x5,8mm</t>
  </si>
  <si>
    <t>859238031</t>
  </si>
  <si>
    <t>62,9*1,015 'Přepočtené koeficientem množství</t>
  </si>
  <si>
    <t>75</t>
  </si>
  <si>
    <t>871251151</t>
  </si>
  <si>
    <t>Montáž potrubí z PE100 SDR 17 otevřený výkop svařovaných na tupo D 110 x 6,6 mm</t>
  </si>
  <si>
    <t>1619050715</t>
  </si>
  <si>
    <t>37+185,10+21</t>
  </si>
  <si>
    <t>76</t>
  </si>
  <si>
    <t>28613576</t>
  </si>
  <si>
    <t>potrubí dvouvrstvé PE100 RC SDR17 110x6,6 dl 12m</t>
  </si>
  <si>
    <t>1570121332</t>
  </si>
  <si>
    <t>243,1*1,015 'Přepočtené koeficientem množství</t>
  </si>
  <si>
    <t>77</t>
  </si>
  <si>
    <t>877241101</t>
  </si>
  <si>
    <t>Montáž elektrospojek na vodovodním potrubí z PE trub d 90</t>
  </si>
  <si>
    <t>-1358688960</t>
  </si>
  <si>
    <t>78</t>
  </si>
  <si>
    <t>28615974</t>
  </si>
  <si>
    <t>elektrospojka SDR11 PE 100 PN16 D 90mm</t>
  </si>
  <si>
    <t>-835611458</t>
  </si>
  <si>
    <t>79</t>
  </si>
  <si>
    <t>877251101</t>
  </si>
  <si>
    <t>Montáž elektrospojek na vodovodním potrubí z PE trub d 110</t>
  </si>
  <si>
    <t>8053947</t>
  </si>
  <si>
    <t>80</t>
  </si>
  <si>
    <t>28615975</t>
  </si>
  <si>
    <t>elektrospojka SDR11 PE 100 PN16 D 110mm</t>
  </si>
  <si>
    <t>-480792649</t>
  </si>
  <si>
    <t>81</t>
  </si>
  <si>
    <t>877251201</t>
  </si>
  <si>
    <t>Montáž oblouků svařovaných na tupo na vodovodním potrubí z PE trub d 110</t>
  </si>
  <si>
    <t>-1967451458</t>
  </si>
  <si>
    <t>82</t>
  </si>
  <si>
    <t>28614898</t>
  </si>
  <si>
    <t>oblouk 45° SDR11 PE 100 RC PN16 D 110mm</t>
  </si>
  <si>
    <t>-551917815</t>
  </si>
  <si>
    <t>83</t>
  </si>
  <si>
    <t>879161911</t>
  </si>
  <si>
    <t>Výměna napojení vodovodní přípojky na potrubí DN 25</t>
  </si>
  <si>
    <t>1767683295</t>
  </si>
  <si>
    <t>84</t>
  </si>
  <si>
    <t>879181911</t>
  </si>
  <si>
    <t>Výměna napojení vodovodní přípojky na potrubí DN 40</t>
  </si>
  <si>
    <t>-843252420</t>
  </si>
  <si>
    <t>85</t>
  </si>
  <si>
    <t>879211911</t>
  </si>
  <si>
    <t>Výměna napojení vodovodní přípojky na potrubí DN 50</t>
  </si>
  <si>
    <t>-1990448353</t>
  </si>
  <si>
    <t>86</t>
  </si>
  <si>
    <t>891161321</t>
  </si>
  <si>
    <t>Montáž vodovodních šoupátek domovní přípojky se závitovými konci PN16 otevřený výkop G 1"</t>
  </si>
  <si>
    <t>40210556</t>
  </si>
  <si>
    <t>87</t>
  </si>
  <si>
    <t>42221551x</t>
  </si>
  <si>
    <t>šoupátko domovní přípojky litinové vnější závit / přechod na PE PN16 1"x d32</t>
  </si>
  <si>
    <t>499944334</t>
  </si>
  <si>
    <t>88</t>
  </si>
  <si>
    <t>42291057</t>
  </si>
  <si>
    <t>souprava zemní pro navrtávací pas s kohoutem Rd 1,5m</t>
  </si>
  <si>
    <t>-971584763</t>
  </si>
  <si>
    <t>89</t>
  </si>
  <si>
    <t>891181321</t>
  </si>
  <si>
    <t>Montáž vodovodních šoupátek domovní přípojky se závitovými konci PN16 otevřený výkop G 6/4"</t>
  </si>
  <si>
    <t>-1558039575</t>
  </si>
  <si>
    <t>90</t>
  </si>
  <si>
    <t>42221553x</t>
  </si>
  <si>
    <t>šoupátko domovní přípojky litinové vnější závit / nástrčný konec PN16 6/4"x d50</t>
  </si>
  <si>
    <t>-1816650718</t>
  </si>
  <si>
    <t>91</t>
  </si>
  <si>
    <t>891211321</t>
  </si>
  <si>
    <t>Montáž vodovodních šoupátek domovní přípojky se závitovými konci PN16 otevřený výkop G 2"</t>
  </si>
  <si>
    <t>1916805626</t>
  </si>
  <si>
    <t>92</t>
  </si>
  <si>
    <t>42223010x</t>
  </si>
  <si>
    <t>šoupátko domovní přípojky litinové vnější závit / nástrčný konec PN16 2"x d63</t>
  </si>
  <si>
    <t>1961998858</t>
  </si>
  <si>
    <t>93</t>
  </si>
  <si>
    <t>42291066</t>
  </si>
  <si>
    <t>souprava zemní pro šoupátka DN 40-50mm Rd 1,25m</t>
  </si>
  <si>
    <t>1795463568</t>
  </si>
  <si>
    <t>94</t>
  </si>
  <si>
    <t>891241112</t>
  </si>
  <si>
    <t>Montáž vodovodních šoupátek otevřený výkop DN 80</t>
  </si>
  <si>
    <t>-667897001</t>
  </si>
  <si>
    <t>95</t>
  </si>
  <si>
    <t>42221116</t>
  </si>
  <si>
    <t>šoupátko s přírubami voda DN 80 PN16</t>
  </si>
  <si>
    <t>941488110</t>
  </si>
  <si>
    <t>96</t>
  </si>
  <si>
    <t>891247112</t>
  </si>
  <si>
    <t>Montáž hydrantů podzemních DN 80</t>
  </si>
  <si>
    <t>-1339708681</t>
  </si>
  <si>
    <t>97</t>
  </si>
  <si>
    <t>42273593</t>
  </si>
  <si>
    <t>hydrant podzemní DN 80 PN 16 dvojitý uzávěr s koulí krycí v 1250mm</t>
  </si>
  <si>
    <t>-506551915</t>
  </si>
  <si>
    <t>98</t>
  </si>
  <si>
    <t>42273590</t>
  </si>
  <si>
    <t>hydrant podzemní DN 80 PN 16 jednoduchý uzávěr krycí v 1250mm</t>
  </si>
  <si>
    <t>-1596976444</t>
  </si>
  <si>
    <t>99</t>
  </si>
  <si>
    <t>422xh005</t>
  </si>
  <si>
    <t>hydrantová drenáž</t>
  </si>
  <si>
    <t>1605939381</t>
  </si>
  <si>
    <t>100</t>
  </si>
  <si>
    <t>891249111</t>
  </si>
  <si>
    <t>Montáž navrtávacích pasů na potrubí z jakýchkoli trub DN 80</t>
  </si>
  <si>
    <t>895864857</t>
  </si>
  <si>
    <t>101</t>
  </si>
  <si>
    <t>42271412</t>
  </si>
  <si>
    <t>pás navrtávací z tvárné litiny DN 80, pro litinové a ocelové potrubí, se závitovým výstupem 1",5/4",6/4",2"</t>
  </si>
  <si>
    <t>-112075982</t>
  </si>
  <si>
    <t>102</t>
  </si>
  <si>
    <t>891261112</t>
  </si>
  <si>
    <t>Montáž vodovodních šoupátek otevřený výkop DN 100</t>
  </si>
  <si>
    <t>1163197682</t>
  </si>
  <si>
    <t>103</t>
  </si>
  <si>
    <t>42221117</t>
  </si>
  <si>
    <t>šoupátko s přírubami voda DN 100 PN16</t>
  </si>
  <si>
    <t>1611258170</t>
  </si>
  <si>
    <t>104</t>
  </si>
  <si>
    <t>42291067</t>
  </si>
  <si>
    <t>souprava zemní pro šoupátka DN 65-80mm Rd 1,25m</t>
  </si>
  <si>
    <t>588176068</t>
  </si>
  <si>
    <t>105</t>
  </si>
  <si>
    <t>42291074</t>
  </si>
  <si>
    <t>souprava zemní pro šoupátka DN 100-150mm Rd 1,5m</t>
  </si>
  <si>
    <t>-274879030</t>
  </si>
  <si>
    <t>106</t>
  </si>
  <si>
    <t>891269111</t>
  </si>
  <si>
    <t>Montáž navrtávacích pasů na potrubí z jakýchkoli trub DN 100</t>
  </si>
  <si>
    <t>-1683519846</t>
  </si>
  <si>
    <t>107</t>
  </si>
  <si>
    <t>42271414</t>
  </si>
  <si>
    <t>pás navrtávací z tvárné litiny DN 100, pro litinové a ocelové potrubí, se závitovým výstupem 1",5/4",6/4",2"</t>
  </si>
  <si>
    <t>1691620849</t>
  </si>
  <si>
    <t>108</t>
  </si>
  <si>
    <t>892233122</t>
  </si>
  <si>
    <t>Proplach a dezinfekce vodovodního potrubí DN od 40 do 70</t>
  </si>
  <si>
    <t>-91273453</t>
  </si>
  <si>
    <t>109</t>
  </si>
  <si>
    <t>892241111</t>
  </si>
  <si>
    <t>Tlaková zkouška vodou potrubí DN do 80</t>
  </si>
  <si>
    <t>1632616922</t>
  </si>
  <si>
    <t>245,8</t>
  </si>
  <si>
    <t>DN80</t>
  </si>
  <si>
    <t>110</t>
  </si>
  <si>
    <t>892271111</t>
  </si>
  <si>
    <t>Tlaková zkouška vodou potrubí DN 100 nebo 125</t>
  </si>
  <si>
    <t>291082679</t>
  </si>
  <si>
    <t>417,6-14,6</t>
  </si>
  <si>
    <t>111</t>
  </si>
  <si>
    <t>892273122</t>
  </si>
  <si>
    <t>Proplach a dezinfekce vodovodního potrubí DN od 80 do 125</t>
  </si>
  <si>
    <t>1546256207</t>
  </si>
  <si>
    <t>112</t>
  </si>
  <si>
    <t>899401111</t>
  </si>
  <si>
    <t>Osazení poklopů litinových ventilových</t>
  </si>
  <si>
    <t>-142607336</t>
  </si>
  <si>
    <t>113</t>
  </si>
  <si>
    <t>42291402</t>
  </si>
  <si>
    <t>poklop litinový ventilový</t>
  </si>
  <si>
    <t>-321701861</t>
  </si>
  <si>
    <t>114</t>
  </si>
  <si>
    <t>899401112</t>
  </si>
  <si>
    <t>Osazení poklopů litinových šoupátkových</t>
  </si>
  <si>
    <t>237372116</t>
  </si>
  <si>
    <t>115</t>
  </si>
  <si>
    <t>42291352</t>
  </si>
  <si>
    <t>poklop litinový šoupátkový pro zemní soupravy osazení do terénu a do vozovky</t>
  </si>
  <si>
    <t>12170701</t>
  </si>
  <si>
    <t>116</t>
  </si>
  <si>
    <t>422x001</t>
  </si>
  <si>
    <t>podkladová deska pod poklopy ventilové a šoupátkové</t>
  </si>
  <si>
    <t>-541700180</t>
  </si>
  <si>
    <t>9+23</t>
  </si>
  <si>
    <t>117</t>
  </si>
  <si>
    <t>899401113</t>
  </si>
  <si>
    <t>Osazení poklopů litinových hydrantových</t>
  </si>
  <si>
    <t>1603502441</t>
  </si>
  <si>
    <t>118</t>
  </si>
  <si>
    <t>42291452</t>
  </si>
  <si>
    <t>poklop litinový hydrantový DN 80</t>
  </si>
  <si>
    <t>60775798</t>
  </si>
  <si>
    <t>119</t>
  </si>
  <si>
    <t>899643111</t>
  </si>
  <si>
    <t>Bednění pro obetonování potrubí otevřený výkop</t>
  </si>
  <si>
    <t>-46219852</t>
  </si>
  <si>
    <t>12*2*0,3</t>
  </si>
  <si>
    <t>120</t>
  </si>
  <si>
    <t>899712111</t>
  </si>
  <si>
    <t>Orientační tabulky na zdivu</t>
  </si>
  <si>
    <t>2144061380</t>
  </si>
  <si>
    <t>121</t>
  </si>
  <si>
    <t>899721111</t>
  </si>
  <si>
    <t>Signalizační vodič DN do 150 mm na potrubí</t>
  </si>
  <si>
    <t>1412977752</t>
  </si>
  <si>
    <t>řady + přípojky * ztratné (vytažení do poklopů a pžesahy)</t>
  </si>
  <si>
    <t>(417,6+245,8)*1,15</t>
  </si>
  <si>
    <t>122</t>
  </si>
  <si>
    <t>899722114</t>
  </si>
  <si>
    <t>Krytí potrubí z plastů výstražnou fólií z PVC 40 cm</t>
  </si>
  <si>
    <t>-1164509973</t>
  </si>
  <si>
    <t>123</t>
  </si>
  <si>
    <t>422x002</t>
  </si>
  <si>
    <t>výstražná fólie šíře 40cm bílá</t>
  </si>
  <si>
    <t>-1583016678</t>
  </si>
  <si>
    <t>Ostatní konstrukce a práce, bourání</t>
  </si>
  <si>
    <t>124</t>
  </si>
  <si>
    <t>919735112</t>
  </si>
  <si>
    <t>Řezání stávajícího živičného krytu hl přes 50 do 100 mm</t>
  </si>
  <si>
    <t>23716019</t>
  </si>
  <si>
    <t>125</t>
  </si>
  <si>
    <t>979071111</t>
  </si>
  <si>
    <t>Očištění dlažebních kostek velkých s původním spárováním kamenivem těženým</t>
  </si>
  <si>
    <t>1906456712</t>
  </si>
  <si>
    <t>997</t>
  </si>
  <si>
    <t>Přesun sutě</t>
  </si>
  <si>
    <t>126</t>
  </si>
  <si>
    <t>997002511R00</t>
  </si>
  <si>
    <t>Vodorovné přemístění suti a vybouraných hmot bez naložení ale se složením a urovnáním do vzdálenosti dle volby zhotovitele</t>
  </si>
  <si>
    <t>1702450613</t>
  </si>
  <si>
    <t>vybouraných konstrukcí komunikací</t>
  </si>
  <si>
    <t>štěrky</t>
  </si>
  <si>
    <t>9,152</t>
  </si>
  <si>
    <t>betony</t>
  </si>
  <si>
    <t>2,5*2,2</t>
  </si>
  <si>
    <t>127</t>
  </si>
  <si>
    <t>997221873</t>
  </si>
  <si>
    <t>Poplatek za uložení stavebního odpadu na recyklační skládce (skládkovné) zeminy a kamení zatříděného do Katalogu odpadů pod kódem 17 05 04</t>
  </si>
  <si>
    <t>1585533647</t>
  </si>
  <si>
    <t>998</t>
  </si>
  <si>
    <t>Přesun hmot</t>
  </si>
  <si>
    <t>128</t>
  </si>
  <si>
    <t>998273102</t>
  </si>
  <si>
    <t>Přesun hmot pro trubní vedení z trub litinových otevřený výkop</t>
  </si>
  <si>
    <t>-1348178515</t>
  </si>
  <si>
    <t>4667-302.2 - SO 302.2 Jednotná kanalizace</t>
  </si>
  <si>
    <t xml:space="preserve">    6 - Úpravy povrchů, podlahy a osazování výplní</t>
  </si>
  <si>
    <t>115001104R00</t>
  </si>
  <si>
    <t>Převedení splaškové vody po dobu výstavby kanalizace včetně čerpání</t>
  </si>
  <si>
    <t>Soubor</t>
  </si>
  <si>
    <t>-1466180357</t>
  </si>
  <si>
    <t>-1186155439</t>
  </si>
  <si>
    <t>plynovodní křížení, vodovodní potrubí - souběh</t>
  </si>
  <si>
    <t>1,5*3 + 15</t>
  </si>
  <si>
    <t>1258403948</t>
  </si>
  <si>
    <t>kabelů NN, VN, sdělovacích, VO</t>
  </si>
  <si>
    <t>1,5*6</t>
  </si>
  <si>
    <t>-1853587578</t>
  </si>
  <si>
    <t>okolo st. šachet pro výškovou úpravu</t>
  </si>
  <si>
    <t>2*3</t>
  </si>
  <si>
    <t>108788816</t>
  </si>
  <si>
    <t>v tř. 3 do hloubky 0,8m - odtěženo komunikací 0,4m</t>
  </si>
  <si>
    <t>kanalizace</t>
  </si>
  <si>
    <t>31,5*(0,8-0,4)*1,1</t>
  </si>
  <si>
    <t>přípojky</t>
  </si>
  <si>
    <t>(6+6,6)*(0,8-0,4)*1,05</t>
  </si>
  <si>
    <t>2104305957</t>
  </si>
  <si>
    <t>31,5*(1,2-0,8)*1,1</t>
  </si>
  <si>
    <t>(6+6,6)*(1,2-0,8)*1,05</t>
  </si>
  <si>
    <t>zemní práce u odstraňovaných šachet - 4ks</t>
  </si>
  <si>
    <t>5*4</t>
  </si>
  <si>
    <t>227768163</t>
  </si>
  <si>
    <t>ve výkopu do 2,5 tř. 5 od hloubky 1,2m</t>
  </si>
  <si>
    <t>průměrná hloubka sběrače 1,8m, přípojek 1,6m</t>
  </si>
  <si>
    <t>31,5*(1,8-1,2)*1,1</t>
  </si>
  <si>
    <t>(6+6,6)*(1,6-1,2)*1,05</t>
  </si>
  <si>
    <t>-1630007301</t>
  </si>
  <si>
    <t>ručně u šachet určených k vystrojení betonovými skružemi</t>
  </si>
  <si>
    <t>Š1, Š2, Š14, Š9, Š11 hl. 2m</t>
  </si>
  <si>
    <t>0,75*(5*2)</t>
  </si>
  <si>
    <t>139951103</t>
  </si>
  <si>
    <t>Bourání kcí v hloubených vykopávkách ze zdiva cihelného nebo smíšeného na MC strojně</t>
  </si>
  <si>
    <t>-1082497980</t>
  </si>
  <si>
    <t>bourané šachty 3ks 0,75/bm</t>
  </si>
  <si>
    <t>0,75*(3*2)</t>
  </si>
  <si>
    <t>139951121</t>
  </si>
  <si>
    <t>Bourání kcí v hloubených vykopávkách ze zdiva z betonu prostého strojně</t>
  </si>
  <si>
    <t>2075534734</t>
  </si>
  <si>
    <t>šachtové dno u Š9, Š11 (Š2 není)</t>
  </si>
  <si>
    <t>0,8*2</t>
  </si>
  <si>
    <t>2107740280</t>
  </si>
  <si>
    <t>průměrné hl. 1,8 u kanalizace a 1,6 u přípojek, bez konstrukce silnice</t>
  </si>
  <si>
    <t>31,5*(1,8-0,4)*2</t>
  </si>
  <si>
    <t>(6+6,6)*(1,6-0,4)*2</t>
  </si>
  <si>
    <t>1582552721</t>
  </si>
  <si>
    <t>151201111</t>
  </si>
  <si>
    <t>Odstranění zátažného pažení a rozepření stěn rýh hl do 2 m</t>
  </si>
  <si>
    <t>-322683435</t>
  </si>
  <si>
    <t>u ručně bouraných šachet</t>
  </si>
  <si>
    <t>5*1,5*4*2</t>
  </si>
  <si>
    <t>151202101</t>
  </si>
  <si>
    <t>Zřízení zátažného pažení a rozepření stěn rýh do 20 m2 hl do 2 m při překopech inženýrských sítí</t>
  </si>
  <si>
    <t>-1671800069</t>
  </si>
  <si>
    <t>Vodorovné přemístění štěrkopísku po staveništi, včetně naložení na dopravní prostředek a složení sypaniny do výkopu</t>
  </si>
  <si>
    <t>-1075102556</t>
  </si>
  <si>
    <t>82,54</t>
  </si>
  <si>
    <t>Vodorovné přemístění výkopku/sypaniny po suchu na obvyklém dopravním prostředku, bez naložení výkopku, avšak se složením bez rozhrnutí na vzdálenost dle volby zhotovitele</t>
  </si>
  <si>
    <t>1742644725</t>
  </si>
  <si>
    <t>39,152+19,152+26,652</t>
  </si>
  <si>
    <t>207557344</t>
  </si>
  <si>
    <t>19,152*1,67</t>
  </si>
  <si>
    <t>65,234*2</t>
  </si>
  <si>
    <t>-635897289</t>
  </si>
  <si>
    <t>celkem výkop</t>
  </si>
  <si>
    <t>39,152+26,652+19,152</t>
  </si>
  <si>
    <t>-podkladní desky</t>
  </si>
  <si>
    <t>-4,788</t>
  </si>
  <si>
    <t>zásypy vč. obetonování a dutého prostoru trub</t>
  </si>
  <si>
    <t>-17,64</t>
  </si>
  <si>
    <t>zásyp po vybouraných 4 šachtách</t>
  </si>
  <si>
    <t>((2*2*1,5)-(3,14*0,5*0,5*1,27))*4</t>
  </si>
  <si>
    <t>1101801455</t>
  </si>
  <si>
    <t>82,54*2 'Přepočtené koeficientem množství</t>
  </si>
  <si>
    <t>887900580</t>
  </si>
  <si>
    <t>okolo st. šachet v zelené ploše</t>
  </si>
  <si>
    <t>272325112</t>
  </si>
  <si>
    <t>-1712125573</t>
  </si>
  <si>
    <t>6*0,02 'Přepočtené koeficientem množství</t>
  </si>
  <si>
    <t>452311131</t>
  </si>
  <si>
    <t>Podkladní desky z betonu prostého bez zvýšených nároků na prostředí tř. C 12/15 otevřený výkop</t>
  </si>
  <si>
    <t>176862802</t>
  </si>
  <si>
    <t>pod kameninové potrubí vč. přípojek</t>
  </si>
  <si>
    <t>31,5*0,1*1,1+(6+6,6)*0,1*1,05</t>
  </si>
  <si>
    <t>452386111</t>
  </si>
  <si>
    <t>Vyrovnávací prstence z betonu prostého tř. C 25/30 v do 100 mm</t>
  </si>
  <si>
    <t>-311411256</t>
  </si>
  <si>
    <t>nová šachta 1kus tl.10,6 cm</t>
  </si>
  <si>
    <t>18 šachet s výškovou úpravou nebo novou skladbou</t>
  </si>
  <si>
    <t>9+10+9+10+9</t>
  </si>
  <si>
    <t>59224010</t>
  </si>
  <si>
    <t>prstenec šachtový vyrovnávací betonový 625x100x40mm</t>
  </si>
  <si>
    <t>-1486991573</t>
  </si>
  <si>
    <t>předpoklad</t>
  </si>
  <si>
    <t>18*0,5</t>
  </si>
  <si>
    <t>59224011</t>
  </si>
  <si>
    <t>prstenec šachtový vyrovnávací betonový 625x100x60mm</t>
  </si>
  <si>
    <t>927581179</t>
  </si>
  <si>
    <t>šachta 8.1</t>
  </si>
  <si>
    <t>59224012</t>
  </si>
  <si>
    <t>prstenec šachtový vyrovnávací betonový 625x100x80mm</t>
  </si>
  <si>
    <t>-1292920869</t>
  </si>
  <si>
    <t>59224013</t>
  </si>
  <si>
    <t>prstenec šachtový vyrovnávací betonový 625x100x100mm</t>
  </si>
  <si>
    <t>-1358374838</t>
  </si>
  <si>
    <t>59224014</t>
  </si>
  <si>
    <t>prstenec šachtový vyrovnávací betonový 625x100x120mm</t>
  </si>
  <si>
    <t>-1604167134</t>
  </si>
  <si>
    <t>Úpravy povrchů, podlahy a osazování výplní</t>
  </si>
  <si>
    <t>617633112</t>
  </si>
  <si>
    <t>Stěrka z těsnící malty dvouvrstvá vnitřních ploch šachet válcových a kuželových</t>
  </si>
  <si>
    <t>840325715</t>
  </si>
  <si>
    <t>šachet 18 prům výšky 1,5m</t>
  </si>
  <si>
    <t>84,78</t>
  </si>
  <si>
    <t>831263195</t>
  </si>
  <si>
    <t>Příplatek za zřízení kanalizační přípojky DN 100 až 300</t>
  </si>
  <si>
    <t>1603450066</t>
  </si>
  <si>
    <t>831312121</t>
  </si>
  <si>
    <t>Montáž potrubí z trub kameninových hrdlových s integrovaným těsněním výkop sklon do 20 % DN 150</t>
  </si>
  <si>
    <t>296159984</t>
  </si>
  <si>
    <t>59710632</t>
  </si>
  <si>
    <t>trouba kameninová glazovaná DN 150 dl 1,00m spojovací systém F</t>
  </si>
  <si>
    <t>-1827628586</t>
  </si>
  <si>
    <t>6*1,015 'Přepočtené koeficientem množství</t>
  </si>
  <si>
    <t>831312193</t>
  </si>
  <si>
    <t>Příplatek k montáži kameninového potrubí za napojení dvou dříků trub pomocí převlečné manžety DN 150</t>
  </si>
  <si>
    <t>1996616975</t>
  </si>
  <si>
    <t>831352121</t>
  </si>
  <si>
    <t>Montáž potrubí z trub kameninových hrdlových s integrovaným těsněním výkop sklon do 20 % DN 200</t>
  </si>
  <si>
    <t>1075555779</t>
  </si>
  <si>
    <t>59710676</t>
  </si>
  <si>
    <t>trouba kameninová glazovaná DN 200 dl 1,50m spojovací systém F</t>
  </si>
  <si>
    <t>1409294736</t>
  </si>
  <si>
    <t>6,6</t>
  </si>
  <si>
    <t>6,6*1,015 'Přepočtené koeficientem množství</t>
  </si>
  <si>
    <t>831352193</t>
  </si>
  <si>
    <t>Příplatek k montáži kameninového potrubí za napojení dvou dříků trub pomocí převlečné manžety DN 200</t>
  </si>
  <si>
    <t>762280104</t>
  </si>
  <si>
    <t>831362121</t>
  </si>
  <si>
    <t>Montáž potrubí z trub kameninových hrdlových s integrovaným těsněním výkop sklon do 20 % DN 250</t>
  </si>
  <si>
    <t>1345556311</t>
  </si>
  <si>
    <t>59710705</t>
  </si>
  <si>
    <t>trouba kameninová glazovaná DN 250 dl 2,50m spojovací systém C Třída 240</t>
  </si>
  <si>
    <t>33192617</t>
  </si>
  <si>
    <t>31,5</t>
  </si>
  <si>
    <t>31,5*1,015 'Přepočtené koeficientem množství</t>
  </si>
  <si>
    <t>59710846</t>
  </si>
  <si>
    <t>trouba kameninová glazovaná zkrácená DN 250 dl 60(75)cm třída 160 spojovací systém C</t>
  </si>
  <si>
    <t>77283093</t>
  </si>
  <si>
    <t>837312221</t>
  </si>
  <si>
    <t>Montáž kameninových tvarovek jednoosých s integrovaným těsněním otevřený výkop DN 150</t>
  </si>
  <si>
    <t>-1587449415</t>
  </si>
  <si>
    <t>59710964</t>
  </si>
  <si>
    <t>koleno kameninové glazované DN 150 30° spojovací systém F</t>
  </si>
  <si>
    <t>286096211</t>
  </si>
  <si>
    <t>1*1,015 'Přepočtené koeficientem množství</t>
  </si>
  <si>
    <t>837361221</t>
  </si>
  <si>
    <t>Montáž kameninových tvarovek odbočných s integrovaným těsněním otevřený výkop DN 250</t>
  </si>
  <si>
    <t>-1736334159</t>
  </si>
  <si>
    <t>59711760</t>
  </si>
  <si>
    <t>odbočka kameninová glazovaná jednoduchá kolmá DN 250/150 dl 500mm spojovací systém C/F tř.160/-</t>
  </si>
  <si>
    <t>-1980056666</t>
  </si>
  <si>
    <t>892362121</t>
  </si>
  <si>
    <t>Tlaková zkouška vzduchem potrubí DN 250 těsnícím vakem ucpávkovým</t>
  </si>
  <si>
    <t>úsek</t>
  </si>
  <si>
    <t>-1329034688</t>
  </si>
  <si>
    <t>894201161</t>
  </si>
  <si>
    <t>Dno šachet tl nad 200 mm z prostého betonu se zvýšenými nároky na prostředí tř. C 30/37</t>
  </si>
  <si>
    <t>-124442739</t>
  </si>
  <si>
    <t>šachtové dno u Š2, Š9, Š11 nové vč. podkladu</t>
  </si>
  <si>
    <t>1,2*3</t>
  </si>
  <si>
    <t>894411311</t>
  </si>
  <si>
    <t>Osazení betonových nebo železobetonových dílců pro šachty skruží rovných</t>
  </si>
  <si>
    <t>544043026</t>
  </si>
  <si>
    <t>59224160</t>
  </si>
  <si>
    <t>skruž kanalizační s ocelovými stupadly 100x25x12cm</t>
  </si>
  <si>
    <t>-307405860</t>
  </si>
  <si>
    <t>Š2, Š9, Š11, Š14</t>
  </si>
  <si>
    <t>59224161</t>
  </si>
  <si>
    <t>skruž kanalizační s ocelovými stupadly 100x50x12cm</t>
  </si>
  <si>
    <t>494414831</t>
  </si>
  <si>
    <t>Š8.1</t>
  </si>
  <si>
    <t xml:space="preserve">Š14, Š11, </t>
  </si>
  <si>
    <t>59224162</t>
  </si>
  <si>
    <t>skruž kanalizační s ocelovými stupadly 100x100x12cm</t>
  </si>
  <si>
    <t>1745783792</t>
  </si>
  <si>
    <t>Š11</t>
  </si>
  <si>
    <t>894412411</t>
  </si>
  <si>
    <t>Osazení betonových nebo železobetonových dílců pro šachty skruží přechodových</t>
  </si>
  <si>
    <t>-1664507265</t>
  </si>
  <si>
    <t>nová šachta Š8.1</t>
  </si>
  <si>
    <t>nové sestavy na 5ks šachet</t>
  </si>
  <si>
    <t xml:space="preserve">výšková úpravamin.  50% výměna</t>
  </si>
  <si>
    <t>59224168</t>
  </si>
  <si>
    <t>skruž betonová přechodová 62,5/100x60x12cm, stupadla poplastovaná kapsová</t>
  </si>
  <si>
    <t>-466390669</t>
  </si>
  <si>
    <t>894414111</t>
  </si>
  <si>
    <t>Osazení betonových nebo železobetonových dílců pro šachty skruží základových (dno)</t>
  </si>
  <si>
    <t>-1140055918</t>
  </si>
  <si>
    <t>59224029</t>
  </si>
  <si>
    <t>dno betonové šachtové DN 300 betonový žlab i nástupnice 100x78,5x15cm</t>
  </si>
  <si>
    <t>-45656117</t>
  </si>
  <si>
    <t>dno DN250</t>
  </si>
  <si>
    <t>894414211</t>
  </si>
  <si>
    <t>Osazení betonových nebo železobetonových dílců pro šachty desek zákrytových</t>
  </si>
  <si>
    <t>-1094911726</t>
  </si>
  <si>
    <t>59224075</t>
  </si>
  <si>
    <t>deska betonová zákrytová k ukončení šachet 1000/625x200mm</t>
  </si>
  <si>
    <t>-975983270</t>
  </si>
  <si>
    <t>899104112</t>
  </si>
  <si>
    <t>Osazení poklopů litinových nebo ocelových včetně rámů pro třídu zatížení D400, E600</t>
  </si>
  <si>
    <t>1155346539</t>
  </si>
  <si>
    <t>RMAT0001</t>
  </si>
  <si>
    <t>poklop litinový D400</t>
  </si>
  <si>
    <t>-1966519537</t>
  </si>
  <si>
    <t>typ Viatop s logem VAK HB, třídy únosnosti D400</t>
  </si>
  <si>
    <t>899104211</t>
  </si>
  <si>
    <t>Demontáž poklopů litinových nebo ocelových včetně rámů hmotnosti přes 150 kg</t>
  </si>
  <si>
    <t>1150462426</t>
  </si>
  <si>
    <t>899623141</t>
  </si>
  <si>
    <t>Obetonování potrubí nebo zdiva stok betonem prostým tř. C 12/15 v otevřeném výkopu</t>
  </si>
  <si>
    <t>-537054257</t>
  </si>
  <si>
    <t>stoka + přípojky - kameniny pod komunikací</t>
  </si>
  <si>
    <t>(31,5+6+6,6)*0,4</t>
  </si>
  <si>
    <t>799383242</t>
  </si>
  <si>
    <t>(31,5+6+6,6)*2*0,3</t>
  </si>
  <si>
    <t>899910211</t>
  </si>
  <si>
    <t>Výplň potrubí pod tlakem cementopopílkovou suspenzí délky potrubí do 50 m</t>
  </si>
  <si>
    <t>686550857</t>
  </si>
  <si>
    <t>zaplnění st. kanalizace</t>
  </si>
  <si>
    <t>40*2*0,15*0,15*3,14</t>
  </si>
  <si>
    <t>467281531</t>
  </si>
  <si>
    <t>automatický součet</t>
  </si>
  <si>
    <t>3,6</t>
  </si>
  <si>
    <t>1,6*2,2</t>
  </si>
  <si>
    <t>cihly</t>
  </si>
  <si>
    <t>(7,5+4,5)*1,67</t>
  </si>
  <si>
    <t>997013869</t>
  </si>
  <si>
    <t>Poplatek za uložení stavebního odpadu na recyklační skládce (skládkovné) ze směsí betonu, cihel a keramických výrobků kód odpadu 17 01 07</t>
  </si>
  <si>
    <t>-172236917</t>
  </si>
  <si>
    <t>998275101</t>
  </si>
  <si>
    <t>Přesun hmot pro trubní vedení z trub kameninových otevřený výkop</t>
  </si>
  <si>
    <t>-1783386156</t>
  </si>
  <si>
    <t>SO 001.2 - Všeobecné položky - Vak HB</t>
  </si>
  <si>
    <t>0 - Všeobecné konstrukce a práce</t>
  </si>
  <si>
    <t>Všeobecné konstrukce a práce</t>
  </si>
  <si>
    <t>02720</t>
  </si>
  <si>
    <t>POMOC PRÁCE ZŘÍZ NEBO ZAJIŠŤ REGULACI A OCHRANU DOPRAVY Ceny budou rozděleny poměrově k počtům investorů, tedy na 1/3</t>
  </si>
  <si>
    <t>KPL</t>
  </si>
  <si>
    <t>-363577493</t>
  </si>
  <si>
    <t>Poznámka k položce:_x000d_
regulace dopravy, zajištění opatření DIO, dle návrhu objízdných tras,vč. zajištění vydání rozhodnutí, zajištění předčasného užívání stavby"_x000d_
zahrnuje veškeré náklady spojené s objednatelem požadovanými zařízeními</t>
  </si>
  <si>
    <t>02730</t>
  </si>
  <si>
    <t>POMOC PRÁCE ZŘÍZ NEBO ZAJIŠŤ OCHRANU INŽENÝRSKÝCH SÍTÍ Ceny budou rozděleny poměrově k počtům investorů, tedy na 1/3</t>
  </si>
  <si>
    <t>450876581</t>
  </si>
  <si>
    <t>Poznámka k položce:_x000d_
Zajištění vytyčení veškerých stávajících inženýrských sítí (včetně úhrady za vytyčení), odpovědnost za jejich neporušení během výstavby a zpětné předání jejich správcům_x000d_
zahrnuje veškeré náklady spojené s objednatelem požadovanými zařízeními</t>
  </si>
  <si>
    <t>02911</t>
  </si>
  <si>
    <t>OSTATNÍ POŽADAVKY - GEODETICKÉ ZAMĚŘENÍ Ceny budou rozděleny poměrově k počtům investorů, tedy na 1/3</t>
  </si>
  <si>
    <t>HM</t>
  </si>
  <si>
    <t>-1284365138</t>
  </si>
  <si>
    <t>Poznámka k položce:_x000d_
vytyčení hranic pozemků a obvodu stavby, zaměření staveniště_x000d_
zahrnuje veškeré náklady spojené s objednatelem požadovanými pracemi</t>
  </si>
  <si>
    <t>02940</t>
  </si>
  <si>
    <t>OSTATNÍ POŽADAVKY - VYPRACOVÁNÍ DOKUMENTACE Ceny budou rozděleny poměrově k počtům investorů, tedy na 1/3</t>
  </si>
  <si>
    <t>-571393597</t>
  </si>
  <si>
    <t>Poznámka k položce:_x000d_
- pasportizace a fotodokumentace přilehlých pozemků před zahájením a po dokončení - pasportizace objízdných tras" - havarijní plán_x000d_
zahrnuje veškeré náklady spojené s objednatelem požadovanými pracemi</t>
  </si>
  <si>
    <t>02944</t>
  </si>
  <si>
    <t>OSTAT POŽADAVKY - DOKUMENTACE SKUTEČ PROVEDENÍ V DIGIT FORMĚ</t>
  </si>
  <si>
    <t>-2008355041</t>
  </si>
  <si>
    <t>Poznámka k položce:_x000d_
dle SoD, DSPS, zaměření skutečného provedení na podkladu KM, závěrečná zpráva zhotovitele, KZP, TePř._x000d_
zahrnuje veškeré náklady spojené s objednatelem požadovanými pracemi</t>
  </si>
  <si>
    <t>02960</t>
  </si>
  <si>
    <t>OSTATNÍ POŽADAVKY - ODBORNÝ DOZOR Ceny budou rozděleny poměrově k počtům investorů, tedy na 1/3 geotechnika. geologa</t>
  </si>
  <si>
    <t>-565414078</t>
  </si>
  <si>
    <t>Poznámka k položce:_x000d_
zahrnuje veškeré náklady spojené s objednatelem požadovaným dozorem</t>
  </si>
  <si>
    <t>02990</t>
  </si>
  <si>
    <t>OSTATNÍ POŽADAVKY - INFORMAČNÍ TABULE Ceny budou rozděleny poměrově k počtům investorů, tedy na 1/3</t>
  </si>
  <si>
    <t>-363362025</t>
  </si>
  <si>
    <t>Poznámka k položce:_x000d_
položka zahrnuje: - dodání a osazení informačních tabulí v předepsaném provedení a množství s obsahem předepsaným zadavatelem - veškeré nosné a upevňovací konstrukce - základové konstrukce včetně nutných zemních prací - demontáž a odvoz po skončení platnosti - případně nutné opravy poškozených čátí během platnosti</t>
  </si>
  <si>
    <t>03100</t>
  </si>
  <si>
    <t>ZAŘÍZENÍ STAVENIŠTĚ - ZŘÍZENÍ, PROVOZ, DEMONTÁŽ Ceny budou rozděleny poměrově k počtům investorů, tedy na 1/3</t>
  </si>
  <si>
    <t>-1062331797</t>
  </si>
  <si>
    <t>Poznámka k položce:_x000d_
zahrnuje objednatelem povolené náklady na pořízení (event. pronájem), provozování, udržování a likvidaci zhotovitelova zařízení</t>
  </si>
  <si>
    <t>03720</t>
  </si>
  <si>
    <t>POMOC PRÁCE ZAJIŠŤ NEBO ZŘÍZ REGULACI A OCHRANU DOPRAVY Ceny budou rozděleny poměrově k počtům investorů, tedy na 1/3</t>
  </si>
  <si>
    <t>1878799267</t>
  </si>
  <si>
    <t>Poznámka k položce:_x000d_
BOZP ple plánu BOZP - oplocení staveniště, lávky, brána, ostětlení _x000d_
zahrnuje objednatelem povolené náklady na požadovaná zařízení zhotovitele</t>
  </si>
  <si>
    <t>-2060613226</t>
  </si>
  <si>
    <t>Poznámka k položce:_x000d_
provizorní dopravní značení během výstavby, rozdělení na tři etapy viz výkres C.5. Provizorní dopravní značení._x000d_
zahrnuje objednatelem povolené náklady na požadovaná zařízení zhotovitele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</si>
</sst>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4667-SO302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II/346 CHOTĚBOŘ - UL. FOMINOVA - SO 302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Chotěboř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7.10.2023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Vodovody a kanalizace Havlíčkův Brod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OPTIMA, spol s 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Suchánek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'4667-302.1 - SO 302.1 Vod...'!J30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'4667-302.1 - SO 302.1 Vod...'!P125</f>
        <v>0</v>
      </c>
      <c r="AV95" s="128">
        <f>'4667-302.1 - SO 302.1 Vod...'!J33</f>
        <v>0</v>
      </c>
      <c r="AW95" s="128">
        <f>'4667-302.1 - SO 302.1 Vod...'!J34</f>
        <v>0</v>
      </c>
      <c r="AX95" s="128">
        <f>'4667-302.1 - SO 302.1 Vod...'!J35</f>
        <v>0</v>
      </c>
      <c r="AY95" s="128">
        <f>'4667-302.1 - SO 302.1 Vod...'!J36</f>
        <v>0</v>
      </c>
      <c r="AZ95" s="128">
        <f>'4667-302.1 - SO 302.1 Vod...'!F33</f>
        <v>0</v>
      </c>
      <c r="BA95" s="128">
        <f>'4667-302.1 - SO 302.1 Vod...'!F34</f>
        <v>0</v>
      </c>
      <c r="BB95" s="128">
        <f>'4667-302.1 - SO 302.1 Vod...'!F35</f>
        <v>0</v>
      </c>
      <c r="BC95" s="128">
        <f>'4667-302.1 - SO 302.1 Vod...'!F36</f>
        <v>0</v>
      </c>
      <c r="BD95" s="130">
        <f>'4667-302.1 - SO 302.1 Vod...'!F37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24.7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'4667-302.2 - SO 302.2 Jed...'!J30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'4667-302.2 - SO 302.2 Jed...'!P123</f>
        <v>0</v>
      </c>
      <c r="AV96" s="128">
        <f>'4667-302.2 - SO 302.2 Jed...'!J33</f>
        <v>0</v>
      </c>
      <c r="AW96" s="128">
        <f>'4667-302.2 - SO 302.2 Jed...'!J34</f>
        <v>0</v>
      </c>
      <c r="AX96" s="128">
        <f>'4667-302.2 - SO 302.2 Jed...'!J35</f>
        <v>0</v>
      </c>
      <c r="AY96" s="128">
        <f>'4667-302.2 - SO 302.2 Jed...'!J36</f>
        <v>0</v>
      </c>
      <c r="AZ96" s="128">
        <f>'4667-302.2 - SO 302.2 Jed...'!F33</f>
        <v>0</v>
      </c>
      <c r="BA96" s="128">
        <f>'4667-302.2 - SO 302.2 Jed...'!F34</f>
        <v>0</v>
      </c>
      <c r="BB96" s="128">
        <f>'4667-302.2 - SO 302.2 Jed...'!F35</f>
        <v>0</v>
      </c>
      <c r="BC96" s="128">
        <f>'4667-302.2 - SO 302.2 Jed...'!F36</f>
        <v>0</v>
      </c>
      <c r="BD96" s="130">
        <f>'4667-302.2 - SO 302.2 Jed...'!F37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24.7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001.2 - Všeobecné polo...'!J30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32">
        <v>0</v>
      </c>
      <c r="AT97" s="133">
        <f>ROUND(SUM(AV97:AW97),2)</f>
        <v>0</v>
      </c>
      <c r="AU97" s="134">
        <f>'SO 001.2 - Všeobecné polo...'!P117</f>
        <v>0</v>
      </c>
      <c r="AV97" s="133">
        <f>'SO 001.2 - Všeobecné polo...'!J33</f>
        <v>0</v>
      </c>
      <c r="AW97" s="133">
        <f>'SO 001.2 - Všeobecné polo...'!J34</f>
        <v>0</v>
      </c>
      <c r="AX97" s="133">
        <f>'SO 001.2 - Všeobecné polo...'!J35</f>
        <v>0</v>
      </c>
      <c r="AY97" s="133">
        <f>'SO 001.2 - Všeobecné polo...'!J36</f>
        <v>0</v>
      </c>
      <c r="AZ97" s="133">
        <f>'SO 001.2 - Všeobecné polo...'!F33</f>
        <v>0</v>
      </c>
      <c r="BA97" s="133">
        <f>'SO 001.2 - Všeobecné polo...'!F34</f>
        <v>0</v>
      </c>
      <c r="BB97" s="133">
        <f>'SO 001.2 - Všeobecné polo...'!F35</f>
        <v>0</v>
      </c>
      <c r="BC97" s="133">
        <f>'SO 001.2 - Všeobecné polo...'!F36</f>
        <v>0</v>
      </c>
      <c r="BD97" s="135">
        <f>'SO 001.2 - Všeobecné polo...'!F37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bVWGGpZR7POopXnBY+7DGx7uWjfNy1XW+q+sgRB/VcEeuvZNb6s/6L125klYoB9JYC+mI4Vhkquc2MgvjItrZA==" hashValue="vkPT875v0P71VQMcVHr9kvAhx/5cOwS2OOslFFIBxSMgdys5mcINciXIfj+0Jx+agXqZt/cKpBPepVsNmm3ro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4667-302.1 - SO 302.1 Vod...'!C2" display="/"/>
    <hyperlink ref="A96" location="'4667-302.2 - SO 302.2 Jed...'!C2" display="/"/>
    <hyperlink ref="A97" location="'SO 001.2 - Všeobecné pol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II/346 CHOTĚBOŘ - UL. FOMINOVA - SO 302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7.10.2023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ROUND((SUM(BE125:BE475)),  2)</f>
        <v>0</v>
      </c>
      <c r="G33" s="38"/>
      <c r="H33" s="38"/>
      <c r="I33" s="155">
        <v>0.20999999999999999</v>
      </c>
      <c r="J33" s="154">
        <f>ROUND(((SUM(BE125:BE475))*I33),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ROUND((SUM(BF125:BF475)),  2)</f>
        <v>0</v>
      </c>
      <c r="G34" s="38"/>
      <c r="H34" s="38"/>
      <c r="I34" s="155">
        <v>0.14999999999999999</v>
      </c>
      <c r="J34" s="154">
        <f>ROUND(((SUM(BF125:BF475))*I34),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ROUND((SUM(BG125:BG475)),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ROUND((SUM(BH125:BH475)),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ROUND((SUM(BI125:BI475)),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II/346 CHOTĚBOŘ - UL. FOMINOVA - SO 302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4667-302.1 - SO 302.1 Vodovod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Chotěboř</v>
      </c>
      <c r="G89" s="40"/>
      <c r="H89" s="40"/>
      <c r="I89" s="32" t="s">
        <v>22</v>
      </c>
      <c r="J89" s="79" t="str">
        <f>IF(J12="","",J12)</f>
        <v>7.10.2023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Havlíčkův Brod</v>
      </c>
      <c r="G91" s="40"/>
      <c r="H91" s="40"/>
      <c r="I91" s="32" t="s">
        <v>30</v>
      </c>
      <c r="J91" s="36" t="str">
        <f>E21</f>
        <v>OPTIMA, spol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Suchánek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J220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J225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J237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J253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107</v>
      </c>
      <c r="E103" s="188"/>
      <c r="F103" s="188"/>
      <c r="G103" s="188"/>
      <c r="H103" s="188"/>
      <c r="I103" s="188"/>
      <c r="J103" s="189">
        <f>J462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108</v>
      </c>
      <c r="E104" s="188"/>
      <c r="F104" s="188"/>
      <c r="G104" s="188"/>
      <c r="H104" s="188"/>
      <c r="I104" s="188"/>
      <c r="J104" s="189">
        <f>J465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109</v>
      </c>
      <c r="E105" s="188"/>
      <c r="F105" s="188"/>
      <c r="G105" s="188"/>
      <c r="H105" s="188"/>
      <c r="I105" s="188"/>
      <c r="J105" s="189">
        <f>J474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II/346 CHOTĚBOŘ - UL. FOMINOVA - SO 302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94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4667-302.1 - SO 302.1 Vodovod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Chotěboř</v>
      </c>
      <c r="G119" s="40"/>
      <c r="H119" s="40"/>
      <c r="I119" s="32" t="s">
        <v>22</v>
      </c>
      <c r="J119" s="79" t="str">
        <f>IF(J12="","",J12)</f>
        <v>7.10.2023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Vodovody a kanalizace Havlíčkův Brod</v>
      </c>
      <c r="G121" s="40"/>
      <c r="H121" s="40"/>
      <c r="I121" s="32" t="s">
        <v>30</v>
      </c>
      <c r="J121" s="36" t="str">
        <f>E21</f>
        <v>OPTIMA, spol s 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>Suchánek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111</v>
      </c>
      <c r="D124" s="194" t="s">
        <v>61</v>
      </c>
      <c r="E124" s="194" t="s">
        <v>57</v>
      </c>
      <c r="F124" s="194" t="s">
        <v>58</v>
      </c>
      <c r="G124" s="194" t="s">
        <v>112</v>
      </c>
      <c r="H124" s="194" t="s">
        <v>113</v>
      </c>
      <c r="I124" s="194" t="s">
        <v>114</v>
      </c>
      <c r="J124" s="194" t="s">
        <v>98</v>
      </c>
      <c r="K124" s="195" t="s">
        <v>115</v>
      </c>
      <c r="L124" s="196"/>
      <c r="M124" s="100" t="s">
        <v>1</v>
      </c>
      <c r="N124" s="101" t="s">
        <v>40</v>
      </c>
      <c r="O124" s="101" t="s">
        <v>116</v>
      </c>
      <c r="P124" s="101" t="s">
        <v>117</v>
      </c>
      <c r="Q124" s="101" t="s">
        <v>118</v>
      </c>
      <c r="R124" s="101" t="s">
        <v>119</v>
      </c>
      <c r="S124" s="101" t="s">
        <v>120</v>
      </c>
      <c r="T124" s="102" t="s">
        <v>121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122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</f>
        <v>0</v>
      </c>
      <c r="Q125" s="104"/>
      <c r="R125" s="199">
        <f>R126</f>
        <v>111.64173983000001</v>
      </c>
      <c r="S125" s="104"/>
      <c r="T125" s="200">
        <f>T126</f>
        <v>18.09685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100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75</v>
      </c>
      <c r="E126" s="205" t="s">
        <v>123</v>
      </c>
      <c r="F126" s="205" t="s">
        <v>124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P127+P220+P225+P237+P253+P462+P465+P474</f>
        <v>0</v>
      </c>
      <c r="Q126" s="210"/>
      <c r="R126" s="211">
        <f>R127+R220+R225+R237+R253+R462+R465+R474</f>
        <v>111.64173983000001</v>
      </c>
      <c r="S126" s="210"/>
      <c r="T126" s="212">
        <f>T127+T220+T225+T237+T253+T462+T465+T474</f>
        <v>18.09685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76</v>
      </c>
      <c r="AY126" s="213" t="s">
        <v>125</v>
      </c>
      <c r="BK126" s="215">
        <f>BK127+BK220+BK225+BK237+BK253+BK462+BK465+BK474</f>
        <v>0</v>
      </c>
    </row>
    <row r="127" s="12" customFormat="1" ht="22.8" customHeight="1">
      <c r="A127" s="12"/>
      <c r="B127" s="202"/>
      <c r="C127" s="203"/>
      <c r="D127" s="204" t="s">
        <v>75</v>
      </c>
      <c r="E127" s="216" t="s">
        <v>84</v>
      </c>
      <c r="F127" s="216" t="s">
        <v>126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SUM(P128:P219)</f>
        <v>0</v>
      </c>
      <c r="Q127" s="210"/>
      <c r="R127" s="211">
        <f>SUM(R128:R219)</f>
        <v>6.9499968000000001</v>
      </c>
      <c r="S127" s="210"/>
      <c r="T127" s="212">
        <f>SUM(T128:T219)</f>
        <v>18.087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75</v>
      </c>
      <c r="AU127" s="214" t="s">
        <v>84</v>
      </c>
      <c r="AY127" s="213" t="s">
        <v>125</v>
      </c>
      <c r="BK127" s="215">
        <f>SUM(BK128:BK219)</f>
        <v>0</v>
      </c>
    </row>
    <row r="128" s="2" customFormat="1" ht="24.15" customHeight="1">
      <c r="A128" s="38"/>
      <c r="B128" s="39"/>
      <c r="C128" s="218" t="s">
        <v>84</v>
      </c>
      <c r="D128" s="218" t="s">
        <v>127</v>
      </c>
      <c r="E128" s="219" t="s">
        <v>128</v>
      </c>
      <c r="F128" s="220" t="s">
        <v>129</v>
      </c>
      <c r="G128" s="221" t="s">
        <v>130</v>
      </c>
      <c r="H128" s="222">
        <v>2.5</v>
      </c>
      <c r="I128" s="223"/>
      <c r="J128" s="224">
        <f>ROUND(I128*H128,2)</f>
        <v>0</v>
      </c>
      <c r="K128" s="220" t="s">
        <v>131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0.26000000000000001</v>
      </c>
      <c r="T128" s="228">
        <f>S128*H128</f>
        <v>0.65000000000000002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132</v>
      </c>
      <c r="AT128" s="229" t="s">
        <v>127</v>
      </c>
      <c r="AU128" s="229" t="s">
        <v>86</v>
      </c>
      <c r="AY128" s="17" t="s">
        <v>125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132</v>
      </c>
      <c r="BM128" s="229" t="s">
        <v>133</v>
      </c>
    </row>
    <row r="129" s="2" customFormat="1" ht="33" customHeight="1">
      <c r="A129" s="38"/>
      <c r="B129" s="39"/>
      <c r="C129" s="218" t="s">
        <v>86</v>
      </c>
      <c r="D129" s="218" t="s">
        <v>127</v>
      </c>
      <c r="E129" s="219" t="s">
        <v>134</v>
      </c>
      <c r="F129" s="220" t="s">
        <v>135</v>
      </c>
      <c r="G129" s="221" t="s">
        <v>130</v>
      </c>
      <c r="H129" s="222">
        <v>2.5</v>
      </c>
      <c r="I129" s="223"/>
      <c r="J129" s="224">
        <f>ROUND(I129*H129,2)</f>
        <v>0</v>
      </c>
      <c r="K129" s="220" t="s">
        <v>131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0.28999999999999998</v>
      </c>
      <c r="T129" s="228">
        <f>S129*H129</f>
        <v>0.72499999999999998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132</v>
      </c>
      <c r="AT129" s="229" t="s">
        <v>127</v>
      </c>
      <c r="AU129" s="229" t="s">
        <v>86</v>
      </c>
      <c r="AY129" s="17" t="s">
        <v>125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132</v>
      </c>
      <c r="BM129" s="229" t="s">
        <v>136</v>
      </c>
    </row>
    <row r="130" s="13" customFormat="1">
      <c r="A130" s="13"/>
      <c r="B130" s="231"/>
      <c r="C130" s="232"/>
      <c r="D130" s="233" t="s">
        <v>137</v>
      </c>
      <c r="E130" s="234" t="s">
        <v>1</v>
      </c>
      <c r="F130" s="235" t="s">
        <v>138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137</v>
      </c>
      <c r="AU130" s="241" t="s">
        <v>86</v>
      </c>
      <c r="AV130" s="13" t="s">
        <v>84</v>
      </c>
      <c r="AW130" s="13" t="s">
        <v>32</v>
      </c>
      <c r="AX130" s="13" t="s">
        <v>76</v>
      </c>
      <c r="AY130" s="241" t="s">
        <v>125</v>
      </c>
    </row>
    <row r="131" s="14" customFormat="1">
      <c r="A131" s="14"/>
      <c r="B131" s="242"/>
      <c r="C131" s="243"/>
      <c r="D131" s="233" t="s">
        <v>137</v>
      </c>
      <c r="E131" s="244" t="s">
        <v>1</v>
      </c>
      <c r="F131" s="245" t="s">
        <v>139</v>
      </c>
      <c r="G131" s="243"/>
      <c r="H131" s="246">
        <v>2.5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137</v>
      </c>
      <c r="AU131" s="252" t="s">
        <v>86</v>
      </c>
      <c r="AV131" s="14" t="s">
        <v>86</v>
      </c>
      <c r="AW131" s="14" t="s">
        <v>32</v>
      </c>
      <c r="AX131" s="14" t="s">
        <v>84</v>
      </c>
      <c r="AY131" s="252" t="s">
        <v>125</v>
      </c>
    </row>
    <row r="132" s="2" customFormat="1" ht="33" customHeight="1">
      <c r="A132" s="38"/>
      <c r="B132" s="39"/>
      <c r="C132" s="218" t="s">
        <v>140</v>
      </c>
      <c r="D132" s="218" t="s">
        <v>127</v>
      </c>
      <c r="E132" s="219" t="s">
        <v>141</v>
      </c>
      <c r="F132" s="220" t="s">
        <v>142</v>
      </c>
      <c r="G132" s="221" t="s">
        <v>130</v>
      </c>
      <c r="H132" s="222">
        <v>10</v>
      </c>
      <c r="I132" s="223"/>
      <c r="J132" s="224">
        <f>ROUND(I132*H132,2)</f>
        <v>0</v>
      </c>
      <c r="K132" s="220" t="s">
        <v>131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0.44</v>
      </c>
      <c r="T132" s="228">
        <f>S132*H132</f>
        <v>4.4000000000000004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132</v>
      </c>
      <c r="AT132" s="229" t="s">
        <v>127</v>
      </c>
      <c r="AU132" s="229" t="s">
        <v>86</v>
      </c>
      <c r="AY132" s="17" t="s">
        <v>125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132</v>
      </c>
      <c r="BM132" s="229" t="s">
        <v>143</v>
      </c>
    </row>
    <row r="133" s="13" customFormat="1">
      <c r="A133" s="13"/>
      <c r="B133" s="231"/>
      <c r="C133" s="232"/>
      <c r="D133" s="233" t="s">
        <v>137</v>
      </c>
      <c r="E133" s="234" t="s">
        <v>1</v>
      </c>
      <c r="F133" s="235" t="s">
        <v>144</v>
      </c>
      <c r="G133" s="232"/>
      <c r="H133" s="234" t="s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137</v>
      </c>
      <c r="AU133" s="241" t="s">
        <v>86</v>
      </c>
      <c r="AV133" s="13" t="s">
        <v>84</v>
      </c>
      <c r="AW133" s="13" t="s">
        <v>32</v>
      </c>
      <c r="AX133" s="13" t="s">
        <v>76</v>
      </c>
      <c r="AY133" s="241" t="s">
        <v>125</v>
      </c>
    </row>
    <row r="134" s="14" customFormat="1">
      <c r="A134" s="14"/>
      <c r="B134" s="242"/>
      <c r="C134" s="243"/>
      <c r="D134" s="233" t="s">
        <v>137</v>
      </c>
      <c r="E134" s="244" t="s">
        <v>1</v>
      </c>
      <c r="F134" s="245" t="s">
        <v>145</v>
      </c>
      <c r="G134" s="243"/>
      <c r="H134" s="246">
        <v>10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137</v>
      </c>
      <c r="AU134" s="252" t="s">
        <v>86</v>
      </c>
      <c r="AV134" s="14" t="s">
        <v>86</v>
      </c>
      <c r="AW134" s="14" t="s">
        <v>32</v>
      </c>
      <c r="AX134" s="14" t="s">
        <v>84</v>
      </c>
      <c r="AY134" s="252" t="s">
        <v>125</v>
      </c>
    </row>
    <row r="135" s="2" customFormat="1" ht="24.15" customHeight="1">
      <c r="A135" s="38"/>
      <c r="B135" s="39"/>
      <c r="C135" s="218" t="s">
        <v>132</v>
      </c>
      <c r="D135" s="218" t="s">
        <v>127</v>
      </c>
      <c r="E135" s="219" t="s">
        <v>146</v>
      </c>
      <c r="F135" s="220" t="s">
        <v>147</v>
      </c>
      <c r="G135" s="221" t="s">
        <v>130</v>
      </c>
      <c r="H135" s="222">
        <v>10</v>
      </c>
      <c r="I135" s="223"/>
      <c r="J135" s="224">
        <f>ROUND(I135*H135,2)</f>
        <v>0</v>
      </c>
      <c r="K135" s="220" t="s">
        <v>131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0.316</v>
      </c>
      <c r="T135" s="228">
        <f>S135*H135</f>
        <v>3.1600000000000001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132</v>
      </c>
      <c r="AT135" s="229" t="s">
        <v>127</v>
      </c>
      <c r="AU135" s="229" t="s">
        <v>86</v>
      </c>
      <c r="AY135" s="17" t="s">
        <v>125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132</v>
      </c>
      <c r="BM135" s="229" t="s">
        <v>148</v>
      </c>
    </row>
    <row r="136" s="2" customFormat="1" ht="33" customHeight="1">
      <c r="A136" s="38"/>
      <c r="B136" s="39"/>
      <c r="C136" s="218" t="s">
        <v>149</v>
      </c>
      <c r="D136" s="218" t="s">
        <v>127</v>
      </c>
      <c r="E136" s="219" t="s">
        <v>150</v>
      </c>
      <c r="F136" s="220" t="s">
        <v>151</v>
      </c>
      <c r="G136" s="221" t="s">
        <v>130</v>
      </c>
      <c r="H136" s="222">
        <v>20.800000000000001</v>
      </c>
      <c r="I136" s="223"/>
      <c r="J136" s="224">
        <f>ROUND(I136*H136,2)</f>
        <v>0</v>
      </c>
      <c r="K136" s="220" t="s">
        <v>131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0.44</v>
      </c>
      <c r="T136" s="228">
        <f>S136*H136</f>
        <v>9.152000000000001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132</v>
      </c>
      <c r="AT136" s="229" t="s">
        <v>127</v>
      </c>
      <c r="AU136" s="229" t="s">
        <v>86</v>
      </c>
      <c r="AY136" s="17" t="s">
        <v>125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132</v>
      </c>
      <c r="BM136" s="229" t="s">
        <v>152</v>
      </c>
    </row>
    <row r="137" s="13" customFormat="1">
      <c r="A137" s="13"/>
      <c r="B137" s="231"/>
      <c r="C137" s="232"/>
      <c r="D137" s="233" t="s">
        <v>137</v>
      </c>
      <c r="E137" s="234" t="s">
        <v>1</v>
      </c>
      <c r="F137" s="235" t="s">
        <v>153</v>
      </c>
      <c r="G137" s="232"/>
      <c r="H137" s="234" t="s">
        <v>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137</v>
      </c>
      <c r="AU137" s="241" t="s">
        <v>86</v>
      </c>
      <c r="AV137" s="13" t="s">
        <v>84</v>
      </c>
      <c r="AW137" s="13" t="s">
        <v>32</v>
      </c>
      <c r="AX137" s="13" t="s">
        <v>76</v>
      </c>
      <c r="AY137" s="241" t="s">
        <v>125</v>
      </c>
    </row>
    <row r="138" s="14" customFormat="1">
      <c r="A138" s="14"/>
      <c r="B138" s="242"/>
      <c r="C138" s="243"/>
      <c r="D138" s="233" t="s">
        <v>137</v>
      </c>
      <c r="E138" s="244" t="s">
        <v>1</v>
      </c>
      <c r="F138" s="245" t="s">
        <v>154</v>
      </c>
      <c r="G138" s="243"/>
      <c r="H138" s="246">
        <v>20.800000000000001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137</v>
      </c>
      <c r="AU138" s="252" t="s">
        <v>86</v>
      </c>
      <c r="AV138" s="14" t="s">
        <v>86</v>
      </c>
      <c r="AW138" s="14" t="s">
        <v>32</v>
      </c>
      <c r="AX138" s="14" t="s">
        <v>84</v>
      </c>
      <c r="AY138" s="252" t="s">
        <v>125</v>
      </c>
    </row>
    <row r="139" s="2" customFormat="1" ht="49.05" customHeight="1">
      <c r="A139" s="38"/>
      <c r="B139" s="39"/>
      <c r="C139" s="218" t="s">
        <v>155</v>
      </c>
      <c r="D139" s="218" t="s">
        <v>127</v>
      </c>
      <c r="E139" s="219" t="s">
        <v>156</v>
      </c>
      <c r="F139" s="220" t="s">
        <v>157</v>
      </c>
      <c r="G139" s="221" t="s">
        <v>158</v>
      </c>
      <c r="H139" s="222">
        <v>420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0.0071900000000000002</v>
      </c>
      <c r="R139" s="227">
        <f>Q139*H139</f>
        <v>3.0198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132</v>
      </c>
      <c r="AT139" s="229" t="s">
        <v>127</v>
      </c>
      <c r="AU139" s="229" t="s">
        <v>86</v>
      </c>
      <c r="AY139" s="17" t="s">
        <v>125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132</v>
      </c>
      <c r="BM139" s="229" t="s">
        <v>159</v>
      </c>
    </row>
    <row r="140" s="2" customFormat="1">
      <c r="A140" s="38"/>
      <c r="B140" s="39"/>
      <c r="C140" s="40"/>
      <c r="D140" s="233" t="s">
        <v>160</v>
      </c>
      <c r="E140" s="40"/>
      <c r="F140" s="253" t="s">
        <v>161</v>
      </c>
      <c r="G140" s="40"/>
      <c r="H140" s="40"/>
      <c r="I140" s="254"/>
      <c r="J140" s="40"/>
      <c r="K140" s="40"/>
      <c r="L140" s="44"/>
      <c r="M140" s="255"/>
      <c r="N140" s="25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160</v>
      </c>
      <c r="AU140" s="17" t="s">
        <v>86</v>
      </c>
    </row>
    <row r="141" s="14" customFormat="1">
      <c r="A141" s="14"/>
      <c r="B141" s="242"/>
      <c r="C141" s="243"/>
      <c r="D141" s="233" t="s">
        <v>137</v>
      </c>
      <c r="E141" s="244" t="s">
        <v>1</v>
      </c>
      <c r="F141" s="245" t="s">
        <v>162</v>
      </c>
      <c r="G141" s="243"/>
      <c r="H141" s="246">
        <v>420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137</v>
      </c>
      <c r="AU141" s="252" t="s">
        <v>86</v>
      </c>
      <c r="AV141" s="14" t="s">
        <v>86</v>
      </c>
      <c r="AW141" s="14" t="s">
        <v>32</v>
      </c>
      <c r="AX141" s="14" t="s">
        <v>84</v>
      </c>
      <c r="AY141" s="252" t="s">
        <v>125</v>
      </c>
    </row>
    <row r="142" s="2" customFormat="1" ht="24.15" customHeight="1">
      <c r="A142" s="38"/>
      <c r="B142" s="39"/>
      <c r="C142" s="218" t="s">
        <v>163</v>
      </c>
      <c r="D142" s="218" t="s">
        <v>127</v>
      </c>
      <c r="E142" s="219" t="s">
        <v>164</v>
      </c>
      <c r="F142" s="220" t="s">
        <v>165</v>
      </c>
      <c r="G142" s="221" t="s">
        <v>158</v>
      </c>
      <c r="H142" s="222">
        <v>15</v>
      </c>
      <c r="I142" s="223"/>
      <c r="J142" s="224">
        <f>ROUND(I142*H142,2)</f>
        <v>0</v>
      </c>
      <c r="K142" s="220" t="s">
        <v>131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0.0086800000000000002</v>
      </c>
      <c r="R142" s="227">
        <f>Q142*H142</f>
        <v>0.13020000000000001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132</v>
      </c>
      <c r="AT142" s="229" t="s">
        <v>127</v>
      </c>
      <c r="AU142" s="229" t="s">
        <v>86</v>
      </c>
      <c r="AY142" s="17" t="s">
        <v>125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132</v>
      </c>
      <c r="BM142" s="229" t="s">
        <v>166</v>
      </c>
    </row>
    <row r="143" s="13" customFormat="1">
      <c r="A143" s="13"/>
      <c r="B143" s="231"/>
      <c r="C143" s="232"/>
      <c r="D143" s="233" t="s">
        <v>137</v>
      </c>
      <c r="E143" s="234" t="s">
        <v>1</v>
      </c>
      <c r="F143" s="235" t="s">
        <v>167</v>
      </c>
      <c r="G143" s="232"/>
      <c r="H143" s="234" t="s">
        <v>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137</v>
      </c>
      <c r="AU143" s="241" t="s">
        <v>86</v>
      </c>
      <c r="AV143" s="13" t="s">
        <v>84</v>
      </c>
      <c r="AW143" s="13" t="s">
        <v>32</v>
      </c>
      <c r="AX143" s="13" t="s">
        <v>76</v>
      </c>
      <c r="AY143" s="241" t="s">
        <v>125</v>
      </c>
    </row>
    <row r="144" s="14" customFormat="1">
      <c r="A144" s="14"/>
      <c r="B144" s="242"/>
      <c r="C144" s="243"/>
      <c r="D144" s="233" t="s">
        <v>137</v>
      </c>
      <c r="E144" s="244" t="s">
        <v>1</v>
      </c>
      <c r="F144" s="245" t="s">
        <v>168</v>
      </c>
      <c r="G144" s="243"/>
      <c r="H144" s="246">
        <v>15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137</v>
      </c>
      <c r="AU144" s="252" t="s">
        <v>86</v>
      </c>
      <c r="AV144" s="14" t="s">
        <v>86</v>
      </c>
      <c r="AW144" s="14" t="s">
        <v>32</v>
      </c>
      <c r="AX144" s="14" t="s">
        <v>84</v>
      </c>
      <c r="AY144" s="252" t="s">
        <v>125</v>
      </c>
    </row>
    <row r="145" s="2" customFormat="1" ht="24.15" customHeight="1">
      <c r="A145" s="38"/>
      <c r="B145" s="39"/>
      <c r="C145" s="218" t="s">
        <v>169</v>
      </c>
      <c r="D145" s="218" t="s">
        <v>127</v>
      </c>
      <c r="E145" s="219" t="s">
        <v>170</v>
      </c>
      <c r="F145" s="220" t="s">
        <v>171</v>
      </c>
      <c r="G145" s="221" t="s">
        <v>158</v>
      </c>
      <c r="H145" s="222">
        <v>18</v>
      </c>
      <c r="I145" s="223"/>
      <c r="J145" s="224">
        <f>ROUND(I145*H145,2)</f>
        <v>0</v>
      </c>
      <c r="K145" s="220" t="s">
        <v>131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0.01269</v>
      </c>
      <c r="R145" s="227">
        <f>Q145*H145</f>
        <v>0.22842000000000001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132</v>
      </c>
      <c r="AT145" s="229" t="s">
        <v>127</v>
      </c>
      <c r="AU145" s="229" t="s">
        <v>86</v>
      </c>
      <c r="AY145" s="17" t="s">
        <v>125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84</v>
      </c>
      <c r="BK145" s="230">
        <f>ROUND(I145*H145,2)</f>
        <v>0</v>
      </c>
      <c r="BL145" s="17" t="s">
        <v>132</v>
      </c>
      <c r="BM145" s="229" t="s">
        <v>172</v>
      </c>
    </row>
    <row r="146" s="13" customFormat="1">
      <c r="A146" s="13"/>
      <c r="B146" s="231"/>
      <c r="C146" s="232"/>
      <c r="D146" s="233" t="s">
        <v>137</v>
      </c>
      <c r="E146" s="234" t="s">
        <v>1</v>
      </c>
      <c r="F146" s="235" t="s">
        <v>173</v>
      </c>
      <c r="G146" s="232"/>
      <c r="H146" s="234" t="s">
        <v>1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137</v>
      </c>
      <c r="AU146" s="241" t="s">
        <v>86</v>
      </c>
      <c r="AV146" s="13" t="s">
        <v>84</v>
      </c>
      <c r="AW146" s="13" t="s">
        <v>32</v>
      </c>
      <c r="AX146" s="13" t="s">
        <v>76</v>
      </c>
      <c r="AY146" s="241" t="s">
        <v>125</v>
      </c>
    </row>
    <row r="147" s="14" customFormat="1">
      <c r="A147" s="14"/>
      <c r="B147" s="242"/>
      <c r="C147" s="243"/>
      <c r="D147" s="233" t="s">
        <v>137</v>
      </c>
      <c r="E147" s="244" t="s">
        <v>1</v>
      </c>
      <c r="F147" s="245" t="s">
        <v>174</v>
      </c>
      <c r="G147" s="243"/>
      <c r="H147" s="246">
        <v>18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137</v>
      </c>
      <c r="AU147" s="252" t="s">
        <v>86</v>
      </c>
      <c r="AV147" s="14" t="s">
        <v>86</v>
      </c>
      <c r="AW147" s="14" t="s">
        <v>32</v>
      </c>
      <c r="AX147" s="14" t="s">
        <v>84</v>
      </c>
      <c r="AY147" s="252" t="s">
        <v>125</v>
      </c>
    </row>
    <row r="148" s="2" customFormat="1" ht="24.15" customHeight="1">
      <c r="A148" s="38"/>
      <c r="B148" s="39"/>
      <c r="C148" s="218" t="s">
        <v>175</v>
      </c>
      <c r="D148" s="218" t="s">
        <v>127</v>
      </c>
      <c r="E148" s="219" t="s">
        <v>176</v>
      </c>
      <c r="F148" s="220" t="s">
        <v>177</v>
      </c>
      <c r="G148" s="221" t="s">
        <v>158</v>
      </c>
      <c r="H148" s="222">
        <v>70.5</v>
      </c>
      <c r="I148" s="223"/>
      <c r="J148" s="224">
        <f>ROUND(I148*H148,2)</f>
        <v>0</v>
      </c>
      <c r="K148" s="220" t="s">
        <v>131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0.036900000000000002</v>
      </c>
      <c r="R148" s="227">
        <f>Q148*H148</f>
        <v>2.6014500000000003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132</v>
      </c>
      <c r="AT148" s="229" t="s">
        <v>127</v>
      </c>
      <c r="AU148" s="229" t="s">
        <v>86</v>
      </c>
      <c r="AY148" s="17" t="s">
        <v>125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132</v>
      </c>
      <c r="BM148" s="229" t="s">
        <v>178</v>
      </c>
    </row>
    <row r="149" s="13" customFormat="1">
      <c r="A149" s="13"/>
      <c r="B149" s="231"/>
      <c r="C149" s="232"/>
      <c r="D149" s="233" t="s">
        <v>137</v>
      </c>
      <c r="E149" s="234" t="s">
        <v>1</v>
      </c>
      <c r="F149" s="235" t="s">
        <v>179</v>
      </c>
      <c r="G149" s="232"/>
      <c r="H149" s="234" t="s">
        <v>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137</v>
      </c>
      <c r="AU149" s="241" t="s">
        <v>86</v>
      </c>
      <c r="AV149" s="13" t="s">
        <v>84</v>
      </c>
      <c r="AW149" s="13" t="s">
        <v>32</v>
      </c>
      <c r="AX149" s="13" t="s">
        <v>76</v>
      </c>
      <c r="AY149" s="241" t="s">
        <v>125</v>
      </c>
    </row>
    <row r="150" s="14" customFormat="1">
      <c r="A150" s="14"/>
      <c r="B150" s="242"/>
      <c r="C150" s="243"/>
      <c r="D150" s="233" t="s">
        <v>137</v>
      </c>
      <c r="E150" s="244" t="s">
        <v>1</v>
      </c>
      <c r="F150" s="245" t="s">
        <v>180</v>
      </c>
      <c r="G150" s="243"/>
      <c r="H150" s="246">
        <v>70.5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137</v>
      </c>
      <c r="AU150" s="252" t="s">
        <v>86</v>
      </c>
      <c r="AV150" s="14" t="s">
        <v>86</v>
      </c>
      <c r="AW150" s="14" t="s">
        <v>32</v>
      </c>
      <c r="AX150" s="14" t="s">
        <v>84</v>
      </c>
      <c r="AY150" s="252" t="s">
        <v>125</v>
      </c>
    </row>
    <row r="151" s="2" customFormat="1" ht="24.15" customHeight="1">
      <c r="A151" s="38"/>
      <c r="B151" s="39"/>
      <c r="C151" s="218" t="s">
        <v>181</v>
      </c>
      <c r="D151" s="218" t="s">
        <v>127</v>
      </c>
      <c r="E151" s="219" t="s">
        <v>182</v>
      </c>
      <c r="F151" s="220" t="s">
        <v>183</v>
      </c>
      <c r="G151" s="221" t="s">
        <v>130</v>
      </c>
      <c r="H151" s="222">
        <v>142.5</v>
      </c>
      <c r="I151" s="223"/>
      <c r="J151" s="224">
        <f>ROUND(I151*H151,2)</f>
        <v>0</v>
      </c>
      <c r="K151" s="220" t="s">
        <v>131</v>
      </c>
      <c r="L151" s="44"/>
      <c r="M151" s="225" t="s">
        <v>1</v>
      </c>
      <c r="N151" s="226" t="s">
        <v>41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132</v>
      </c>
      <c r="AT151" s="229" t="s">
        <v>127</v>
      </c>
      <c r="AU151" s="229" t="s">
        <v>86</v>
      </c>
      <c r="AY151" s="17" t="s">
        <v>125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132</v>
      </c>
      <c r="BM151" s="229" t="s">
        <v>184</v>
      </c>
    </row>
    <row r="152" s="13" customFormat="1">
      <c r="A152" s="13"/>
      <c r="B152" s="231"/>
      <c r="C152" s="232"/>
      <c r="D152" s="233" t="s">
        <v>137</v>
      </c>
      <c r="E152" s="234" t="s">
        <v>1</v>
      </c>
      <c r="F152" s="235" t="s">
        <v>185</v>
      </c>
      <c r="G152" s="232"/>
      <c r="H152" s="234" t="s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137</v>
      </c>
      <c r="AU152" s="241" t="s">
        <v>86</v>
      </c>
      <c r="AV152" s="13" t="s">
        <v>84</v>
      </c>
      <c r="AW152" s="13" t="s">
        <v>32</v>
      </c>
      <c r="AX152" s="13" t="s">
        <v>76</v>
      </c>
      <c r="AY152" s="241" t="s">
        <v>125</v>
      </c>
    </row>
    <row r="153" s="14" customFormat="1">
      <c r="A153" s="14"/>
      <c r="B153" s="242"/>
      <c r="C153" s="243"/>
      <c r="D153" s="233" t="s">
        <v>137</v>
      </c>
      <c r="E153" s="244" t="s">
        <v>1</v>
      </c>
      <c r="F153" s="245" t="s">
        <v>186</v>
      </c>
      <c r="G153" s="243"/>
      <c r="H153" s="246">
        <v>142.5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137</v>
      </c>
      <c r="AU153" s="252" t="s">
        <v>86</v>
      </c>
      <c r="AV153" s="14" t="s">
        <v>86</v>
      </c>
      <c r="AW153" s="14" t="s">
        <v>32</v>
      </c>
      <c r="AX153" s="14" t="s">
        <v>84</v>
      </c>
      <c r="AY153" s="252" t="s">
        <v>125</v>
      </c>
    </row>
    <row r="154" s="2" customFormat="1" ht="33" customHeight="1">
      <c r="A154" s="38"/>
      <c r="B154" s="39"/>
      <c r="C154" s="218" t="s">
        <v>187</v>
      </c>
      <c r="D154" s="218" t="s">
        <v>127</v>
      </c>
      <c r="E154" s="219" t="s">
        <v>188</v>
      </c>
      <c r="F154" s="220" t="s">
        <v>189</v>
      </c>
      <c r="G154" s="221" t="s">
        <v>190</v>
      </c>
      <c r="H154" s="222">
        <v>258.589</v>
      </c>
      <c r="I154" s="223"/>
      <c r="J154" s="224">
        <f>ROUND(I154*H154,2)</f>
        <v>0</v>
      </c>
      <c r="K154" s="220" t="s">
        <v>131</v>
      </c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132</v>
      </c>
      <c r="AT154" s="229" t="s">
        <v>127</v>
      </c>
      <c r="AU154" s="229" t="s">
        <v>86</v>
      </c>
      <c r="AY154" s="17" t="s">
        <v>125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84</v>
      </c>
      <c r="BK154" s="230">
        <f>ROUND(I154*H154,2)</f>
        <v>0</v>
      </c>
      <c r="BL154" s="17" t="s">
        <v>132</v>
      </c>
      <c r="BM154" s="229" t="s">
        <v>191</v>
      </c>
    </row>
    <row r="155" s="13" customFormat="1">
      <c r="A155" s="13"/>
      <c r="B155" s="231"/>
      <c r="C155" s="232"/>
      <c r="D155" s="233" t="s">
        <v>137</v>
      </c>
      <c r="E155" s="234" t="s">
        <v>1</v>
      </c>
      <c r="F155" s="235" t="s">
        <v>192</v>
      </c>
      <c r="G155" s="232"/>
      <c r="H155" s="234" t="s">
        <v>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137</v>
      </c>
      <c r="AU155" s="241" t="s">
        <v>86</v>
      </c>
      <c r="AV155" s="13" t="s">
        <v>84</v>
      </c>
      <c r="AW155" s="13" t="s">
        <v>32</v>
      </c>
      <c r="AX155" s="13" t="s">
        <v>76</v>
      </c>
      <c r="AY155" s="241" t="s">
        <v>125</v>
      </c>
    </row>
    <row r="156" s="13" customFormat="1">
      <c r="A156" s="13"/>
      <c r="B156" s="231"/>
      <c r="C156" s="232"/>
      <c r="D156" s="233" t="s">
        <v>137</v>
      </c>
      <c r="E156" s="234" t="s">
        <v>1</v>
      </c>
      <c r="F156" s="235" t="s">
        <v>193</v>
      </c>
      <c r="G156" s="232"/>
      <c r="H156" s="234" t="s">
        <v>1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137</v>
      </c>
      <c r="AU156" s="241" t="s">
        <v>86</v>
      </c>
      <c r="AV156" s="13" t="s">
        <v>84</v>
      </c>
      <c r="AW156" s="13" t="s">
        <v>32</v>
      </c>
      <c r="AX156" s="13" t="s">
        <v>76</v>
      </c>
      <c r="AY156" s="241" t="s">
        <v>125</v>
      </c>
    </row>
    <row r="157" s="14" customFormat="1">
      <c r="A157" s="14"/>
      <c r="B157" s="242"/>
      <c r="C157" s="243"/>
      <c r="D157" s="233" t="s">
        <v>137</v>
      </c>
      <c r="E157" s="244" t="s">
        <v>1</v>
      </c>
      <c r="F157" s="245" t="s">
        <v>194</v>
      </c>
      <c r="G157" s="243"/>
      <c r="H157" s="246">
        <v>192.096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137</v>
      </c>
      <c r="AU157" s="252" t="s">
        <v>86</v>
      </c>
      <c r="AV157" s="14" t="s">
        <v>86</v>
      </c>
      <c r="AW157" s="14" t="s">
        <v>32</v>
      </c>
      <c r="AX157" s="14" t="s">
        <v>76</v>
      </c>
      <c r="AY157" s="252" t="s">
        <v>125</v>
      </c>
    </row>
    <row r="158" s="13" customFormat="1">
      <c r="A158" s="13"/>
      <c r="B158" s="231"/>
      <c r="C158" s="232"/>
      <c r="D158" s="233" t="s">
        <v>137</v>
      </c>
      <c r="E158" s="234" t="s">
        <v>1</v>
      </c>
      <c r="F158" s="235" t="s">
        <v>195</v>
      </c>
      <c r="G158" s="232"/>
      <c r="H158" s="234" t="s">
        <v>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137</v>
      </c>
      <c r="AU158" s="241" t="s">
        <v>86</v>
      </c>
      <c r="AV158" s="13" t="s">
        <v>84</v>
      </c>
      <c r="AW158" s="13" t="s">
        <v>32</v>
      </c>
      <c r="AX158" s="13" t="s">
        <v>76</v>
      </c>
      <c r="AY158" s="241" t="s">
        <v>125</v>
      </c>
    </row>
    <row r="159" s="14" customFormat="1">
      <c r="A159" s="14"/>
      <c r="B159" s="242"/>
      <c r="C159" s="243"/>
      <c r="D159" s="233" t="s">
        <v>137</v>
      </c>
      <c r="E159" s="244" t="s">
        <v>1</v>
      </c>
      <c r="F159" s="245" t="s">
        <v>196</v>
      </c>
      <c r="G159" s="243"/>
      <c r="H159" s="246">
        <v>66.492999999999995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137</v>
      </c>
      <c r="AU159" s="252" t="s">
        <v>86</v>
      </c>
      <c r="AV159" s="14" t="s">
        <v>86</v>
      </c>
      <c r="AW159" s="14" t="s">
        <v>32</v>
      </c>
      <c r="AX159" s="14" t="s">
        <v>76</v>
      </c>
      <c r="AY159" s="252" t="s">
        <v>125</v>
      </c>
    </row>
    <row r="160" s="15" customFormat="1">
      <c r="A160" s="15"/>
      <c r="B160" s="257"/>
      <c r="C160" s="258"/>
      <c r="D160" s="233" t="s">
        <v>137</v>
      </c>
      <c r="E160" s="259" t="s">
        <v>1</v>
      </c>
      <c r="F160" s="260" t="s">
        <v>197</v>
      </c>
      <c r="G160" s="258"/>
      <c r="H160" s="261">
        <v>258.589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7" t="s">
        <v>137</v>
      </c>
      <c r="AU160" s="267" t="s">
        <v>86</v>
      </c>
      <c r="AV160" s="15" t="s">
        <v>132</v>
      </c>
      <c r="AW160" s="15" t="s">
        <v>32</v>
      </c>
      <c r="AX160" s="15" t="s">
        <v>84</v>
      </c>
      <c r="AY160" s="267" t="s">
        <v>125</v>
      </c>
    </row>
    <row r="161" s="2" customFormat="1" ht="33" customHeight="1">
      <c r="A161" s="38"/>
      <c r="B161" s="39"/>
      <c r="C161" s="218" t="s">
        <v>198</v>
      </c>
      <c r="D161" s="218" t="s">
        <v>127</v>
      </c>
      <c r="E161" s="219" t="s">
        <v>199</v>
      </c>
      <c r="F161" s="220" t="s">
        <v>200</v>
      </c>
      <c r="G161" s="221" t="s">
        <v>190</v>
      </c>
      <c r="H161" s="222">
        <v>258.57999999999998</v>
      </c>
      <c r="I161" s="223"/>
      <c r="J161" s="224">
        <f>ROUND(I161*H161,2)</f>
        <v>0</v>
      </c>
      <c r="K161" s="220" t="s">
        <v>131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132</v>
      </c>
      <c r="AT161" s="229" t="s">
        <v>127</v>
      </c>
      <c r="AU161" s="229" t="s">
        <v>86</v>
      </c>
      <c r="AY161" s="17" t="s">
        <v>125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84</v>
      </c>
      <c r="BK161" s="230">
        <f>ROUND(I161*H161,2)</f>
        <v>0</v>
      </c>
      <c r="BL161" s="17" t="s">
        <v>132</v>
      </c>
      <c r="BM161" s="229" t="s">
        <v>201</v>
      </c>
    </row>
    <row r="162" s="13" customFormat="1">
      <c r="A162" s="13"/>
      <c r="B162" s="231"/>
      <c r="C162" s="232"/>
      <c r="D162" s="233" t="s">
        <v>137</v>
      </c>
      <c r="E162" s="234" t="s">
        <v>1</v>
      </c>
      <c r="F162" s="235" t="s">
        <v>202</v>
      </c>
      <c r="G162" s="232"/>
      <c r="H162" s="234" t="s">
        <v>1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137</v>
      </c>
      <c r="AU162" s="241" t="s">
        <v>86</v>
      </c>
      <c r="AV162" s="13" t="s">
        <v>84</v>
      </c>
      <c r="AW162" s="13" t="s">
        <v>32</v>
      </c>
      <c r="AX162" s="13" t="s">
        <v>76</v>
      </c>
      <c r="AY162" s="241" t="s">
        <v>125</v>
      </c>
    </row>
    <row r="163" s="13" customFormat="1">
      <c r="A163" s="13"/>
      <c r="B163" s="231"/>
      <c r="C163" s="232"/>
      <c r="D163" s="233" t="s">
        <v>137</v>
      </c>
      <c r="E163" s="234" t="s">
        <v>1</v>
      </c>
      <c r="F163" s="235" t="s">
        <v>203</v>
      </c>
      <c r="G163" s="232"/>
      <c r="H163" s="234" t="s">
        <v>1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137</v>
      </c>
      <c r="AU163" s="241" t="s">
        <v>86</v>
      </c>
      <c r="AV163" s="13" t="s">
        <v>84</v>
      </c>
      <c r="AW163" s="13" t="s">
        <v>32</v>
      </c>
      <c r="AX163" s="13" t="s">
        <v>76</v>
      </c>
      <c r="AY163" s="241" t="s">
        <v>125</v>
      </c>
    </row>
    <row r="164" s="14" customFormat="1">
      <c r="A164" s="14"/>
      <c r="B164" s="242"/>
      <c r="C164" s="243"/>
      <c r="D164" s="233" t="s">
        <v>137</v>
      </c>
      <c r="E164" s="244" t="s">
        <v>1</v>
      </c>
      <c r="F164" s="245" t="s">
        <v>194</v>
      </c>
      <c r="G164" s="243"/>
      <c r="H164" s="246">
        <v>192.096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137</v>
      </c>
      <c r="AU164" s="252" t="s">
        <v>86</v>
      </c>
      <c r="AV164" s="14" t="s">
        <v>86</v>
      </c>
      <c r="AW164" s="14" t="s">
        <v>32</v>
      </c>
      <c r="AX164" s="14" t="s">
        <v>76</v>
      </c>
      <c r="AY164" s="252" t="s">
        <v>125</v>
      </c>
    </row>
    <row r="165" s="13" customFormat="1">
      <c r="A165" s="13"/>
      <c r="B165" s="231"/>
      <c r="C165" s="232"/>
      <c r="D165" s="233" t="s">
        <v>137</v>
      </c>
      <c r="E165" s="234" t="s">
        <v>1</v>
      </c>
      <c r="F165" s="235" t="s">
        <v>204</v>
      </c>
      <c r="G165" s="232"/>
      <c r="H165" s="234" t="s">
        <v>1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137</v>
      </c>
      <c r="AU165" s="241" t="s">
        <v>86</v>
      </c>
      <c r="AV165" s="13" t="s">
        <v>84</v>
      </c>
      <c r="AW165" s="13" t="s">
        <v>32</v>
      </c>
      <c r="AX165" s="13" t="s">
        <v>76</v>
      </c>
      <c r="AY165" s="241" t="s">
        <v>125</v>
      </c>
    </row>
    <row r="166" s="14" customFormat="1">
      <c r="A166" s="14"/>
      <c r="B166" s="242"/>
      <c r="C166" s="243"/>
      <c r="D166" s="233" t="s">
        <v>137</v>
      </c>
      <c r="E166" s="244" t="s">
        <v>1</v>
      </c>
      <c r="F166" s="245" t="s">
        <v>205</v>
      </c>
      <c r="G166" s="243"/>
      <c r="H166" s="246">
        <v>66.483999999999995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137</v>
      </c>
      <c r="AU166" s="252" t="s">
        <v>86</v>
      </c>
      <c r="AV166" s="14" t="s">
        <v>86</v>
      </c>
      <c r="AW166" s="14" t="s">
        <v>32</v>
      </c>
      <c r="AX166" s="14" t="s">
        <v>76</v>
      </c>
      <c r="AY166" s="252" t="s">
        <v>125</v>
      </c>
    </row>
    <row r="167" s="15" customFormat="1">
      <c r="A167" s="15"/>
      <c r="B167" s="257"/>
      <c r="C167" s="258"/>
      <c r="D167" s="233" t="s">
        <v>137</v>
      </c>
      <c r="E167" s="259" t="s">
        <v>1</v>
      </c>
      <c r="F167" s="260" t="s">
        <v>197</v>
      </c>
      <c r="G167" s="258"/>
      <c r="H167" s="261">
        <v>258.57999999999998</v>
      </c>
      <c r="I167" s="262"/>
      <c r="J167" s="258"/>
      <c r="K167" s="258"/>
      <c r="L167" s="263"/>
      <c r="M167" s="264"/>
      <c r="N167" s="265"/>
      <c r="O167" s="265"/>
      <c r="P167" s="265"/>
      <c r="Q167" s="265"/>
      <c r="R167" s="265"/>
      <c r="S167" s="265"/>
      <c r="T167" s="26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7" t="s">
        <v>137</v>
      </c>
      <c r="AU167" s="267" t="s">
        <v>86</v>
      </c>
      <c r="AV167" s="15" t="s">
        <v>132</v>
      </c>
      <c r="AW167" s="15" t="s">
        <v>32</v>
      </c>
      <c r="AX167" s="15" t="s">
        <v>84</v>
      </c>
      <c r="AY167" s="267" t="s">
        <v>125</v>
      </c>
    </row>
    <row r="168" s="2" customFormat="1" ht="33" customHeight="1">
      <c r="A168" s="38"/>
      <c r="B168" s="39"/>
      <c r="C168" s="218" t="s">
        <v>206</v>
      </c>
      <c r="D168" s="218" t="s">
        <v>127</v>
      </c>
      <c r="E168" s="219" t="s">
        <v>207</v>
      </c>
      <c r="F168" s="220" t="s">
        <v>208</v>
      </c>
      <c r="G168" s="221" t="s">
        <v>190</v>
      </c>
      <c r="H168" s="222">
        <v>355.548</v>
      </c>
      <c r="I168" s="223"/>
      <c r="J168" s="224">
        <f>ROUND(I168*H168,2)</f>
        <v>0</v>
      </c>
      <c r="K168" s="220" t="s">
        <v>131</v>
      </c>
      <c r="L168" s="44"/>
      <c r="M168" s="225" t="s">
        <v>1</v>
      </c>
      <c r="N168" s="226" t="s">
        <v>41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132</v>
      </c>
      <c r="AT168" s="229" t="s">
        <v>127</v>
      </c>
      <c r="AU168" s="229" t="s">
        <v>86</v>
      </c>
      <c r="AY168" s="17" t="s">
        <v>125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84</v>
      </c>
      <c r="BK168" s="230">
        <f>ROUND(I168*H168,2)</f>
        <v>0</v>
      </c>
      <c r="BL168" s="17" t="s">
        <v>132</v>
      </c>
      <c r="BM168" s="229" t="s">
        <v>209</v>
      </c>
    </row>
    <row r="169" s="13" customFormat="1">
      <c r="A169" s="13"/>
      <c r="B169" s="231"/>
      <c r="C169" s="232"/>
      <c r="D169" s="233" t="s">
        <v>137</v>
      </c>
      <c r="E169" s="234" t="s">
        <v>1</v>
      </c>
      <c r="F169" s="235" t="s">
        <v>210</v>
      </c>
      <c r="G169" s="232"/>
      <c r="H169" s="234" t="s">
        <v>1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137</v>
      </c>
      <c r="AU169" s="241" t="s">
        <v>86</v>
      </c>
      <c r="AV169" s="13" t="s">
        <v>84</v>
      </c>
      <c r="AW169" s="13" t="s">
        <v>32</v>
      </c>
      <c r="AX169" s="13" t="s">
        <v>76</v>
      </c>
      <c r="AY169" s="241" t="s">
        <v>125</v>
      </c>
    </row>
    <row r="170" s="13" customFormat="1">
      <c r="A170" s="13"/>
      <c r="B170" s="231"/>
      <c r="C170" s="232"/>
      <c r="D170" s="233" t="s">
        <v>137</v>
      </c>
      <c r="E170" s="234" t="s">
        <v>1</v>
      </c>
      <c r="F170" s="235" t="s">
        <v>203</v>
      </c>
      <c r="G170" s="232"/>
      <c r="H170" s="234" t="s">
        <v>1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137</v>
      </c>
      <c r="AU170" s="241" t="s">
        <v>86</v>
      </c>
      <c r="AV170" s="13" t="s">
        <v>84</v>
      </c>
      <c r="AW170" s="13" t="s">
        <v>32</v>
      </c>
      <c r="AX170" s="13" t="s">
        <v>76</v>
      </c>
      <c r="AY170" s="241" t="s">
        <v>125</v>
      </c>
    </row>
    <row r="171" s="14" customFormat="1">
      <c r="A171" s="14"/>
      <c r="B171" s="242"/>
      <c r="C171" s="243"/>
      <c r="D171" s="233" t="s">
        <v>137</v>
      </c>
      <c r="E171" s="244" t="s">
        <v>1</v>
      </c>
      <c r="F171" s="245" t="s">
        <v>211</v>
      </c>
      <c r="G171" s="243"/>
      <c r="H171" s="246">
        <v>264.132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137</v>
      </c>
      <c r="AU171" s="252" t="s">
        <v>86</v>
      </c>
      <c r="AV171" s="14" t="s">
        <v>86</v>
      </c>
      <c r="AW171" s="14" t="s">
        <v>32</v>
      </c>
      <c r="AX171" s="14" t="s">
        <v>76</v>
      </c>
      <c r="AY171" s="252" t="s">
        <v>125</v>
      </c>
    </row>
    <row r="172" s="13" customFormat="1">
      <c r="A172" s="13"/>
      <c r="B172" s="231"/>
      <c r="C172" s="232"/>
      <c r="D172" s="233" t="s">
        <v>137</v>
      </c>
      <c r="E172" s="234" t="s">
        <v>1</v>
      </c>
      <c r="F172" s="235" t="s">
        <v>204</v>
      </c>
      <c r="G172" s="232"/>
      <c r="H172" s="234" t="s">
        <v>1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137</v>
      </c>
      <c r="AU172" s="241" t="s">
        <v>86</v>
      </c>
      <c r="AV172" s="13" t="s">
        <v>84</v>
      </c>
      <c r="AW172" s="13" t="s">
        <v>32</v>
      </c>
      <c r="AX172" s="13" t="s">
        <v>76</v>
      </c>
      <c r="AY172" s="241" t="s">
        <v>125</v>
      </c>
    </row>
    <row r="173" s="14" customFormat="1">
      <c r="A173" s="14"/>
      <c r="B173" s="242"/>
      <c r="C173" s="243"/>
      <c r="D173" s="233" t="s">
        <v>137</v>
      </c>
      <c r="E173" s="244" t="s">
        <v>1</v>
      </c>
      <c r="F173" s="245" t="s">
        <v>212</v>
      </c>
      <c r="G173" s="243"/>
      <c r="H173" s="246">
        <v>91.415999999999997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137</v>
      </c>
      <c r="AU173" s="252" t="s">
        <v>86</v>
      </c>
      <c r="AV173" s="14" t="s">
        <v>86</v>
      </c>
      <c r="AW173" s="14" t="s">
        <v>32</v>
      </c>
      <c r="AX173" s="14" t="s">
        <v>76</v>
      </c>
      <c r="AY173" s="252" t="s">
        <v>125</v>
      </c>
    </row>
    <row r="174" s="15" customFormat="1">
      <c r="A174" s="15"/>
      <c r="B174" s="257"/>
      <c r="C174" s="258"/>
      <c r="D174" s="233" t="s">
        <v>137</v>
      </c>
      <c r="E174" s="259" t="s">
        <v>1</v>
      </c>
      <c r="F174" s="260" t="s">
        <v>197</v>
      </c>
      <c r="G174" s="258"/>
      <c r="H174" s="261">
        <v>355.548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7" t="s">
        <v>137</v>
      </c>
      <c r="AU174" s="267" t="s">
        <v>86</v>
      </c>
      <c r="AV174" s="15" t="s">
        <v>132</v>
      </c>
      <c r="AW174" s="15" t="s">
        <v>32</v>
      </c>
      <c r="AX174" s="15" t="s">
        <v>84</v>
      </c>
      <c r="AY174" s="267" t="s">
        <v>125</v>
      </c>
    </row>
    <row r="175" s="2" customFormat="1" ht="24.15" customHeight="1">
      <c r="A175" s="38"/>
      <c r="B175" s="39"/>
      <c r="C175" s="218" t="s">
        <v>213</v>
      </c>
      <c r="D175" s="218" t="s">
        <v>127</v>
      </c>
      <c r="E175" s="219" t="s">
        <v>214</v>
      </c>
      <c r="F175" s="220" t="s">
        <v>215</v>
      </c>
      <c r="G175" s="221" t="s">
        <v>190</v>
      </c>
      <c r="H175" s="222">
        <v>1.3500000000000001</v>
      </c>
      <c r="I175" s="223"/>
      <c r="J175" s="224">
        <f>ROUND(I175*H175,2)</f>
        <v>0</v>
      </c>
      <c r="K175" s="220" t="s">
        <v>131</v>
      </c>
      <c r="L175" s="44"/>
      <c r="M175" s="225" t="s">
        <v>1</v>
      </c>
      <c r="N175" s="226" t="s">
        <v>41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132</v>
      </c>
      <c r="AT175" s="229" t="s">
        <v>127</v>
      </c>
      <c r="AU175" s="229" t="s">
        <v>86</v>
      </c>
      <c r="AY175" s="17" t="s">
        <v>125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84</v>
      </c>
      <c r="BK175" s="230">
        <f>ROUND(I175*H175,2)</f>
        <v>0</v>
      </c>
      <c r="BL175" s="17" t="s">
        <v>132</v>
      </c>
      <c r="BM175" s="229" t="s">
        <v>216</v>
      </c>
    </row>
    <row r="176" s="13" customFormat="1">
      <c r="A176" s="13"/>
      <c r="B176" s="231"/>
      <c r="C176" s="232"/>
      <c r="D176" s="233" t="s">
        <v>137</v>
      </c>
      <c r="E176" s="234" t="s">
        <v>1</v>
      </c>
      <c r="F176" s="235" t="s">
        <v>217</v>
      </c>
      <c r="G176" s="232"/>
      <c r="H176" s="234" t="s">
        <v>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137</v>
      </c>
      <c r="AU176" s="241" t="s">
        <v>86</v>
      </c>
      <c r="AV176" s="13" t="s">
        <v>84</v>
      </c>
      <c r="AW176" s="13" t="s">
        <v>32</v>
      </c>
      <c r="AX176" s="13" t="s">
        <v>76</v>
      </c>
      <c r="AY176" s="241" t="s">
        <v>125</v>
      </c>
    </row>
    <row r="177" s="14" customFormat="1">
      <c r="A177" s="14"/>
      <c r="B177" s="242"/>
      <c r="C177" s="243"/>
      <c r="D177" s="233" t="s">
        <v>137</v>
      </c>
      <c r="E177" s="244" t="s">
        <v>1</v>
      </c>
      <c r="F177" s="245" t="s">
        <v>218</v>
      </c>
      <c r="G177" s="243"/>
      <c r="H177" s="246">
        <v>1.3500000000000001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137</v>
      </c>
      <c r="AU177" s="252" t="s">
        <v>86</v>
      </c>
      <c r="AV177" s="14" t="s">
        <v>86</v>
      </c>
      <c r="AW177" s="14" t="s">
        <v>32</v>
      </c>
      <c r="AX177" s="14" t="s">
        <v>84</v>
      </c>
      <c r="AY177" s="252" t="s">
        <v>125</v>
      </c>
    </row>
    <row r="178" s="2" customFormat="1" ht="21.75" customHeight="1">
      <c r="A178" s="38"/>
      <c r="B178" s="39"/>
      <c r="C178" s="218" t="s">
        <v>8</v>
      </c>
      <c r="D178" s="218" t="s">
        <v>127</v>
      </c>
      <c r="E178" s="219" t="s">
        <v>219</v>
      </c>
      <c r="F178" s="220" t="s">
        <v>220</v>
      </c>
      <c r="G178" s="221" t="s">
        <v>130</v>
      </c>
      <c r="H178" s="222">
        <v>1151.52</v>
      </c>
      <c r="I178" s="223"/>
      <c r="J178" s="224">
        <f>ROUND(I178*H178,2)</f>
        <v>0</v>
      </c>
      <c r="K178" s="220" t="s">
        <v>131</v>
      </c>
      <c r="L178" s="44"/>
      <c r="M178" s="225" t="s">
        <v>1</v>
      </c>
      <c r="N178" s="226" t="s">
        <v>41</v>
      </c>
      <c r="O178" s="91"/>
      <c r="P178" s="227">
        <f>O178*H178</f>
        <v>0</v>
      </c>
      <c r="Q178" s="227">
        <v>0.00084000000000000003</v>
      </c>
      <c r="R178" s="227">
        <f>Q178*H178</f>
        <v>0.96727680000000005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132</v>
      </c>
      <c r="AT178" s="229" t="s">
        <v>127</v>
      </c>
      <c r="AU178" s="229" t="s">
        <v>86</v>
      </c>
      <c r="AY178" s="17" t="s">
        <v>125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84</v>
      </c>
      <c r="BK178" s="230">
        <f>ROUND(I178*H178,2)</f>
        <v>0</v>
      </c>
      <c r="BL178" s="17" t="s">
        <v>132</v>
      </c>
      <c r="BM178" s="229" t="s">
        <v>221</v>
      </c>
    </row>
    <row r="179" s="13" customFormat="1">
      <c r="A179" s="13"/>
      <c r="B179" s="231"/>
      <c r="C179" s="232"/>
      <c r="D179" s="233" t="s">
        <v>137</v>
      </c>
      <c r="E179" s="234" t="s">
        <v>1</v>
      </c>
      <c r="F179" s="235" t="s">
        <v>222</v>
      </c>
      <c r="G179" s="232"/>
      <c r="H179" s="234" t="s">
        <v>1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137</v>
      </c>
      <c r="AU179" s="241" t="s">
        <v>86</v>
      </c>
      <c r="AV179" s="13" t="s">
        <v>84</v>
      </c>
      <c r="AW179" s="13" t="s">
        <v>32</v>
      </c>
      <c r="AX179" s="13" t="s">
        <v>76</v>
      </c>
      <c r="AY179" s="241" t="s">
        <v>125</v>
      </c>
    </row>
    <row r="180" s="14" customFormat="1">
      <c r="A180" s="14"/>
      <c r="B180" s="242"/>
      <c r="C180" s="243"/>
      <c r="D180" s="233" t="s">
        <v>137</v>
      </c>
      <c r="E180" s="244" t="s">
        <v>1</v>
      </c>
      <c r="F180" s="245" t="s">
        <v>223</v>
      </c>
      <c r="G180" s="243"/>
      <c r="H180" s="246">
        <v>1127.52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137</v>
      </c>
      <c r="AU180" s="252" t="s">
        <v>86</v>
      </c>
      <c r="AV180" s="14" t="s">
        <v>86</v>
      </c>
      <c r="AW180" s="14" t="s">
        <v>32</v>
      </c>
      <c r="AX180" s="14" t="s">
        <v>76</v>
      </c>
      <c r="AY180" s="252" t="s">
        <v>125</v>
      </c>
    </row>
    <row r="181" s="13" customFormat="1">
      <c r="A181" s="13"/>
      <c r="B181" s="231"/>
      <c r="C181" s="232"/>
      <c r="D181" s="233" t="s">
        <v>137</v>
      </c>
      <c r="E181" s="234" t="s">
        <v>1</v>
      </c>
      <c r="F181" s="235" t="s">
        <v>224</v>
      </c>
      <c r="G181" s="232"/>
      <c r="H181" s="234" t="s">
        <v>1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137</v>
      </c>
      <c r="AU181" s="241" t="s">
        <v>86</v>
      </c>
      <c r="AV181" s="13" t="s">
        <v>84</v>
      </c>
      <c r="AW181" s="13" t="s">
        <v>32</v>
      </c>
      <c r="AX181" s="13" t="s">
        <v>76</v>
      </c>
      <c r="AY181" s="241" t="s">
        <v>125</v>
      </c>
    </row>
    <row r="182" s="14" customFormat="1">
      <c r="A182" s="14"/>
      <c r="B182" s="242"/>
      <c r="C182" s="243"/>
      <c r="D182" s="233" t="s">
        <v>137</v>
      </c>
      <c r="E182" s="244" t="s">
        <v>1</v>
      </c>
      <c r="F182" s="245" t="s">
        <v>225</v>
      </c>
      <c r="G182" s="243"/>
      <c r="H182" s="246">
        <v>24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137</v>
      </c>
      <c r="AU182" s="252" t="s">
        <v>86</v>
      </c>
      <c r="AV182" s="14" t="s">
        <v>86</v>
      </c>
      <c r="AW182" s="14" t="s">
        <v>32</v>
      </c>
      <c r="AX182" s="14" t="s">
        <v>76</v>
      </c>
      <c r="AY182" s="252" t="s">
        <v>125</v>
      </c>
    </row>
    <row r="183" s="15" customFormat="1">
      <c r="A183" s="15"/>
      <c r="B183" s="257"/>
      <c r="C183" s="258"/>
      <c r="D183" s="233" t="s">
        <v>137</v>
      </c>
      <c r="E183" s="259" t="s">
        <v>1</v>
      </c>
      <c r="F183" s="260" t="s">
        <v>197</v>
      </c>
      <c r="G183" s="258"/>
      <c r="H183" s="261">
        <v>1151.52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7" t="s">
        <v>137</v>
      </c>
      <c r="AU183" s="267" t="s">
        <v>86</v>
      </c>
      <c r="AV183" s="15" t="s">
        <v>132</v>
      </c>
      <c r="AW183" s="15" t="s">
        <v>32</v>
      </c>
      <c r="AX183" s="15" t="s">
        <v>84</v>
      </c>
      <c r="AY183" s="267" t="s">
        <v>125</v>
      </c>
    </row>
    <row r="184" s="2" customFormat="1" ht="24.15" customHeight="1">
      <c r="A184" s="38"/>
      <c r="B184" s="39"/>
      <c r="C184" s="218" t="s">
        <v>226</v>
      </c>
      <c r="D184" s="218" t="s">
        <v>127</v>
      </c>
      <c r="E184" s="219" t="s">
        <v>227</v>
      </c>
      <c r="F184" s="220" t="s">
        <v>228</v>
      </c>
      <c r="G184" s="221" t="s">
        <v>130</v>
      </c>
      <c r="H184" s="222">
        <v>1151.52</v>
      </c>
      <c r="I184" s="223"/>
      <c r="J184" s="224">
        <f>ROUND(I184*H184,2)</f>
        <v>0</v>
      </c>
      <c r="K184" s="220" t="s">
        <v>131</v>
      </c>
      <c r="L184" s="44"/>
      <c r="M184" s="225" t="s">
        <v>1</v>
      </c>
      <c r="N184" s="226" t="s">
        <v>41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132</v>
      </c>
      <c r="AT184" s="229" t="s">
        <v>127</v>
      </c>
      <c r="AU184" s="229" t="s">
        <v>86</v>
      </c>
      <c r="AY184" s="17" t="s">
        <v>125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84</v>
      </c>
      <c r="BK184" s="230">
        <f>ROUND(I184*H184,2)</f>
        <v>0</v>
      </c>
      <c r="BL184" s="17" t="s">
        <v>132</v>
      </c>
      <c r="BM184" s="229" t="s">
        <v>229</v>
      </c>
    </row>
    <row r="185" s="2" customFormat="1" ht="44.25" customHeight="1">
      <c r="A185" s="38"/>
      <c r="B185" s="39"/>
      <c r="C185" s="218" t="s">
        <v>230</v>
      </c>
      <c r="D185" s="218" t="s">
        <v>127</v>
      </c>
      <c r="E185" s="219" t="s">
        <v>231</v>
      </c>
      <c r="F185" s="220" t="s">
        <v>232</v>
      </c>
      <c r="G185" s="221" t="s">
        <v>190</v>
      </c>
      <c r="H185" s="222">
        <v>872.71699999999998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41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132</v>
      </c>
      <c r="AT185" s="229" t="s">
        <v>127</v>
      </c>
      <c r="AU185" s="229" t="s">
        <v>86</v>
      </c>
      <c r="AY185" s="17" t="s">
        <v>125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84</v>
      </c>
      <c r="BK185" s="230">
        <f>ROUND(I185*H185,2)</f>
        <v>0</v>
      </c>
      <c r="BL185" s="17" t="s">
        <v>132</v>
      </c>
      <c r="BM185" s="229" t="s">
        <v>233</v>
      </c>
    </row>
    <row r="186" s="14" customFormat="1">
      <c r="A186" s="14"/>
      <c r="B186" s="242"/>
      <c r="C186" s="243"/>
      <c r="D186" s="233" t="s">
        <v>137</v>
      </c>
      <c r="E186" s="244" t="s">
        <v>1</v>
      </c>
      <c r="F186" s="245" t="s">
        <v>234</v>
      </c>
      <c r="G186" s="243"/>
      <c r="H186" s="246">
        <v>872.71699999999998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137</v>
      </c>
      <c r="AU186" s="252" t="s">
        <v>86</v>
      </c>
      <c r="AV186" s="14" t="s">
        <v>86</v>
      </c>
      <c r="AW186" s="14" t="s">
        <v>32</v>
      </c>
      <c r="AX186" s="14" t="s">
        <v>84</v>
      </c>
      <c r="AY186" s="252" t="s">
        <v>125</v>
      </c>
    </row>
    <row r="187" s="2" customFormat="1" ht="49.05" customHeight="1">
      <c r="A187" s="38"/>
      <c r="B187" s="39"/>
      <c r="C187" s="218" t="s">
        <v>235</v>
      </c>
      <c r="D187" s="218" t="s">
        <v>127</v>
      </c>
      <c r="E187" s="219" t="s">
        <v>236</v>
      </c>
      <c r="F187" s="220" t="s">
        <v>237</v>
      </c>
      <c r="G187" s="221" t="s">
        <v>190</v>
      </c>
      <c r="H187" s="222">
        <v>872.71699999999998</v>
      </c>
      <c r="I187" s="223"/>
      <c r="J187" s="224">
        <f>ROUND(I187*H187,2)</f>
        <v>0</v>
      </c>
      <c r="K187" s="220" t="s">
        <v>1</v>
      </c>
      <c r="L187" s="44"/>
      <c r="M187" s="225" t="s">
        <v>1</v>
      </c>
      <c r="N187" s="226" t="s">
        <v>41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132</v>
      </c>
      <c r="AT187" s="229" t="s">
        <v>127</v>
      </c>
      <c r="AU187" s="229" t="s">
        <v>86</v>
      </c>
      <c r="AY187" s="17" t="s">
        <v>125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84</v>
      </c>
      <c r="BK187" s="230">
        <f>ROUND(I187*H187,2)</f>
        <v>0</v>
      </c>
      <c r="BL187" s="17" t="s">
        <v>132</v>
      </c>
      <c r="BM187" s="229" t="s">
        <v>238</v>
      </c>
    </row>
    <row r="188" s="13" customFormat="1">
      <c r="A188" s="13"/>
      <c r="B188" s="231"/>
      <c r="C188" s="232"/>
      <c r="D188" s="233" t="s">
        <v>137</v>
      </c>
      <c r="E188" s="234" t="s">
        <v>1</v>
      </c>
      <c r="F188" s="235" t="s">
        <v>239</v>
      </c>
      <c r="G188" s="232"/>
      <c r="H188" s="234" t="s">
        <v>1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137</v>
      </c>
      <c r="AU188" s="241" t="s">
        <v>86</v>
      </c>
      <c r="AV188" s="13" t="s">
        <v>84</v>
      </c>
      <c r="AW188" s="13" t="s">
        <v>32</v>
      </c>
      <c r="AX188" s="13" t="s">
        <v>76</v>
      </c>
      <c r="AY188" s="241" t="s">
        <v>125</v>
      </c>
    </row>
    <row r="189" s="14" customFormat="1">
      <c r="A189" s="14"/>
      <c r="B189" s="242"/>
      <c r="C189" s="243"/>
      <c r="D189" s="233" t="s">
        <v>137</v>
      </c>
      <c r="E189" s="244" t="s">
        <v>1</v>
      </c>
      <c r="F189" s="245" t="s">
        <v>240</v>
      </c>
      <c r="G189" s="243"/>
      <c r="H189" s="246">
        <v>872.71699999999998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137</v>
      </c>
      <c r="AU189" s="252" t="s">
        <v>86</v>
      </c>
      <c r="AV189" s="14" t="s">
        <v>86</v>
      </c>
      <c r="AW189" s="14" t="s">
        <v>32</v>
      </c>
      <c r="AX189" s="14" t="s">
        <v>84</v>
      </c>
      <c r="AY189" s="252" t="s">
        <v>125</v>
      </c>
    </row>
    <row r="190" s="2" customFormat="1" ht="33" customHeight="1">
      <c r="A190" s="38"/>
      <c r="B190" s="39"/>
      <c r="C190" s="218" t="s">
        <v>241</v>
      </c>
      <c r="D190" s="218" t="s">
        <v>127</v>
      </c>
      <c r="E190" s="219" t="s">
        <v>242</v>
      </c>
      <c r="F190" s="220" t="s">
        <v>243</v>
      </c>
      <c r="G190" s="221" t="s">
        <v>244</v>
      </c>
      <c r="H190" s="222">
        <v>1782.9259999999999</v>
      </c>
      <c r="I190" s="223"/>
      <c r="J190" s="224">
        <f>ROUND(I190*H190,2)</f>
        <v>0</v>
      </c>
      <c r="K190" s="220" t="s">
        <v>131</v>
      </c>
      <c r="L190" s="44"/>
      <c r="M190" s="225" t="s">
        <v>1</v>
      </c>
      <c r="N190" s="226" t="s">
        <v>41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132</v>
      </c>
      <c r="AT190" s="229" t="s">
        <v>127</v>
      </c>
      <c r="AU190" s="229" t="s">
        <v>86</v>
      </c>
      <c r="AY190" s="17" t="s">
        <v>125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84</v>
      </c>
      <c r="BK190" s="230">
        <f>ROUND(I190*H190,2)</f>
        <v>0</v>
      </c>
      <c r="BL190" s="17" t="s">
        <v>132</v>
      </c>
      <c r="BM190" s="229" t="s">
        <v>245</v>
      </c>
    </row>
    <row r="191" s="14" customFormat="1">
      <c r="A191" s="14"/>
      <c r="B191" s="242"/>
      <c r="C191" s="243"/>
      <c r="D191" s="233" t="s">
        <v>137</v>
      </c>
      <c r="E191" s="244" t="s">
        <v>1</v>
      </c>
      <c r="F191" s="245" t="s">
        <v>246</v>
      </c>
      <c r="G191" s="243"/>
      <c r="H191" s="246">
        <v>431.84399999999999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137</v>
      </c>
      <c r="AU191" s="252" t="s">
        <v>86</v>
      </c>
      <c r="AV191" s="14" t="s">
        <v>86</v>
      </c>
      <c r="AW191" s="14" t="s">
        <v>32</v>
      </c>
      <c r="AX191" s="14" t="s">
        <v>76</v>
      </c>
      <c r="AY191" s="252" t="s">
        <v>125</v>
      </c>
    </row>
    <row r="192" s="14" customFormat="1">
      <c r="A192" s="14"/>
      <c r="B192" s="242"/>
      <c r="C192" s="243"/>
      <c r="D192" s="233" t="s">
        <v>137</v>
      </c>
      <c r="E192" s="244" t="s">
        <v>1</v>
      </c>
      <c r="F192" s="245" t="s">
        <v>247</v>
      </c>
      <c r="G192" s="243"/>
      <c r="H192" s="246">
        <v>1351.0820000000001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137</v>
      </c>
      <c r="AU192" s="252" t="s">
        <v>86</v>
      </c>
      <c r="AV192" s="14" t="s">
        <v>86</v>
      </c>
      <c r="AW192" s="14" t="s">
        <v>32</v>
      </c>
      <c r="AX192" s="14" t="s">
        <v>76</v>
      </c>
      <c r="AY192" s="252" t="s">
        <v>125</v>
      </c>
    </row>
    <row r="193" s="15" customFormat="1">
      <c r="A193" s="15"/>
      <c r="B193" s="257"/>
      <c r="C193" s="258"/>
      <c r="D193" s="233" t="s">
        <v>137</v>
      </c>
      <c r="E193" s="259" t="s">
        <v>1</v>
      </c>
      <c r="F193" s="260" t="s">
        <v>197</v>
      </c>
      <c r="G193" s="258"/>
      <c r="H193" s="261">
        <v>1782.9260000000002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7" t="s">
        <v>137</v>
      </c>
      <c r="AU193" s="267" t="s">
        <v>86</v>
      </c>
      <c r="AV193" s="15" t="s">
        <v>132</v>
      </c>
      <c r="AW193" s="15" t="s">
        <v>32</v>
      </c>
      <c r="AX193" s="15" t="s">
        <v>84</v>
      </c>
      <c r="AY193" s="267" t="s">
        <v>125</v>
      </c>
    </row>
    <row r="194" s="2" customFormat="1" ht="24.15" customHeight="1">
      <c r="A194" s="38"/>
      <c r="B194" s="39"/>
      <c r="C194" s="218" t="s">
        <v>248</v>
      </c>
      <c r="D194" s="218" t="s">
        <v>127</v>
      </c>
      <c r="E194" s="219" t="s">
        <v>249</v>
      </c>
      <c r="F194" s="220" t="s">
        <v>250</v>
      </c>
      <c r="G194" s="221" t="s">
        <v>190</v>
      </c>
      <c r="H194" s="222">
        <v>501.46699999999998</v>
      </c>
      <c r="I194" s="223"/>
      <c r="J194" s="224">
        <f>ROUND(I194*H194,2)</f>
        <v>0</v>
      </c>
      <c r="K194" s="220" t="s">
        <v>131</v>
      </c>
      <c r="L194" s="44"/>
      <c r="M194" s="225" t="s">
        <v>1</v>
      </c>
      <c r="N194" s="226" t="s">
        <v>41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132</v>
      </c>
      <c r="AT194" s="229" t="s">
        <v>127</v>
      </c>
      <c r="AU194" s="229" t="s">
        <v>86</v>
      </c>
      <c r="AY194" s="17" t="s">
        <v>125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84</v>
      </c>
      <c r="BK194" s="230">
        <f>ROUND(I194*H194,2)</f>
        <v>0</v>
      </c>
      <c r="BL194" s="17" t="s">
        <v>132</v>
      </c>
      <c r="BM194" s="229" t="s">
        <v>251</v>
      </c>
    </row>
    <row r="195" s="13" customFormat="1">
      <c r="A195" s="13"/>
      <c r="B195" s="231"/>
      <c r="C195" s="232"/>
      <c r="D195" s="233" t="s">
        <v>137</v>
      </c>
      <c r="E195" s="234" t="s">
        <v>1</v>
      </c>
      <c r="F195" s="235" t="s">
        <v>252</v>
      </c>
      <c r="G195" s="232"/>
      <c r="H195" s="234" t="s">
        <v>1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137</v>
      </c>
      <c r="AU195" s="241" t="s">
        <v>86</v>
      </c>
      <c r="AV195" s="13" t="s">
        <v>84</v>
      </c>
      <c r="AW195" s="13" t="s">
        <v>32</v>
      </c>
      <c r="AX195" s="13" t="s">
        <v>76</v>
      </c>
      <c r="AY195" s="241" t="s">
        <v>125</v>
      </c>
    </row>
    <row r="196" s="14" customFormat="1">
      <c r="A196" s="14"/>
      <c r="B196" s="242"/>
      <c r="C196" s="243"/>
      <c r="D196" s="233" t="s">
        <v>137</v>
      </c>
      <c r="E196" s="244" t="s">
        <v>1</v>
      </c>
      <c r="F196" s="245" t="s">
        <v>240</v>
      </c>
      <c r="G196" s="243"/>
      <c r="H196" s="246">
        <v>872.71699999999998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137</v>
      </c>
      <c r="AU196" s="252" t="s">
        <v>86</v>
      </c>
      <c r="AV196" s="14" t="s">
        <v>86</v>
      </c>
      <c r="AW196" s="14" t="s">
        <v>32</v>
      </c>
      <c r="AX196" s="14" t="s">
        <v>76</v>
      </c>
      <c r="AY196" s="252" t="s">
        <v>125</v>
      </c>
    </row>
    <row r="197" s="13" customFormat="1">
      <c r="A197" s="13"/>
      <c r="B197" s="231"/>
      <c r="C197" s="232"/>
      <c r="D197" s="233" t="s">
        <v>137</v>
      </c>
      <c r="E197" s="234" t="s">
        <v>1</v>
      </c>
      <c r="F197" s="235" t="s">
        <v>253</v>
      </c>
      <c r="G197" s="232"/>
      <c r="H197" s="234" t="s">
        <v>1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137</v>
      </c>
      <c r="AU197" s="241" t="s">
        <v>86</v>
      </c>
      <c r="AV197" s="13" t="s">
        <v>84</v>
      </c>
      <c r="AW197" s="13" t="s">
        <v>32</v>
      </c>
      <c r="AX197" s="13" t="s">
        <v>76</v>
      </c>
      <c r="AY197" s="241" t="s">
        <v>125</v>
      </c>
    </row>
    <row r="198" s="14" customFormat="1">
      <c r="A198" s="14"/>
      <c r="B198" s="242"/>
      <c r="C198" s="243"/>
      <c r="D198" s="233" t="s">
        <v>137</v>
      </c>
      <c r="E198" s="244" t="s">
        <v>1</v>
      </c>
      <c r="F198" s="245" t="s">
        <v>254</v>
      </c>
      <c r="G198" s="243"/>
      <c r="H198" s="246">
        <v>-371.25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137</v>
      </c>
      <c r="AU198" s="252" t="s">
        <v>86</v>
      </c>
      <c r="AV198" s="14" t="s">
        <v>86</v>
      </c>
      <c r="AW198" s="14" t="s">
        <v>32</v>
      </c>
      <c r="AX198" s="14" t="s">
        <v>76</v>
      </c>
      <c r="AY198" s="252" t="s">
        <v>125</v>
      </c>
    </row>
    <row r="199" s="15" customFormat="1">
      <c r="A199" s="15"/>
      <c r="B199" s="257"/>
      <c r="C199" s="258"/>
      <c r="D199" s="233" t="s">
        <v>137</v>
      </c>
      <c r="E199" s="259" t="s">
        <v>1</v>
      </c>
      <c r="F199" s="260" t="s">
        <v>197</v>
      </c>
      <c r="G199" s="258"/>
      <c r="H199" s="261">
        <v>501.46699999999998</v>
      </c>
      <c r="I199" s="262"/>
      <c r="J199" s="258"/>
      <c r="K199" s="258"/>
      <c r="L199" s="263"/>
      <c r="M199" s="264"/>
      <c r="N199" s="265"/>
      <c r="O199" s="265"/>
      <c r="P199" s="265"/>
      <c r="Q199" s="265"/>
      <c r="R199" s="265"/>
      <c r="S199" s="265"/>
      <c r="T199" s="266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7" t="s">
        <v>137</v>
      </c>
      <c r="AU199" s="267" t="s">
        <v>86</v>
      </c>
      <c r="AV199" s="15" t="s">
        <v>132</v>
      </c>
      <c r="AW199" s="15" t="s">
        <v>32</v>
      </c>
      <c r="AX199" s="15" t="s">
        <v>84</v>
      </c>
      <c r="AY199" s="267" t="s">
        <v>125</v>
      </c>
    </row>
    <row r="200" s="2" customFormat="1" ht="16.5" customHeight="1">
      <c r="A200" s="38"/>
      <c r="B200" s="39"/>
      <c r="C200" s="268" t="s">
        <v>7</v>
      </c>
      <c r="D200" s="268" t="s">
        <v>255</v>
      </c>
      <c r="E200" s="269" t="s">
        <v>256</v>
      </c>
      <c r="F200" s="270" t="s">
        <v>257</v>
      </c>
      <c r="G200" s="271" t="s">
        <v>244</v>
      </c>
      <c r="H200" s="272">
        <v>1002.934</v>
      </c>
      <c r="I200" s="273"/>
      <c r="J200" s="274">
        <f>ROUND(I200*H200,2)</f>
        <v>0</v>
      </c>
      <c r="K200" s="270" t="s">
        <v>131</v>
      </c>
      <c r="L200" s="275"/>
      <c r="M200" s="276" t="s">
        <v>1</v>
      </c>
      <c r="N200" s="277" t="s">
        <v>41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169</v>
      </c>
      <c r="AT200" s="229" t="s">
        <v>255</v>
      </c>
      <c r="AU200" s="229" t="s">
        <v>86</v>
      </c>
      <c r="AY200" s="17" t="s">
        <v>125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84</v>
      </c>
      <c r="BK200" s="230">
        <f>ROUND(I200*H200,2)</f>
        <v>0</v>
      </c>
      <c r="BL200" s="17" t="s">
        <v>132</v>
      </c>
      <c r="BM200" s="229" t="s">
        <v>258</v>
      </c>
    </row>
    <row r="201" s="13" customFormat="1">
      <c r="A201" s="13"/>
      <c r="B201" s="231"/>
      <c r="C201" s="232"/>
      <c r="D201" s="233" t="s">
        <v>137</v>
      </c>
      <c r="E201" s="234" t="s">
        <v>1</v>
      </c>
      <c r="F201" s="235" t="s">
        <v>259</v>
      </c>
      <c r="G201" s="232"/>
      <c r="H201" s="234" t="s">
        <v>1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137</v>
      </c>
      <c r="AU201" s="241" t="s">
        <v>86</v>
      </c>
      <c r="AV201" s="13" t="s">
        <v>84</v>
      </c>
      <c r="AW201" s="13" t="s">
        <v>32</v>
      </c>
      <c r="AX201" s="13" t="s">
        <v>76</v>
      </c>
      <c r="AY201" s="241" t="s">
        <v>125</v>
      </c>
    </row>
    <row r="202" s="13" customFormat="1">
      <c r="A202" s="13"/>
      <c r="B202" s="231"/>
      <c r="C202" s="232"/>
      <c r="D202" s="233" t="s">
        <v>137</v>
      </c>
      <c r="E202" s="234" t="s">
        <v>1</v>
      </c>
      <c r="F202" s="235" t="s">
        <v>260</v>
      </c>
      <c r="G202" s="232"/>
      <c r="H202" s="234" t="s">
        <v>1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137</v>
      </c>
      <c r="AU202" s="241" t="s">
        <v>86</v>
      </c>
      <c r="AV202" s="13" t="s">
        <v>84</v>
      </c>
      <c r="AW202" s="13" t="s">
        <v>32</v>
      </c>
      <c r="AX202" s="13" t="s">
        <v>76</v>
      </c>
      <c r="AY202" s="241" t="s">
        <v>125</v>
      </c>
    </row>
    <row r="203" s="14" customFormat="1">
      <c r="A203" s="14"/>
      <c r="B203" s="242"/>
      <c r="C203" s="243"/>
      <c r="D203" s="233" t="s">
        <v>137</v>
      </c>
      <c r="E203" s="244" t="s">
        <v>1</v>
      </c>
      <c r="F203" s="245" t="s">
        <v>261</v>
      </c>
      <c r="G203" s="243"/>
      <c r="H203" s="246">
        <v>1002.934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137</v>
      </c>
      <c r="AU203" s="252" t="s">
        <v>86</v>
      </c>
      <c r="AV203" s="14" t="s">
        <v>86</v>
      </c>
      <c r="AW203" s="14" t="s">
        <v>32</v>
      </c>
      <c r="AX203" s="14" t="s">
        <v>76</v>
      </c>
      <c r="AY203" s="252" t="s">
        <v>125</v>
      </c>
    </row>
    <row r="204" s="15" customFormat="1">
      <c r="A204" s="15"/>
      <c r="B204" s="257"/>
      <c r="C204" s="258"/>
      <c r="D204" s="233" t="s">
        <v>137</v>
      </c>
      <c r="E204" s="259" t="s">
        <v>1</v>
      </c>
      <c r="F204" s="260" t="s">
        <v>197</v>
      </c>
      <c r="G204" s="258"/>
      <c r="H204" s="261">
        <v>1002.934</v>
      </c>
      <c r="I204" s="262"/>
      <c r="J204" s="258"/>
      <c r="K204" s="258"/>
      <c r="L204" s="263"/>
      <c r="M204" s="264"/>
      <c r="N204" s="265"/>
      <c r="O204" s="265"/>
      <c r="P204" s="265"/>
      <c r="Q204" s="265"/>
      <c r="R204" s="265"/>
      <c r="S204" s="265"/>
      <c r="T204" s="266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7" t="s">
        <v>137</v>
      </c>
      <c r="AU204" s="267" t="s">
        <v>86</v>
      </c>
      <c r="AV204" s="15" t="s">
        <v>132</v>
      </c>
      <c r="AW204" s="15" t="s">
        <v>32</v>
      </c>
      <c r="AX204" s="15" t="s">
        <v>84</v>
      </c>
      <c r="AY204" s="267" t="s">
        <v>125</v>
      </c>
    </row>
    <row r="205" s="2" customFormat="1" ht="24.15" customHeight="1">
      <c r="A205" s="38"/>
      <c r="B205" s="39"/>
      <c r="C205" s="218" t="s">
        <v>262</v>
      </c>
      <c r="D205" s="218" t="s">
        <v>127</v>
      </c>
      <c r="E205" s="219" t="s">
        <v>263</v>
      </c>
      <c r="F205" s="220" t="s">
        <v>264</v>
      </c>
      <c r="G205" s="221" t="s">
        <v>190</v>
      </c>
      <c r="H205" s="222">
        <v>274.28199999999998</v>
      </c>
      <c r="I205" s="223"/>
      <c r="J205" s="224">
        <f>ROUND(I205*H205,2)</f>
        <v>0</v>
      </c>
      <c r="K205" s="220" t="s">
        <v>131</v>
      </c>
      <c r="L205" s="44"/>
      <c r="M205" s="225" t="s">
        <v>1</v>
      </c>
      <c r="N205" s="226" t="s">
        <v>41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132</v>
      </c>
      <c r="AT205" s="229" t="s">
        <v>127</v>
      </c>
      <c r="AU205" s="229" t="s">
        <v>86</v>
      </c>
      <c r="AY205" s="17" t="s">
        <v>125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84</v>
      </c>
      <c r="BK205" s="230">
        <f>ROUND(I205*H205,2)</f>
        <v>0</v>
      </c>
      <c r="BL205" s="17" t="s">
        <v>132</v>
      </c>
      <c r="BM205" s="229" t="s">
        <v>265</v>
      </c>
    </row>
    <row r="206" s="13" customFormat="1">
      <c r="A206" s="13"/>
      <c r="B206" s="231"/>
      <c r="C206" s="232"/>
      <c r="D206" s="233" t="s">
        <v>137</v>
      </c>
      <c r="E206" s="234" t="s">
        <v>1</v>
      </c>
      <c r="F206" s="235" t="s">
        <v>266</v>
      </c>
      <c r="G206" s="232"/>
      <c r="H206" s="234" t="s">
        <v>1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137</v>
      </c>
      <c r="AU206" s="241" t="s">
        <v>86</v>
      </c>
      <c r="AV206" s="13" t="s">
        <v>84</v>
      </c>
      <c r="AW206" s="13" t="s">
        <v>32</v>
      </c>
      <c r="AX206" s="13" t="s">
        <v>76</v>
      </c>
      <c r="AY206" s="241" t="s">
        <v>125</v>
      </c>
    </row>
    <row r="207" s="13" customFormat="1">
      <c r="A207" s="13"/>
      <c r="B207" s="231"/>
      <c r="C207" s="232"/>
      <c r="D207" s="233" t="s">
        <v>137</v>
      </c>
      <c r="E207" s="234" t="s">
        <v>1</v>
      </c>
      <c r="F207" s="235" t="s">
        <v>267</v>
      </c>
      <c r="G207" s="232"/>
      <c r="H207" s="234" t="s">
        <v>1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137</v>
      </c>
      <c r="AU207" s="241" t="s">
        <v>86</v>
      </c>
      <c r="AV207" s="13" t="s">
        <v>84</v>
      </c>
      <c r="AW207" s="13" t="s">
        <v>32</v>
      </c>
      <c r="AX207" s="13" t="s">
        <v>76</v>
      </c>
      <c r="AY207" s="241" t="s">
        <v>125</v>
      </c>
    </row>
    <row r="208" s="14" customFormat="1">
      <c r="A208" s="14"/>
      <c r="B208" s="242"/>
      <c r="C208" s="243"/>
      <c r="D208" s="233" t="s">
        <v>137</v>
      </c>
      <c r="E208" s="244" t="s">
        <v>1</v>
      </c>
      <c r="F208" s="245" t="s">
        <v>268</v>
      </c>
      <c r="G208" s="243"/>
      <c r="H208" s="246">
        <v>216.108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137</v>
      </c>
      <c r="AU208" s="252" t="s">
        <v>86</v>
      </c>
      <c r="AV208" s="14" t="s">
        <v>86</v>
      </c>
      <c r="AW208" s="14" t="s">
        <v>32</v>
      </c>
      <c r="AX208" s="14" t="s">
        <v>76</v>
      </c>
      <c r="AY208" s="252" t="s">
        <v>125</v>
      </c>
    </row>
    <row r="209" s="13" customFormat="1">
      <c r="A209" s="13"/>
      <c r="B209" s="231"/>
      <c r="C209" s="232"/>
      <c r="D209" s="233" t="s">
        <v>137</v>
      </c>
      <c r="E209" s="234" t="s">
        <v>1</v>
      </c>
      <c r="F209" s="235" t="s">
        <v>269</v>
      </c>
      <c r="G209" s="232"/>
      <c r="H209" s="234" t="s">
        <v>1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137</v>
      </c>
      <c r="AU209" s="241" t="s">
        <v>86</v>
      </c>
      <c r="AV209" s="13" t="s">
        <v>84</v>
      </c>
      <c r="AW209" s="13" t="s">
        <v>32</v>
      </c>
      <c r="AX209" s="13" t="s">
        <v>76</v>
      </c>
      <c r="AY209" s="241" t="s">
        <v>125</v>
      </c>
    </row>
    <row r="210" s="14" customFormat="1">
      <c r="A210" s="14"/>
      <c r="B210" s="242"/>
      <c r="C210" s="243"/>
      <c r="D210" s="233" t="s">
        <v>137</v>
      </c>
      <c r="E210" s="244" t="s">
        <v>1</v>
      </c>
      <c r="F210" s="245" t="s">
        <v>270</v>
      </c>
      <c r="G210" s="243"/>
      <c r="H210" s="246">
        <v>58.173999999999999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137</v>
      </c>
      <c r="AU210" s="252" t="s">
        <v>86</v>
      </c>
      <c r="AV210" s="14" t="s">
        <v>86</v>
      </c>
      <c r="AW210" s="14" t="s">
        <v>32</v>
      </c>
      <c r="AX210" s="14" t="s">
        <v>76</v>
      </c>
      <c r="AY210" s="252" t="s">
        <v>125</v>
      </c>
    </row>
    <row r="211" s="15" customFormat="1">
      <c r="A211" s="15"/>
      <c r="B211" s="257"/>
      <c r="C211" s="258"/>
      <c r="D211" s="233" t="s">
        <v>137</v>
      </c>
      <c r="E211" s="259" t="s">
        <v>1</v>
      </c>
      <c r="F211" s="260" t="s">
        <v>197</v>
      </c>
      <c r="G211" s="258"/>
      <c r="H211" s="261">
        <v>274.28199999999998</v>
      </c>
      <c r="I211" s="262"/>
      <c r="J211" s="258"/>
      <c r="K211" s="258"/>
      <c r="L211" s="263"/>
      <c r="M211" s="264"/>
      <c r="N211" s="265"/>
      <c r="O211" s="265"/>
      <c r="P211" s="265"/>
      <c r="Q211" s="265"/>
      <c r="R211" s="265"/>
      <c r="S211" s="265"/>
      <c r="T211" s="266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7" t="s">
        <v>137</v>
      </c>
      <c r="AU211" s="267" t="s">
        <v>86</v>
      </c>
      <c r="AV211" s="15" t="s">
        <v>132</v>
      </c>
      <c r="AW211" s="15" t="s">
        <v>32</v>
      </c>
      <c r="AX211" s="15" t="s">
        <v>84</v>
      </c>
      <c r="AY211" s="267" t="s">
        <v>125</v>
      </c>
    </row>
    <row r="212" s="2" customFormat="1" ht="16.5" customHeight="1">
      <c r="A212" s="38"/>
      <c r="B212" s="39"/>
      <c r="C212" s="268" t="s">
        <v>271</v>
      </c>
      <c r="D212" s="268" t="s">
        <v>255</v>
      </c>
      <c r="E212" s="269" t="s">
        <v>272</v>
      </c>
      <c r="F212" s="270" t="s">
        <v>273</v>
      </c>
      <c r="G212" s="271" t="s">
        <v>244</v>
      </c>
      <c r="H212" s="272">
        <v>548.56399999999996</v>
      </c>
      <c r="I212" s="273"/>
      <c r="J212" s="274">
        <f>ROUND(I212*H212,2)</f>
        <v>0</v>
      </c>
      <c r="K212" s="270" t="s">
        <v>131</v>
      </c>
      <c r="L212" s="275"/>
      <c r="M212" s="276" t="s">
        <v>1</v>
      </c>
      <c r="N212" s="277" t="s">
        <v>41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169</v>
      </c>
      <c r="AT212" s="229" t="s">
        <v>255</v>
      </c>
      <c r="AU212" s="229" t="s">
        <v>86</v>
      </c>
      <c r="AY212" s="17" t="s">
        <v>125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84</v>
      </c>
      <c r="BK212" s="230">
        <f>ROUND(I212*H212,2)</f>
        <v>0</v>
      </c>
      <c r="BL212" s="17" t="s">
        <v>132</v>
      </c>
      <c r="BM212" s="229" t="s">
        <v>274</v>
      </c>
    </row>
    <row r="213" s="14" customFormat="1">
      <c r="A213" s="14"/>
      <c r="B213" s="242"/>
      <c r="C213" s="243"/>
      <c r="D213" s="233" t="s">
        <v>137</v>
      </c>
      <c r="E213" s="244" t="s">
        <v>1</v>
      </c>
      <c r="F213" s="245" t="s">
        <v>275</v>
      </c>
      <c r="G213" s="243"/>
      <c r="H213" s="246">
        <v>548.56399999999996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137</v>
      </c>
      <c r="AU213" s="252" t="s">
        <v>86</v>
      </c>
      <c r="AV213" s="14" t="s">
        <v>86</v>
      </c>
      <c r="AW213" s="14" t="s">
        <v>32</v>
      </c>
      <c r="AX213" s="14" t="s">
        <v>84</v>
      </c>
      <c r="AY213" s="252" t="s">
        <v>125</v>
      </c>
    </row>
    <row r="214" s="2" customFormat="1" ht="33" customHeight="1">
      <c r="A214" s="38"/>
      <c r="B214" s="39"/>
      <c r="C214" s="218" t="s">
        <v>276</v>
      </c>
      <c r="D214" s="218" t="s">
        <v>127</v>
      </c>
      <c r="E214" s="219" t="s">
        <v>277</v>
      </c>
      <c r="F214" s="220" t="s">
        <v>278</v>
      </c>
      <c r="G214" s="221" t="s">
        <v>130</v>
      </c>
      <c r="H214" s="222">
        <v>142.5</v>
      </c>
      <c r="I214" s="223"/>
      <c r="J214" s="224">
        <f>ROUND(I214*H214,2)</f>
        <v>0</v>
      </c>
      <c r="K214" s="220" t="s">
        <v>131</v>
      </c>
      <c r="L214" s="44"/>
      <c r="M214" s="225" t="s">
        <v>1</v>
      </c>
      <c r="N214" s="226" t="s">
        <v>41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132</v>
      </c>
      <c r="AT214" s="229" t="s">
        <v>127</v>
      </c>
      <c r="AU214" s="229" t="s">
        <v>86</v>
      </c>
      <c r="AY214" s="17" t="s">
        <v>125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84</v>
      </c>
      <c r="BK214" s="230">
        <f>ROUND(I214*H214,2)</f>
        <v>0</v>
      </c>
      <c r="BL214" s="17" t="s">
        <v>132</v>
      </c>
      <c r="BM214" s="229" t="s">
        <v>279</v>
      </c>
    </row>
    <row r="215" s="2" customFormat="1" ht="24.15" customHeight="1">
      <c r="A215" s="38"/>
      <c r="B215" s="39"/>
      <c r="C215" s="218" t="s">
        <v>280</v>
      </c>
      <c r="D215" s="218" t="s">
        <v>127</v>
      </c>
      <c r="E215" s="219" t="s">
        <v>281</v>
      </c>
      <c r="F215" s="220" t="s">
        <v>282</v>
      </c>
      <c r="G215" s="221" t="s">
        <v>130</v>
      </c>
      <c r="H215" s="222">
        <v>142.5</v>
      </c>
      <c r="I215" s="223"/>
      <c r="J215" s="224">
        <f>ROUND(I215*H215,2)</f>
        <v>0</v>
      </c>
      <c r="K215" s="220" t="s">
        <v>131</v>
      </c>
      <c r="L215" s="44"/>
      <c r="M215" s="225" t="s">
        <v>1</v>
      </c>
      <c r="N215" s="226" t="s">
        <v>41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132</v>
      </c>
      <c r="AT215" s="229" t="s">
        <v>127</v>
      </c>
      <c r="AU215" s="229" t="s">
        <v>86</v>
      </c>
      <c r="AY215" s="17" t="s">
        <v>125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84</v>
      </c>
      <c r="BK215" s="230">
        <f>ROUND(I215*H215,2)</f>
        <v>0</v>
      </c>
      <c r="BL215" s="17" t="s">
        <v>132</v>
      </c>
      <c r="BM215" s="229" t="s">
        <v>283</v>
      </c>
    </row>
    <row r="216" s="13" customFormat="1">
      <c r="A216" s="13"/>
      <c r="B216" s="231"/>
      <c r="C216" s="232"/>
      <c r="D216" s="233" t="s">
        <v>137</v>
      </c>
      <c r="E216" s="234" t="s">
        <v>1</v>
      </c>
      <c r="F216" s="235" t="s">
        <v>185</v>
      </c>
      <c r="G216" s="232"/>
      <c r="H216" s="234" t="s">
        <v>1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137</v>
      </c>
      <c r="AU216" s="241" t="s">
        <v>86</v>
      </c>
      <c r="AV216" s="13" t="s">
        <v>84</v>
      </c>
      <c r="AW216" s="13" t="s">
        <v>32</v>
      </c>
      <c r="AX216" s="13" t="s">
        <v>76</v>
      </c>
      <c r="AY216" s="241" t="s">
        <v>125</v>
      </c>
    </row>
    <row r="217" s="14" customFormat="1">
      <c r="A217" s="14"/>
      <c r="B217" s="242"/>
      <c r="C217" s="243"/>
      <c r="D217" s="233" t="s">
        <v>137</v>
      </c>
      <c r="E217" s="244" t="s">
        <v>1</v>
      </c>
      <c r="F217" s="245" t="s">
        <v>186</v>
      </c>
      <c r="G217" s="243"/>
      <c r="H217" s="246">
        <v>142.5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137</v>
      </c>
      <c r="AU217" s="252" t="s">
        <v>86</v>
      </c>
      <c r="AV217" s="14" t="s">
        <v>86</v>
      </c>
      <c r="AW217" s="14" t="s">
        <v>32</v>
      </c>
      <c r="AX217" s="14" t="s">
        <v>84</v>
      </c>
      <c r="AY217" s="252" t="s">
        <v>125</v>
      </c>
    </row>
    <row r="218" s="2" customFormat="1" ht="16.5" customHeight="1">
      <c r="A218" s="38"/>
      <c r="B218" s="39"/>
      <c r="C218" s="268" t="s">
        <v>284</v>
      </c>
      <c r="D218" s="268" t="s">
        <v>255</v>
      </c>
      <c r="E218" s="269" t="s">
        <v>285</v>
      </c>
      <c r="F218" s="270" t="s">
        <v>286</v>
      </c>
      <c r="G218" s="271" t="s">
        <v>287</v>
      </c>
      <c r="H218" s="272">
        <v>2.8500000000000001</v>
      </c>
      <c r="I218" s="273"/>
      <c r="J218" s="274">
        <f>ROUND(I218*H218,2)</f>
        <v>0</v>
      </c>
      <c r="K218" s="270" t="s">
        <v>131</v>
      </c>
      <c r="L218" s="275"/>
      <c r="M218" s="276" t="s">
        <v>1</v>
      </c>
      <c r="N218" s="277" t="s">
        <v>41</v>
      </c>
      <c r="O218" s="91"/>
      <c r="P218" s="227">
        <f>O218*H218</f>
        <v>0</v>
      </c>
      <c r="Q218" s="227">
        <v>0.001</v>
      </c>
      <c r="R218" s="227">
        <f>Q218*H218</f>
        <v>0.0028500000000000001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169</v>
      </c>
      <c r="AT218" s="229" t="s">
        <v>255</v>
      </c>
      <c r="AU218" s="229" t="s">
        <v>86</v>
      </c>
      <c r="AY218" s="17" t="s">
        <v>125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84</v>
      </c>
      <c r="BK218" s="230">
        <f>ROUND(I218*H218,2)</f>
        <v>0</v>
      </c>
      <c r="BL218" s="17" t="s">
        <v>132</v>
      </c>
      <c r="BM218" s="229" t="s">
        <v>288</v>
      </c>
    </row>
    <row r="219" s="14" customFormat="1">
      <c r="A219" s="14"/>
      <c r="B219" s="242"/>
      <c r="C219" s="243"/>
      <c r="D219" s="233" t="s">
        <v>137</v>
      </c>
      <c r="E219" s="243"/>
      <c r="F219" s="245" t="s">
        <v>289</v>
      </c>
      <c r="G219" s="243"/>
      <c r="H219" s="246">
        <v>2.8500000000000001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137</v>
      </c>
      <c r="AU219" s="252" t="s">
        <v>86</v>
      </c>
      <c r="AV219" s="14" t="s">
        <v>86</v>
      </c>
      <c r="AW219" s="14" t="s">
        <v>4</v>
      </c>
      <c r="AX219" s="14" t="s">
        <v>84</v>
      </c>
      <c r="AY219" s="252" t="s">
        <v>125</v>
      </c>
    </row>
    <row r="220" s="12" customFormat="1" ht="22.8" customHeight="1">
      <c r="A220" s="12"/>
      <c r="B220" s="202"/>
      <c r="C220" s="203"/>
      <c r="D220" s="204" t="s">
        <v>75</v>
      </c>
      <c r="E220" s="216" t="s">
        <v>86</v>
      </c>
      <c r="F220" s="216" t="s">
        <v>290</v>
      </c>
      <c r="G220" s="203"/>
      <c r="H220" s="203"/>
      <c r="I220" s="206"/>
      <c r="J220" s="217">
        <f>BK220</f>
        <v>0</v>
      </c>
      <c r="K220" s="203"/>
      <c r="L220" s="208"/>
      <c r="M220" s="209"/>
      <c r="N220" s="210"/>
      <c r="O220" s="210"/>
      <c r="P220" s="211">
        <f>SUM(P221:P224)</f>
        <v>0</v>
      </c>
      <c r="Q220" s="210"/>
      <c r="R220" s="211">
        <f>SUM(R221:R224)</f>
        <v>85.395024000000006</v>
      </c>
      <c r="S220" s="210"/>
      <c r="T220" s="212">
        <f>SUM(T221:T224)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3" t="s">
        <v>84</v>
      </c>
      <c r="AT220" s="214" t="s">
        <v>75</v>
      </c>
      <c r="AU220" s="214" t="s">
        <v>84</v>
      </c>
      <c r="AY220" s="213" t="s">
        <v>125</v>
      </c>
      <c r="BK220" s="215">
        <f>SUM(BK221:BK224)</f>
        <v>0</v>
      </c>
    </row>
    <row r="221" s="2" customFormat="1" ht="37.8" customHeight="1">
      <c r="A221" s="38"/>
      <c r="B221" s="39"/>
      <c r="C221" s="218" t="s">
        <v>291</v>
      </c>
      <c r="D221" s="218" t="s">
        <v>127</v>
      </c>
      <c r="E221" s="219" t="s">
        <v>292</v>
      </c>
      <c r="F221" s="220" t="s">
        <v>293</v>
      </c>
      <c r="G221" s="221" t="s">
        <v>158</v>
      </c>
      <c r="H221" s="222">
        <v>417.60000000000002</v>
      </c>
      <c r="I221" s="223"/>
      <c r="J221" s="224">
        <f>ROUND(I221*H221,2)</f>
        <v>0</v>
      </c>
      <c r="K221" s="220" t="s">
        <v>131</v>
      </c>
      <c r="L221" s="44"/>
      <c r="M221" s="225" t="s">
        <v>1</v>
      </c>
      <c r="N221" s="226" t="s">
        <v>41</v>
      </c>
      <c r="O221" s="91"/>
      <c r="P221" s="227">
        <f>O221*H221</f>
        <v>0</v>
      </c>
      <c r="Q221" s="227">
        <v>0.20449000000000001</v>
      </c>
      <c r="R221" s="227">
        <f>Q221*H221</f>
        <v>85.395024000000006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132</v>
      </c>
      <c r="AT221" s="229" t="s">
        <v>127</v>
      </c>
      <c r="AU221" s="229" t="s">
        <v>86</v>
      </c>
      <c r="AY221" s="17" t="s">
        <v>125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84</v>
      </c>
      <c r="BK221" s="230">
        <f>ROUND(I221*H221,2)</f>
        <v>0</v>
      </c>
      <c r="BL221" s="17" t="s">
        <v>132</v>
      </c>
      <c r="BM221" s="229" t="s">
        <v>294</v>
      </c>
    </row>
    <row r="222" s="2" customFormat="1">
      <c r="A222" s="38"/>
      <c r="B222" s="39"/>
      <c r="C222" s="40"/>
      <c r="D222" s="233" t="s">
        <v>160</v>
      </c>
      <c r="E222" s="40"/>
      <c r="F222" s="253" t="s">
        <v>161</v>
      </c>
      <c r="G222" s="40"/>
      <c r="H222" s="40"/>
      <c r="I222" s="254"/>
      <c r="J222" s="40"/>
      <c r="K222" s="40"/>
      <c r="L222" s="44"/>
      <c r="M222" s="255"/>
      <c r="N222" s="256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160</v>
      </c>
      <c r="AU222" s="17" t="s">
        <v>86</v>
      </c>
    </row>
    <row r="223" s="13" customFormat="1">
      <c r="A223" s="13"/>
      <c r="B223" s="231"/>
      <c r="C223" s="232"/>
      <c r="D223" s="233" t="s">
        <v>137</v>
      </c>
      <c r="E223" s="234" t="s">
        <v>1</v>
      </c>
      <c r="F223" s="235" t="s">
        <v>295</v>
      </c>
      <c r="G223" s="232"/>
      <c r="H223" s="234" t="s">
        <v>1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137</v>
      </c>
      <c r="AU223" s="241" t="s">
        <v>86</v>
      </c>
      <c r="AV223" s="13" t="s">
        <v>84</v>
      </c>
      <c r="AW223" s="13" t="s">
        <v>32</v>
      </c>
      <c r="AX223" s="13" t="s">
        <v>76</v>
      </c>
      <c r="AY223" s="241" t="s">
        <v>125</v>
      </c>
    </row>
    <row r="224" s="14" customFormat="1">
      <c r="A224" s="14"/>
      <c r="B224" s="242"/>
      <c r="C224" s="243"/>
      <c r="D224" s="233" t="s">
        <v>137</v>
      </c>
      <c r="E224" s="244" t="s">
        <v>1</v>
      </c>
      <c r="F224" s="245" t="s">
        <v>296</v>
      </c>
      <c r="G224" s="243"/>
      <c r="H224" s="246">
        <v>417.60000000000002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137</v>
      </c>
      <c r="AU224" s="252" t="s">
        <v>86</v>
      </c>
      <c r="AV224" s="14" t="s">
        <v>86</v>
      </c>
      <c r="AW224" s="14" t="s">
        <v>32</v>
      </c>
      <c r="AX224" s="14" t="s">
        <v>84</v>
      </c>
      <c r="AY224" s="252" t="s">
        <v>125</v>
      </c>
    </row>
    <row r="225" s="12" customFormat="1" ht="22.8" customHeight="1">
      <c r="A225" s="12"/>
      <c r="B225" s="202"/>
      <c r="C225" s="203"/>
      <c r="D225" s="204" t="s">
        <v>75</v>
      </c>
      <c r="E225" s="216" t="s">
        <v>132</v>
      </c>
      <c r="F225" s="216" t="s">
        <v>297</v>
      </c>
      <c r="G225" s="203"/>
      <c r="H225" s="203"/>
      <c r="I225" s="206"/>
      <c r="J225" s="217">
        <f>BK225</f>
        <v>0</v>
      </c>
      <c r="K225" s="203"/>
      <c r="L225" s="208"/>
      <c r="M225" s="209"/>
      <c r="N225" s="210"/>
      <c r="O225" s="210"/>
      <c r="P225" s="211">
        <f>SUM(P226:P236)</f>
        <v>0</v>
      </c>
      <c r="Q225" s="210"/>
      <c r="R225" s="211">
        <f>SUM(R226:R236)</f>
        <v>0</v>
      </c>
      <c r="S225" s="210"/>
      <c r="T225" s="212">
        <f>SUM(T226:T236)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3" t="s">
        <v>84</v>
      </c>
      <c r="AT225" s="214" t="s">
        <v>75</v>
      </c>
      <c r="AU225" s="214" t="s">
        <v>84</v>
      </c>
      <c r="AY225" s="213" t="s">
        <v>125</v>
      </c>
      <c r="BK225" s="215">
        <f>SUM(BK226:BK236)</f>
        <v>0</v>
      </c>
    </row>
    <row r="226" s="2" customFormat="1" ht="16.5" customHeight="1">
      <c r="A226" s="38"/>
      <c r="B226" s="39"/>
      <c r="C226" s="218" t="s">
        <v>298</v>
      </c>
      <c r="D226" s="218" t="s">
        <v>127</v>
      </c>
      <c r="E226" s="219" t="s">
        <v>299</v>
      </c>
      <c r="F226" s="220" t="s">
        <v>300</v>
      </c>
      <c r="G226" s="221" t="s">
        <v>190</v>
      </c>
      <c r="H226" s="222">
        <v>96.968000000000004</v>
      </c>
      <c r="I226" s="223"/>
      <c r="J226" s="224">
        <f>ROUND(I226*H226,2)</f>
        <v>0</v>
      </c>
      <c r="K226" s="220" t="s">
        <v>131</v>
      </c>
      <c r="L226" s="44"/>
      <c r="M226" s="225" t="s">
        <v>1</v>
      </c>
      <c r="N226" s="226" t="s">
        <v>41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132</v>
      </c>
      <c r="AT226" s="229" t="s">
        <v>127</v>
      </c>
      <c r="AU226" s="229" t="s">
        <v>86</v>
      </c>
      <c r="AY226" s="17" t="s">
        <v>125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84</v>
      </c>
      <c r="BK226" s="230">
        <f>ROUND(I226*H226,2)</f>
        <v>0</v>
      </c>
      <c r="BL226" s="17" t="s">
        <v>132</v>
      </c>
      <c r="BM226" s="229" t="s">
        <v>301</v>
      </c>
    </row>
    <row r="227" s="13" customFormat="1">
      <c r="A227" s="13"/>
      <c r="B227" s="231"/>
      <c r="C227" s="232"/>
      <c r="D227" s="233" t="s">
        <v>137</v>
      </c>
      <c r="E227" s="234" t="s">
        <v>1</v>
      </c>
      <c r="F227" s="235" t="s">
        <v>302</v>
      </c>
      <c r="G227" s="232"/>
      <c r="H227" s="234" t="s">
        <v>1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137</v>
      </c>
      <c r="AU227" s="241" t="s">
        <v>86</v>
      </c>
      <c r="AV227" s="13" t="s">
        <v>84</v>
      </c>
      <c r="AW227" s="13" t="s">
        <v>32</v>
      </c>
      <c r="AX227" s="13" t="s">
        <v>76</v>
      </c>
      <c r="AY227" s="241" t="s">
        <v>125</v>
      </c>
    </row>
    <row r="228" s="13" customFormat="1">
      <c r="A228" s="13"/>
      <c r="B228" s="231"/>
      <c r="C228" s="232"/>
      <c r="D228" s="233" t="s">
        <v>137</v>
      </c>
      <c r="E228" s="234" t="s">
        <v>1</v>
      </c>
      <c r="F228" s="235" t="s">
        <v>267</v>
      </c>
      <c r="G228" s="232"/>
      <c r="H228" s="234" t="s">
        <v>1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137</v>
      </c>
      <c r="AU228" s="241" t="s">
        <v>86</v>
      </c>
      <c r="AV228" s="13" t="s">
        <v>84</v>
      </c>
      <c r="AW228" s="13" t="s">
        <v>32</v>
      </c>
      <c r="AX228" s="13" t="s">
        <v>76</v>
      </c>
      <c r="AY228" s="241" t="s">
        <v>125</v>
      </c>
    </row>
    <row r="229" s="14" customFormat="1">
      <c r="A229" s="14"/>
      <c r="B229" s="242"/>
      <c r="C229" s="243"/>
      <c r="D229" s="233" t="s">
        <v>137</v>
      </c>
      <c r="E229" s="244" t="s">
        <v>1</v>
      </c>
      <c r="F229" s="245" t="s">
        <v>303</v>
      </c>
      <c r="G229" s="243"/>
      <c r="H229" s="246">
        <v>72.036000000000001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137</v>
      </c>
      <c r="AU229" s="252" t="s">
        <v>86</v>
      </c>
      <c r="AV229" s="14" t="s">
        <v>86</v>
      </c>
      <c r="AW229" s="14" t="s">
        <v>32</v>
      </c>
      <c r="AX229" s="14" t="s">
        <v>76</v>
      </c>
      <c r="AY229" s="252" t="s">
        <v>125</v>
      </c>
    </row>
    <row r="230" s="13" customFormat="1">
      <c r="A230" s="13"/>
      <c r="B230" s="231"/>
      <c r="C230" s="232"/>
      <c r="D230" s="233" t="s">
        <v>137</v>
      </c>
      <c r="E230" s="234" t="s">
        <v>1</v>
      </c>
      <c r="F230" s="235" t="s">
        <v>195</v>
      </c>
      <c r="G230" s="232"/>
      <c r="H230" s="234" t="s">
        <v>1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137</v>
      </c>
      <c r="AU230" s="241" t="s">
        <v>86</v>
      </c>
      <c r="AV230" s="13" t="s">
        <v>84</v>
      </c>
      <c r="AW230" s="13" t="s">
        <v>32</v>
      </c>
      <c r="AX230" s="13" t="s">
        <v>76</v>
      </c>
      <c r="AY230" s="241" t="s">
        <v>125</v>
      </c>
    </row>
    <row r="231" s="14" customFormat="1">
      <c r="A231" s="14"/>
      <c r="B231" s="242"/>
      <c r="C231" s="243"/>
      <c r="D231" s="233" t="s">
        <v>137</v>
      </c>
      <c r="E231" s="244" t="s">
        <v>1</v>
      </c>
      <c r="F231" s="245" t="s">
        <v>304</v>
      </c>
      <c r="G231" s="243"/>
      <c r="H231" s="246">
        <v>24.931999999999999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137</v>
      </c>
      <c r="AU231" s="252" t="s">
        <v>86</v>
      </c>
      <c r="AV231" s="14" t="s">
        <v>86</v>
      </c>
      <c r="AW231" s="14" t="s">
        <v>32</v>
      </c>
      <c r="AX231" s="14" t="s">
        <v>76</v>
      </c>
      <c r="AY231" s="252" t="s">
        <v>125</v>
      </c>
    </row>
    <row r="232" s="15" customFormat="1">
      <c r="A232" s="15"/>
      <c r="B232" s="257"/>
      <c r="C232" s="258"/>
      <c r="D232" s="233" t="s">
        <v>137</v>
      </c>
      <c r="E232" s="259" t="s">
        <v>1</v>
      </c>
      <c r="F232" s="260" t="s">
        <v>197</v>
      </c>
      <c r="G232" s="258"/>
      <c r="H232" s="261">
        <v>96.968000000000004</v>
      </c>
      <c r="I232" s="262"/>
      <c r="J232" s="258"/>
      <c r="K232" s="258"/>
      <c r="L232" s="263"/>
      <c r="M232" s="264"/>
      <c r="N232" s="265"/>
      <c r="O232" s="265"/>
      <c r="P232" s="265"/>
      <c r="Q232" s="265"/>
      <c r="R232" s="265"/>
      <c r="S232" s="265"/>
      <c r="T232" s="26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7" t="s">
        <v>137</v>
      </c>
      <c r="AU232" s="267" t="s">
        <v>86</v>
      </c>
      <c r="AV232" s="15" t="s">
        <v>132</v>
      </c>
      <c r="AW232" s="15" t="s">
        <v>32</v>
      </c>
      <c r="AX232" s="15" t="s">
        <v>84</v>
      </c>
      <c r="AY232" s="267" t="s">
        <v>125</v>
      </c>
    </row>
    <row r="233" s="2" customFormat="1" ht="33" customHeight="1">
      <c r="A233" s="38"/>
      <c r="B233" s="39"/>
      <c r="C233" s="218" t="s">
        <v>305</v>
      </c>
      <c r="D233" s="218" t="s">
        <v>127</v>
      </c>
      <c r="E233" s="219" t="s">
        <v>306</v>
      </c>
      <c r="F233" s="220" t="s">
        <v>307</v>
      </c>
      <c r="G233" s="221" t="s">
        <v>190</v>
      </c>
      <c r="H233" s="222">
        <v>1.2</v>
      </c>
      <c r="I233" s="223"/>
      <c r="J233" s="224">
        <f>ROUND(I233*H233,2)</f>
        <v>0</v>
      </c>
      <c r="K233" s="220" t="s">
        <v>131</v>
      </c>
      <c r="L233" s="44"/>
      <c r="M233" s="225" t="s">
        <v>1</v>
      </c>
      <c r="N233" s="226" t="s">
        <v>41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132</v>
      </c>
      <c r="AT233" s="229" t="s">
        <v>127</v>
      </c>
      <c r="AU233" s="229" t="s">
        <v>86</v>
      </c>
      <c r="AY233" s="17" t="s">
        <v>125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84</v>
      </c>
      <c r="BK233" s="230">
        <f>ROUND(I233*H233,2)</f>
        <v>0</v>
      </c>
      <c r="BL233" s="17" t="s">
        <v>132</v>
      </c>
      <c r="BM233" s="229" t="s">
        <v>308</v>
      </c>
    </row>
    <row r="234" s="14" customFormat="1">
      <c r="A234" s="14"/>
      <c r="B234" s="242"/>
      <c r="C234" s="243"/>
      <c r="D234" s="233" t="s">
        <v>137</v>
      </c>
      <c r="E234" s="244" t="s">
        <v>1</v>
      </c>
      <c r="F234" s="245" t="s">
        <v>309</v>
      </c>
      <c r="G234" s="243"/>
      <c r="H234" s="246">
        <v>1.2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137</v>
      </c>
      <c r="AU234" s="252" t="s">
        <v>86</v>
      </c>
      <c r="AV234" s="14" t="s">
        <v>86</v>
      </c>
      <c r="AW234" s="14" t="s">
        <v>32</v>
      </c>
      <c r="AX234" s="14" t="s">
        <v>84</v>
      </c>
      <c r="AY234" s="252" t="s">
        <v>125</v>
      </c>
    </row>
    <row r="235" s="2" customFormat="1" ht="24.15" customHeight="1">
      <c r="A235" s="38"/>
      <c r="B235" s="39"/>
      <c r="C235" s="218" t="s">
        <v>310</v>
      </c>
      <c r="D235" s="218" t="s">
        <v>127</v>
      </c>
      <c r="E235" s="219" t="s">
        <v>311</v>
      </c>
      <c r="F235" s="220" t="s">
        <v>312</v>
      </c>
      <c r="G235" s="221" t="s">
        <v>190</v>
      </c>
      <c r="H235" s="222">
        <v>2.3999999999999999</v>
      </c>
      <c r="I235" s="223"/>
      <c r="J235" s="224">
        <f>ROUND(I235*H235,2)</f>
        <v>0</v>
      </c>
      <c r="K235" s="220" t="s">
        <v>131</v>
      </c>
      <c r="L235" s="44"/>
      <c r="M235" s="225" t="s">
        <v>1</v>
      </c>
      <c r="N235" s="226" t="s">
        <v>41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132</v>
      </c>
      <c r="AT235" s="229" t="s">
        <v>127</v>
      </c>
      <c r="AU235" s="229" t="s">
        <v>86</v>
      </c>
      <c r="AY235" s="17" t="s">
        <v>125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84</v>
      </c>
      <c r="BK235" s="230">
        <f>ROUND(I235*H235,2)</f>
        <v>0</v>
      </c>
      <c r="BL235" s="17" t="s">
        <v>132</v>
      </c>
      <c r="BM235" s="229" t="s">
        <v>313</v>
      </c>
    </row>
    <row r="236" s="14" customFormat="1">
      <c r="A236" s="14"/>
      <c r="B236" s="242"/>
      <c r="C236" s="243"/>
      <c r="D236" s="233" t="s">
        <v>137</v>
      </c>
      <c r="E236" s="244" t="s">
        <v>1</v>
      </c>
      <c r="F236" s="245" t="s">
        <v>314</v>
      </c>
      <c r="G236" s="243"/>
      <c r="H236" s="246">
        <v>2.3999999999999999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137</v>
      </c>
      <c r="AU236" s="252" t="s">
        <v>86</v>
      </c>
      <c r="AV236" s="14" t="s">
        <v>86</v>
      </c>
      <c r="AW236" s="14" t="s">
        <v>32</v>
      </c>
      <c r="AX236" s="14" t="s">
        <v>84</v>
      </c>
      <c r="AY236" s="252" t="s">
        <v>125</v>
      </c>
    </row>
    <row r="237" s="12" customFormat="1" ht="22.8" customHeight="1">
      <c r="A237" s="12"/>
      <c r="B237" s="202"/>
      <c r="C237" s="203"/>
      <c r="D237" s="204" t="s">
        <v>75</v>
      </c>
      <c r="E237" s="216" t="s">
        <v>149</v>
      </c>
      <c r="F237" s="216" t="s">
        <v>315</v>
      </c>
      <c r="G237" s="203"/>
      <c r="H237" s="203"/>
      <c r="I237" s="206"/>
      <c r="J237" s="217">
        <f>BK237</f>
        <v>0</v>
      </c>
      <c r="K237" s="203"/>
      <c r="L237" s="208"/>
      <c r="M237" s="209"/>
      <c r="N237" s="210"/>
      <c r="O237" s="210"/>
      <c r="P237" s="211">
        <f>SUM(P238:P252)</f>
        <v>0</v>
      </c>
      <c r="Q237" s="210"/>
      <c r="R237" s="211">
        <f>SUM(R238:R252)</f>
        <v>11.14635</v>
      </c>
      <c r="S237" s="210"/>
      <c r="T237" s="212">
        <f>SUM(T238:T252)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3" t="s">
        <v>84</v>
      </c>
      <c r="AT237" s="214" t="s">
        <v>75</v>
      </c>
      <c r="AU237" s="214" t="s">
        <v>84</v>
      </c>
      <c r="AY237" s="213" t="s">
        <v>125</v>
      </c>
      <c r="BK237" s="215">
        <f>SUM(BK238:BK252)</f>
        <v>0</v>
      </c>
    </row>
    <row r="238" s="2" customFormat="1" ht="24.15" customHeight="1">
      <c r="A238" s="38"/>
      <c r="B238" s="39"/>
      <c r="C238" s="218" t="s">
        <v>316</v>
      </c>
      <c r="D238" s="218" t="s">
        <v>127</v>
      </c>
      <c r="E238" s="219" t="s">
        <v>317</v>
      </c>
      <c r="F238" s="220" t="s">
        <v>318</v>
      </c>
      <c r="G238" s="221" t="s">
        <v>130</v>
      </c>
      <c r="H238" s="222">
        <v>2.5</v>
      </c>
      <c r="I238" s="223"/>
      <c r="J238" s="224">
        <f>ROUND(I238*H238,2)</f>
        <v>0</v>
      </c>
      <c r="K238" s="220" t="s">
        <v>131</v>
      </c>
      <c r="L238" s="44"/>
      <c r="M238" s="225" t="s">
        <v>1</v>
      </c>
      <c r="N238" s="226" t="s">
        <v>41</v>
      </c>
      <c r="O238" s="91"/>
      <c r="P238" s="227">
        <f>O238*H238</f>
        <v>0</v>
      </c>
      <c r="Q238" s="227">
        <v>0.46000000000000002</v>
      </c>
      <c r="R238" s="227">
        <f>Q238*H238</f>
        <v>1.1500000000000001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132</v>
      </c>
      <c r="AT238" s="229" t="s">
        <v>127</v>
      </c>
      <c r="AU238" s="229" t="s">
        <v>86</v>
      </c>
      <c r="AY238" s="17" t="s">
        <v>125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84</v>
      </c>
      <c r="BK238" s="230">
        <f>ROUND(I238*H238,2)</f>
        <v>0</v>
      </c>
      <c r="BL238" s="17" t="s">
        <v>132</v>
      </c>
      <c r="BM238" s="229" t="s">
        <v>319</v>
      </c>
    </row>
    <row r="239" s="13" customFormat="1">
      <c r="A239" s="13"/>
      <c r="B239" s="231"/>
      <c r="C239" s="232"/>
      <c r="D239" s="233" t="s">
        <v>137</v>
      </c>
      <c r="E239" s="234" t="s">
        <v>1</v>
      </c>
      <c r="F239" s="235" t="s">
        <v>320</v>
      </c>
      <c r="G239" s="232"/>
      <c r="H239" s="234" t="s">
        <v>1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137</v>
      </c>
      <c r="AU239" s="241" t="s">
        <v>86</v>
      </c>
      <c r="AV239" s="13" t="s">
        <v>84</v>
      </c>
      <c r="AW239" s="13" t="s">
        <v>32</v>
      </c>
      <c r="AX239" s="13" t="s">
        <v>76</v>
      </c>
      <c r="AY239" s="241" t="s">
        <v>125</v>
      </c>
    </row>
    <row r="240" s="14" customFormat="1">
      <c r="A240" s="14"/>
      <c r="B240" s="242"/>
      <c r="C240" s="243"/>
      <c r="D240" s="233" t="s">
        <v>137</v>
      </c>
      <c r="E240" s="244" t="s">
        <v>1</v>
      </c>
      <c r="F240" s="245" t="s">
        <v>139</v>
      </c>
      <c r="G240" s="243"/>
      <c r="H240" s="246">
        <v>2.5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137</v>
      </c>
      <c r="AU240" s="252" t="s">
        <v>86</v>
      </c>
      <c r="AV240" s="14" t="s">
        <v>86</v>
      </c>
      <c r="AW240" s="14" t="s">
        <v>32</v>
      </c>
      <c r="AX240" s="14" t="s">
        <v>84</v>
      </c>
      <c r="AY240" s="252" t="s">
        <v>125</v>
      </c>
    </row>
    <row r="241" s="2" customFormat="1" ht="24.15" customHeight="1">
      <c r="A241" s="38"/>
      <c r="B241" s="39"/>
      <c r="C241" s="218" t="s">
        <v>321</v>
      </c>
      <c r="D241" s="218" t="s">
        <v>127</v>
      </c>
      <c r="E241" s="219" t="s">
        <v>322</v>
      </c>
      <c r="F241" s="220" t="s">
        <v>323</v>
      </c>
      <c r="G241" s="221" t="s">
        <v>130</v>
      </c>
      <c r="H241" s="222">
        <v>10</v>
      </c>
      <c r="I241" s="223"/>
      <c r="J241" s="224">
        <f>ROUND(I241*H241,2)</f>
        <v>0</v>
      </c>
      <c r="K241" s="220" t="s">
        <v>131</v>
      </c>
      <c r="L241" s="44"/>
      <c r="M241" s="225" t="s">
        <v>1</v>
      </c>
      <c r="N241" s="226" t="s">
        <v>41</v>
      </c>
      <c r="O241" s="91"/>
      <c r="P241" s="227">
        <f>O241*H241</f>
        <v>0</v>
      </c>
      <c r="Q241" s="227">
        <v>0.57499999999999996</v>
      </c>
      <c r="R241" s="227">
        <f>Q241*H241</f>
        <v>5.75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132</v>
      </c>
      <c r="AT241" s="229" t="s">
        <v>127</v>
      </c>
      <c r="AU241" s="229" t="s">
        <v>86</v>
      </c>
      <c r="AY241" s="17" t="s">
        <v>125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84</v>
      </c>
      <c r="BK241" s="230">
        <f>ROUND(I241*H241,2)</f>
        <v>0</v>
      </c>
      <c r="BL241" s="17" t="s">
        <v>132</v>
      </c>
      <c r="BM241" s="229" t="s">
        <v>324</v>
      </c>
    </row>
    <row r="242" s="13" customFormat="1">
      <c r="A242" s="13"/>
      <c r="B242" s="231"/>
      <c r="C242" s="232"/>
      <c r="D242" s="233" t="s">
        <v>137</v>
      </c>
      <c r="E242" s="234" t="s">
        <v>1</v>
      </c>
      <c r="F242" s="235" t="s">
        <v>325</v>
      </c>
      <c r="G242" s="232"/>
      <c r="H242" s="234" t="s">
        <v>1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137</v>
      </c>
      <c r="AU242" s="241" t="s">
        <v>86</v>
      </c>
      <c r="AV242" s="13" t="s">
        <v>84</v>
      </c>
      <c r="AW242" s="13" t="s">
        <v>32</v>
      </c>
      <c r="AX242" s="13" t="s">
        <v>76</v>
      </c>
      <c r="AY242" s="241" t="s">
        <v>125</v>
      </c>
    </row>
    <row r="243" s="14" customFormat="1">
      <c r="A243" s="14"/>
      <c r="B243" s="242"/>
      <c r="C243" s="243"/>
      <c r="D243" s="233" t="s">
        <v>137</v>
      </c>
      <c r="E243" s="244" t="s">
        <v>1</v>
      </c>
      <c r="F243" s="245" t="s">
        <v>181</v>
      </c>
      <c r="G243" s="243"/>
      <c r="H243" s="246">
        <v>10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137</v>
      </c>
      <c r="AU243" s="252" t="s">
        <v>86</v>
      </c>
      <c r="AV243" s="14" t="s">
        <v>86</v>
      </c>
      <c r="AW243" s="14" t="s">
        <v>32</v>
      </c>
      <c r="AX243" s="14" t="s">
        <v>84</v>
      </c>
      <c r="AY243" s="252" t="s">
        <v>125</v>
      </c>
    </row>
    <row r="244" s="2" customFormat="1" ht="37.8" customHeight="1">
      <c r="A244" s="38"/>
      <c r="B244" s="39"/>
      <c r="C244" s="218" t="s">
        <v>326</v>
      </c>
      <c r="D244" s="218" t="s">
        <v>127</v>
      </c>
      <c r="E244" s="219" t="s">
        <v>327</v>
      </c>
      <c r="F244" s="220" t="s">
        <v>328</v>
      </c>
      <c r="G244" s="221" t="s">
        <v>130</v>
      </c>
      <c r="H244" s="222">
        <v>10</v>
      </c>
      <c r="I244" s="223"/>
      <c r="J244" s="224">
        <f>ROUND(I244*H244,2)</f>
        <v>0</v>
      </c>
      <c r="K244" s="220" t="s">
        <v>131</v>
      </c>
      <c r="L244" s="44"/>
      <c r="M244" s="225" t="s">
        <v>1</v>
      </c>
      <c r="N244" s="226" t="s">
        <v>41</v>
      </c>
      <c r="O244" s="91"/>
      <c r="P244" s="227">
        <f>O244*H244</f>
        <v>0</v>
      </c>
      <c r="Q244" s="227">
        <v>0.39561000000000002</v>
      </c>
      <c r="R244" s="227">
        <f>Q244*H244</f>
        <v>3.9561000000000002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132</v>
      </c>
      <c r="AT244" s="229" t="s">
        <v>127</v>
      </c>
      <c r="AU244" s="229" t="s">
        <v>86</v>
      </c>
      <c r="AY244" s="17" t="s">
        <v>125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84</v>
      </c>
      <c r="BK244" s="230">
        <f>ROUND(I244*H244,2)</f>
        <v>0</v>
      </c>
      <c r="BL244" s="17" t="s">
        <v>132</v>
      </c>
      <c r="BM244" s="229" t="s">
        <v>329</v>
      </c>
    </row>
    <row r="245" s="13" customFormat="1">
      <c r="A245" s="13"/>
      <c r="B245" s="231"/>
      <c r="C245" s="232"/>
      <c r="D245" s="233" t="s">
        <v>137</v>
      </c>
      <c r="E245" s="234" t="s">
        <v>1</v>
      </c>
      <c r="F245" s="235" t="s">
        <v>325</v>
      </c>
      <c r="G245" s="232"/>
      <c r="H245" s="234" t="s">
        <v>1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137</v>
      </c>
      <c r="AU245" s="241" t="s">
        <v>86</v>
      </c>
      <c r="AV245" s="13" t="s">
        <v>84</v>
      </c>
      <c r="AW245" s="13" t="s">
        <v>32</v>
      </c>
      <c r="AX245" s="13" t="s">
        <v>76</v>
      </c>
      <c r="AY245" s="241" t="s">
        <v>125</v>
      </c>
    </row>
    <row r="246" s="14" customFormat="1">
      <c r="A246" s="14"/>
      <c r="B246" s="242"/>
      <c r="C246" s="243"/>
      <c r="D246" s="233" t="s">
        <v>137</v>
      </c>
      <c r="E246" s="244" t="s">
        <v>1</v>
      </c>
      <c r="F246" s="245" t="s">
        <v>181</v>
      </c>
      <c r="G246" s="243"/>
      <c r="H246" s="246">
        <v>10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137</v>
      </c>
      <c r="AU246" s="252" t="s">
        <v>86</v>
      </c>
      <c r="AV246" s="14" t="s">
        <v>86</v>
      </c>
      <c r="AW246" s="14" t="s">
        <v>32</v>
      </c>
      <c r="AX246" s="14" t="s">
        <v>84</v>
      </c>
      <c r="AY246" s="252" t="s">
        <v>125</v>
      </c>
    </row>
    <row r="247" s="2" customFormat="1" ht="24.15" customHeight="1">
      <c r="A247" s="38"/>
      <c r="B247" s="39"/>
      <c r="C247" s="218" t="s">
        <v>330</v>
      </c>
      <c r="D247" s="218" t="s">
        <v>127</v>
      </c>
      <c r="E247" s="219" t="s">
        <v>331</v>
      </c>
      <c r="F247" s="220" t="s">
        <v>332</v>
      </c>
      <c r="G247" s="221" t="s">
        <v>130</v>
      </c>
      <c r="H247" s="222">
        <v>2.5</v>
      </c>
      <c r="I247" s="223"/>
      <c r="J247" s="224">
        <f>ROUND(I247*H247,2)</f>
        <v>0</v>
      </c>
      <c r="K247" s="220" t="s">
        <v>131</v>
      </c>
      <c r="L247" s="44"/>
      <c r="M247" s="225" t="s">
        <v>1</v>
      </c>
      <c r="N247" s="226" t="s">
        <v>41</v>
      </c>
      <c r="O247" s="91"/>
      <c r="P247" s="227">
        <f>O247*H247</f>
        <v>0</v>
      </c>
      <c r="Q247" s="227">
        <v>0.089219999999999994</v>
      </c>
      <c r="R247" s="227">
        <f>Q247*H247</f>
        <v>0.22304999999999997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132</v>
      </c>
      <c r="AT247" s="229" t="s">
        <v>127</v>
      </c>
      <c r="AU247" s="229" t="s">
        <v>86</v>
      </c>
      <c r="AY247" s="17" t="s">
        <v>125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84</v>
      </c>
      <c r="BK247" s="230">
        <f>ROUND(I247*H247,2)</f>
        <v>0</v>
      </c>
      <c r="BL247" s="17" t="s">
        <v>132</v>
      </c>
      <c r="BM247" s="229" t="s">
        <v>333</v>
      </c>
    </row>
    <row r="248" s="13" customFormat="1">
      <c r="A248" s="13"/>
      <c r="B248" s="231"/>
      <c r="C248" s="232"/>
      <c r="D248" s="233" t="s">
        <v>137</v>
      </c>
      <c r="E248" s="234" t="s">
        <v>1</v>
      </c>
      <c r="F248" s="235" t="s">
        <v>334</v>
      </c>
      <c r="G248" s="232"/>
      <c r="H248" s="234" t="s">
        <v>1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137</v>
      </c>
      <c r="AU248" s="241" t="s">
        <v>86</v>
      </c>
      <c r="AV248" s="13" t="s">
        <v>84</v>
      </c>
      <c r="AW248" s="13" t="s">
        <v>32</v>
      </c>
      <c r="AX248" s="13" t="s">
        <v>76</v>
      </c>
      <c r="AY248" s="241" t="s">
        <v>125</v>
      </c>
    </row>
    <row r="249" s="14" customFormat="1">
      <c r="A249" s="14"/>
      <c r="B249" s="242"/>
      <c r="C249" s="243"/>
      <c r="D249" s="233" t="s">
        <v>137</v>
      </c>
      <c r="E249" s="244" t="s">
        <v>1</v>
      </c>
      <c r="F249" s="245" t="s">
        <v>139</v>
      </c>
      <c r="G249" s="243"/>
      <c r="H249" s="246">
        <v>2.5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2" t="s">
        <v>137</v>
      </c>
      <c r="AU249" s="252" t="s">
        <v>86</v>
      </c>
      <c r="AV249" s="14" t="s">
        <v>86</v>
      </c>
      <c r="AW249" s="14" t="s">
        <v>32</v>
      </c>
      <c r="AX249" s="14" t="s">
        <v>84</v>
      </c>
      <c r="AY249" s="252" t="s">
        <v>125</v>
      </c>
    </row>
    <row r="250" s="2" customFormat="1" ht="37.8" customHeight="1">
      <c r="A250" s="38"/>
      <c r="B250" s="39"/>
      <c r="C250" s="218" t="s">
        <v>335</v>
      </c>
      <c r="D250" s="218" t="s">
        <v>127</v>
      </c>
      <c r="E250" s="219" t="s">
        <v>336</v>
      </c>
      <c r="F250" s="220" t="s">
        <v>337</v>
      </c>
      <c r="G250" s="221" t="s">
        <v>158</v>
      </c>
      <c r="H250" s="222">
        <v>30</v>
      </c>
      <c r="I250" s="223"/>
      <c r="J250" s="224">
        <f>ROUND(I250*H250,2)</f>
        <v>0</v>
      </c>
      <c r="K250" s="220" t="s">
        <v>131</v>
      </c>
      <c r="L250" s="44"/>
      <c r="M250" s="225" t="s">
        <v>1</v>
      </c>
      <c r="N250" s="226" t="s">
        <v>41</v>
      </c>
      <c r="O250" s="91"/>
      <c r="P250" s="227">
        <f>O250*H250</f>
        <v>0</v>
      </c>
      <c r="Q250" s="227">
        <v>0.0022399999999999998</v>
      </c>
      <c r="R250" s="227">
        <f>Q250*H250</f>
        <v>0.067199999999999996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132</v>
      </c>
      <c r="AT250" s="229" t="s">
        <v>127</v>
      </c>
      <c r="AU250" s="229" t="s">
        <v>86</v>
      </c>
      <c r="AY250" s="17" t="s">
        <v>125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84</v>
      </c>
      <c r="BK250" s="230">
        <f>ROUND(I250*H250,2)</f>
        <v>0</v>
      </c>
      <c r="BL250" s="17" t="s">
        <v>132</v>
      </c>
      <c r="BM250" s="229" t="s">
        <v>338</v>
      </c>
    </row>
    <row r="251" s="13" customFormat="1">
      <c r="A251" s="13"/>
      <c r="B251" s="231"/>
      <c r="C251" s="232"/>
      <c r="D251" s="233" t="s">
        <v>137</v>
      </c>
      <c r="E251" s="234" t="s">
        <v>1</v>
      </c>
      <c r="F251" s="235" t="s">
        <v>153</v>
      </c>
      <c r="G251" s="232"/>
      <c r="H251" s="234" t="s">
        <v>1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137</v>
      </c>
      <c r="AU251" s="241" t="s">
        <v>86</v>
      </c>
      <c r="AV251" s="13" t="s">
        <v>84</v>
      </c>
      <c r="AW251" s="13" t="s">
        <v>32</v>
      </c>
      <c r="AX251" s="13" t="s">
        <v>76</v>
      </c>
      <c r="AY251" s="241" t="s">
        <v>125</v>
      </c>
    </row>
    <row r="252" s="14" customFormat="1">
      <c r="A252" s="14"/>
      <c r="B252" s="242"/>
      <c r="C252" s="243"/>
      <c r="D252" s="233" t="s">
        <v>137</v>
      </c>
      <c r="E252" s="244" t="s">
        <v>1</v>
      </c>
      <c r="F252" s="245" t="s">
        <v>339</v>
      </c>
      <c r="G252" s="243"/>
      <c r="H252" s="246">
        <v>30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2" t="s">
        <v>137</v>
      </c>
      <c r="AU252" s="252" t="s">
        <v>86</v>
      </c>
      <c r="AV252" s="14" t="s">
        <v>86</v>
      </c>
      <c r="AW252" s="14" t="s">
        <v>32</v>
      </c>
      <c r="AX252" s="14" t="s">
        <v>84</v>
      </c>
      <c r="AY252" s="252" t="s">
        <v>125</v>
      </c>
    </row>
    <row r="253" s="12" customFormat="1" ht="22.8" customHeight="1">
      <c r="A253" s="12"/>
      <c r="B253" s="202"/>
      <c r="C253" s="203"/>
      <c r="D253" s="204" t="s">
        <v>75</v>
      </c>
      <c r="E253" s="216" t="s">
        <v>169</v>
      </c>
      <c r="F253" s="216" t="s">
        <v>340</v>
      </c>
      <c r="G253" s="203"/>
      <c r="H253" s="203"/>
      <c r="I253" s="206"/>
      <c r="J253" s="217">
        <f>BK253</f>
        <v>0</v>
      </c>
      <c r="K253" s="203"/>
      <c r="L253" s="208"/>
      <c r="M253" s="209"/>
      <c r="N253" s="210"/>
      <c r="O253" s="210"/>
      <c r="P253" s="211">
        <f>SUM(P254:P461)</f>
        <v>0</v>
      </c>
      <c r="Q253" s="210"/>
      <c r="R253" s="211">
        <f>SUM(R254:R461)</f>
        <v>8.1503690300000002</v>
      </c>
      <c r="S253" s="210"/>
      <c r="T253" s="212">
        <f>SUM(T254:T461)</f>
        <v>0.0098499999999999994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3" t="s">
        <v>84</v>
      </c>
      <c r="AT253" s="214" t="s">
        <v>75</v>
      </c>
      <c r="AU253" s="214" t="s">
        <v>84</v>
      </c>
      <c r="AY253" s="213" t="s">
        <v>125</v>
      </c>
      <c r="BK253" s="215">
        <f>SUM(BK254:BK461)</f>
        <v>0</v>
      </c>
    </row>
    <row r="254" s="2" customFormat="1" ht="24.15" customHeight="1">
      <c r="A254" s="38"/>
      <c r="B254" s="39"/>
      <c r="C254" s="218" t="s">
        <v>341</v>
      </c>
      <c r="D254" s="218" t="s">
        <v>127</v>
      </c>
      <c r="E254" s="219" t="s">
        <v>342</v>
      </c>
      <c r="F254" s="220" t="s">
        <v>343</v>
      </c>
      <c r="G254" s="221" t="s">
        <v>344</v>
      </c>
      <c r="H254" s="222">
        <v>3</v>
      </c>
      <c r="I254" s="223"/>
      <c r="J254" s="224">
        <f>ROUND(I254*H254,2)</f>
        <v>0</v>
      </c>
      <c r="K254" s="220" t="s">
        <v>131</v>
      </c>
      <c r="L254" s="44"/>
      <c r="M254" s="225" t="s">
        <v>1</v>
      </c>
      <c r="N254" s="226" t="s">
        <v>41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132</v>
      </c>
      <c r="AT254" s="229" t="s">
        <v>127</v>
      </c>
      <c r="AU254" s="229" t="s">
        <v>86</v>
      </c>
      <c r="AY254" s="17" t="s">
        <v>125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84</v>
      </c>
      <c r="BK254" s="230">
        <f>ROUND(I254*H254,2)</f>
        <v>0</v>
      </c>
      <c r="BL254" s="17" t="s">
        <v>132</v>
      </c>
      <c r="BM254" s="229" t="s">
        <v>345</v>
      </c>
    </row>
    <row r="255" s="2" customFormat="1" ht="24.15" customHeight="1">
      <c r="A255" s="38"/>
      <c r="B255" s="39"/>
      <c r="C255" s="218" t="s">
        <v>346</v>
      </c>
      <c r="D255" s="218" t="s">
        <v>127</v>
      </c>
      <c r="E255" s="219" t="s">
        <v>347</v>
      </c>
      <c r="F255" s="220" t="s">
        <v>348</v>
      </c>
      <c r="G255" s="221" t="s">
        <v>344</v>
      </c>
      <c r="H255" s="222">
        <v>1</v>
      </c>
      <c r="I255" s="223"/>
      <c r="J255" s="224">
        <f>ROUND(I255*H255,2)</f>
        <v>0</v>
      </c>
      <c r="K255" s="220" t="s">
        <v>131</v>
      </c>
      <c r="L255" s="44"/>
      <c r="M255" s="225" t="s">
        <v>1</v>
      </c>
      <c r="N255" s="226" t="s">
        <v>41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132</v>
      </c>
      <c r="AT255" s="229" t="s">
        <v>127</v>
      </c>
      <c r="AU255" s="229" t="s">
        <v>86</v>
      </c>
      <c r="AY255" s="17" t="s">
        <v>125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84</v>
      </c>
      <c r="BK255" s="230">
        <f>ROUND(I255*H255,2)</f>
        <v>0</v>
      </c>
      <c r="BL255" s="17" t="s">
        <v>132</v>
      </c>
      <c r="BM255" s="229" t="s">
        <v>349</v>
      </c>
    </row>
    <row r="256" s="2" customFormat="1" ht="24.15" customHeight="1">
      <c r="A256" s="38"/>
      <c r="B256" s="39"/>
      <c r="C256" s="218" t="s">
        <v>350</v>
      </c>
      <c r="D256" s="218" t="s">
        <v>127</v>
      </c>
      <c r="E256" s="219" t="s">
        <v>351</v>
      </c>
      <c r="F256" s="220" t="s">
        <v>352</v>
      </c>
      <c r="G256" s="221" t="s">
        <v>158</v>
      </c>
      <c r="H256" s="222">
        <v>14.6</v>
      </c>
      <c r="I256" s="223"/>
      <c r="J256" s="224">
        <f>ROUND(I256*H256,2)</f>
        <v>0</v>
      </c>
      <c r="K256" s="220" t="s">
        <v>131</v>
      </c>
      <c r="L256" s="44"/>
      <c r="M256" s="225" t="s">
        <v>1</v>
      </c>
      <c r="N256" s="226" t="s">
        <v>41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132</v>
      </c>
      <c r="AT256" s="229" t="s">
        <v>127</v>
      </c>
      <c r="AU256" s="229" t="s">
        <v>86</v>
      </c>
      <c r="AY256" s="17" t="s">
        <v>125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84</v>
      </c>
      <c r="BK256" s="230">
        <f>ROUND(I256*H256,2)</f>
        <v>0</v>
      </c>
      <c r="BL256" s="17" t="s">
        <v>132</v>
      </c>
      <c r="BM256" s="229" t="s">
        <v>353</v>
      </c>
    </row>
    <row r="257" s="2" customFormat="1" ht="21.75" customHeight="1">
      <c r="A257" s="38"/>
      <c r="B257" s="39"/>
      <c r="C257" s="268" t="s">
        <v>354</v>
      </c>
      <c r="D257" s="268" t="s">
        <v>255</v>
      </c>
      <c r="E257" s="269" t="s">
        <v>355</v>
      </c>
      <c r="F257" s="270" t="s">
        <v>356</v>
      </c>
      <c r="G257" s="271" t="s">
        <v>158</v>
      </c>
      <c r="H257" s="272">
        <v>14.746</v>
      </c>
      <c r="I257" s="273"/>
      <c r="J257" s="274">
        <f>ROUND(I257*H257,2)</f>
        <v>0</v>
      </c>
      <c r="K257" s="270" t="s">
        <v>131</v>
      </c>
      <c r="L257" s="275"/>
      <c r="M257" s="276" t="s">
        <v>1</v>
      </c>
      <c r="N257" s="277" t="s">
        <v>41</v>
      </c>
      <c r="O257" s="91"/>
      <c r="P257" s="227">
        <f>O257*H257</f>
        <v>0</v>
      </c>
      <c r="Q257" s="227">
        <v>0.014500000000000001</v>
      </c>
      <c r="R257" s="227">
        <f>Q257*H257</f>
        <v>0.21381700000000001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169</v>
      </c>
      <c r="AT257" s="229" t="s">
        <v>255</v>
      </c>
      <c r="AU257" s="229" t="s">
        <v>86</v>
      </c>
      <c r="AY257" s="17" t="s">
        <v>125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84</v>
      </c>
      <c r="BK257" s="230">
        <f>ROUND(I257*H257,2)</f>
        <v>0</v>
      </c>
      <c r="BL257" s="17" t="s">
        <v>132</v>
      </c>
      <c r="BM257" s="229" t="s">
        <v>357</v>
      </c>
    </row>
    <row r="258" s="13" customFormat="1">
      <c r="A258" s="13"/>
      <c r="B258" s="231"/>
      <c r="C258" s="232"/>
      <c r="D258" s="233" t="s">
        <v>137</v>
      </c>
      <c r="E258" s="234" t="s">
        <v>1</v>
      </c>
      <c r="F258" s="235" t="s">
        <v>358</v>
      </c>
      <c r="G258" s="232"/>
      <c r="H258" s="234" t="s">
        <v>1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137</v>
      </c>
      <c r="AU258" s="241" t="s">
        <v>86</v>
      </c>
      <c r="AV258" s="13" t="s">
        <v>84</v>
      </c>
      <c r="AW258" s="13" t="s">
        <v>32</v>
      </c>
      <c r="AX258" s="13" t="s">
        <v>76</v>
      </c>
      <c r="AY258" s="241" t="s">
        <v>125</v>
      </c>
    </row>
    <row r="259" s="14" customFormat="1">
      <c r="A259" s="14"/>
      <c r="B259" s="242"/>
      <c r="C259" s="243"/>
      <c r="D259" s="233" t="s">
        <v>137</v>
      </c>
      <c r="E259" s="244" t="s">
        <v>1</v>
      </c>
      <c r="F259" s="245" t="s">
        <v>359</v>
      </c>
      <c r="G259" s="243"/>
      <c r="H259" s="246">
        <v>14.6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137</v>
      </c>
      <c r="AU259" s="252" t="s">
        <v>86</v>
      </c>
      <c r="AV259" s="14" t="s">
        <v>86</v>
      </c>
      <c r="AW259" s="14" t="s">
        <v>32</v>
      </c>
      <c r="AX259" s="14" t="s">
        <v>84</v>
      </c>
      <c r="AY259" s="252" t="s">
        <v>125</v>
      </c>
    </row>
    <row r="260" s="14" customFormat="1">
      <c r="A260" s="14"/>
      <c r="B260" s="242"/>
      <c r="C260" s="243"/>
      <c r="D260" s="233" t="s">
        <v>137</v>
      </c>
      <c r="E260" s="243"/>
      <c r="F260" s="245" t="s">
        <v>360</v>
      </c>
      <c r="G260" s="243"/>
      <c r="H260" s="246">
        <v>14.746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2" t="s">
        <v>137</v>
      </c>
      <c r="AU260" s="252" t="s">
        <v>86</v>
      </c>
      <c r="AV260" s="14" t="s">
        <v>86</v>
      </c>
      <c r="AW260" s="14" t="s">
        <v>4</v>
      </c>
      <c r="AX260" s="14" t="s">
        <v>84</v>
      </c>
      <c r="AY260" s="252" t="s">
        <v>125</v>
      </c>
    </row>
    <row r="261" s="2" customFormat="1" ht="16.5" customHeight="1">
      <c r="A261" s="38"/>
      <c r="B261" s="39"/>
      <c r="C261" s="268" t="s">
        <v>361</v>
      </c>
      <c r="D261" s="268" t="s">
        <v>255</v>
      </c>
      <c r="E261" s="269" t="s">
        <v>362</v>
      </c>
      <c r="F261" s="270" t="s">
        <v>363</v>
      </c>
      <c r="G261" s="271" t="s">
        <v>344</v>
      </c>
      <c r="H261" s="272">
        <v>2</v>
      </c>
      <c r="I261" s="273"/>
      <c r="J261" s="274">
        <f>ROUND(I261*H261,2)</f>
        <v>0</v>
      </c>
      <c r="K261" s="270" t="s">
        <v>1</v>
      </c>
      <c r="L261" s="275"/>
      <c r="M261" s="276" t="s">
        <v>1</v>
      </c>
      <c r="N261" s="277" t="s">
        <v>41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169</v>
      </c>
      <c r="AT261" s="229" t="s">
        <v>255</v>
      </c>
      <c r="AU261" s="229" t="s">
        <v>86</v>
      </c>
      <c r="AY261" s="17" t="s">
        <v>125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84</v>
      </c>
      <c r="BK261" s="230">
        <f>ROUND(I261*H261,2)</f>
        <v>0</v>
      </c>
      <c r="BL261" s="17" t="s">
        <v>132</v>
      </c>
      <c r="BM261" s="229" t="s">
        <v>364</v>
      </c>
    </row>
    <row r="262" s="2" customFormat="1" ht="24.15" customHeight="1">
      <c r="A262" s="38"/>
      <c r="B262" s="39"/>
      <c r="C262" s="218" t="s">
        <v>365</v>
      </c>
      <c r="D262" s="218" t="s">
        <v>127</v>
      </c>
      <c r="E262" s="219" t="s">
        <v>366</v>
      </c>
      <c r="F262" s="220" t="s">
        <v>367</v>
      </c>
      <c r="G262" s="221" t="s">
        <v>158</v>
      </c>
      <c r="H262" s="222">
        <v>159.90000000000001</v>
      </c>
      <c r="I262" s="223"/>
      <c r="J262" s="224">
        <f>ROUND(I262*H262,2)</f>
        <v>0</v>
      </c>
      <c r="K262" s="220" t="s">
        <v>131</v>
      </c>
      <c r="L262" s="44"/>
      <c r="M262" s="225" t="s">
        <v>1</v>
      </c>
      <c r="N262" s="226" t="s">
        <v>41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132</v>
      </c>
      <c r="AT262" s="229" t="s">
        <v>127</v>
      </c>
      <c r="AU262" s="229" t="s">
        <v>86</v>
      </c>
      <c r="AY262" s="17" t="s">
        <v>125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84</v>
      </c>
      <c r="BK262" s="230">
        <f>ROUND(I262*H262,2)</f>
        <v>0</v>
      </c>
      <c r="BL262" s="17" t="s">
        <v>132</v>
      </c>
      <c r="BM262" s="229" t="s">
        <v>368</v>
      </c>
    </row>
    <row r="263" s="2" customFormat="1" ht="21.75" customHeight="1">
      <c r="A263" s="38"/>
      <c r="B263" s="39"/>
      <c r="C263" s="268" t="s">
        <v>369</v>
      </c>
      <c r="D263" s="268" t="s">
        <v>255</v>
      </c>
      <c r="E263" s="269" t="s">
        <v>370</v>
      </c>
      <c r="F263" s="270" t="s">
        <v>371</v>
      </c>
      <c r="G263" s="271" t="s">
        <v>158</v>
      </c>
      <c r="H263" s="272">
        <v>161.499</v>
      </c>
      <c r="I263" s="273"/>
      <c r="J263" s="274">
        <f>ROUND(I263*H263,2)</f>
        <v>0</v>
      </c>
      <c r="K263" s="270" t="s">
        <v>131</v>
      </c>
      <c r="L263" s="275"/>
      <c r="M263" s="276" t="s">
        <v>1</v>
      </c>
      <c r="N263" s="277" t="s">
        <v>41</v>
      </c>
      <c r="O263" s="91"/>
      <c r="P263" s="227">
        <f>O263*H263</f>
        <v>0</v>
      </c>
      <c r="Q263" s="227">
        <v>0.0177</v>
      </c>
      <c r="R263" s="227">
        <f>Q263*H263</f>
        <v>2.8585322999999998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169</v>
      </c>
      <c r="AT263" s="229" t="s">
        <v>255</v>
      </c>
      <c r="AU263" s="229" t="s">
        <v>86</v>
      </c>
      <c r="AY263" s="17" t="s">
        <v>125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84</v>
      </c>
      <c r="BK263" s="230">
        <f>ROUND(I263*H263,2)</f>
        <v>0</v>
      </c>
      <c r="BL263" s="17" t="s">
        <v>132</v>
      </c>
      <c r="BM263" s="229" t="s">
        <v>372</v>
      </c>
    </row>
    <row r="264" s="13" customFormat="1">
      <c r="A264" s="13"/>
      <c r="B264" s="231"/>
      <c r="C264" s="232"/>
      <c r="D264" s="233" t="s">
        <v>137</v>
      </c>
      <c r="E264" s="234" t="s">
        <v>1</v>
      </c>
      <c r="F264" s="235" t="s">
        <v>358</v>
      </c>
      <c r="G264" s="232"/>
      <c r="H264" s="234" t="s">
        <v>1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137</v>
      </c>
      <c r="AU264" s="241" t="s">
        <v>86</v>
      </c>
      <c r="AV264" s="13" t="s">
        <v>84</v>
      </c>
      <c r="AW264" s="13" t="s">
        <v>32</v>
      </c>
      <c r="AX264" s="13" t="s">
        <v>76</v>
      </c>
      <c r="AY264" s="241" t="s">
        <v>125</v>
      </c>
    </row>
    <row r="265" s="14" customFormat="1">
      <c r="A265" s="14"/>
      <c r="B265" s="242"/>
      <c r="C265" s="243"/>
      <c r="D265" s="233" t="s">
        <v>137</v>
      </c>
      <c r="E265" s="244" t="s">
        <v>1</v>
      </c>
      <c r="F265" s="245" t="s">
        <v>373</v>
      </c>
      <c r="G265" s="243"/>
      <c r="H265" s="246">
        <v>159.90000000000001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137</v>
      </c>
      <c r="AU265" s="252" t="s">
        <v>86</v>
      </c>
      <c r="AV265" s="14" t="s">
        <v>86</v>
      </c>
      <c r="AW265" s="14" t="s">
        <v>32</v>
      </c>
      <c r="AX265" s="14" t="s">
        <v>84</v>
      </c>
      <c r="AY265" s="252" t="s">
        <v>125</v>
      </c>
    </row>
    <row r="266" s="14" customFormat="1">
      <c r="A266" s="14"/>
      <c r="B266" s="242"/>
      <c r="C266" s="243"/>
      <c r="D266" s="233" t="s">
        <v>137</v>
      </c>
      <c r="E266" s="243"/>
      <c r="F266" s="245" t="s">
        <v>374</v>
      </c>
      <c r="G266" s="243"/>
      <c r="H266" s="246">
        <v>161.499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2" t="s">
        <v>137</v>
      </c>
      <c r="AU266" s="252" t="s">
        <v>86</v>
      </c>
      <c r="AV266" s="14" t="s">
        <v>86</v>
      </c>
      <c r="AW266" s="14" t="s">
        <v>4</v>
      </c>
      <c r="AX266" s="14" t="s">
        <v>84</v>
      </c>
      <c r="AY266" s="252" t="s">
        <v>125</v>
      </c>
    </row>
    <row r="267" s="2" customFormat="1" ht="21.75" customHeight="1">
      <c r="A267" s="38"/>
      <c r="B267" s="39"/>
      <c r="C267" s="268" t="s">
        <v>375</v>
      </c>
      <c r="D267" s="268" t="s">
        <v>255</v>
      </c>
      <c r="E267" s="269" t="s">
        <v>376</v>
      </c>
      <c r="F267" s="270" t="s">
        <v>377</v>
      </c>
      <c r="G267" s="271" t="s">
        <v>344</v>
      </c>
      <c r="H267" s="272">
        <v>17</v>
      </c>
      <c r="I267" s="273"/>
      <c r="J267" s="274">
        <f>ROUND(I267*H267,2)</f>
        <v>0</v>
      </c>
      <c r="K267" s="270" t="s">
        <v>1</v>
      </c>
      <c r="L267" s="275"/>
      <c r="M267" s="276" t="s">
        <v>1</v>
      </c>
      <c r="N267" s="277" t="s">
        <v>41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169</v>
      </c>
      <c r="AT267" s="229" t="s">
        <v>255</v>
      </c>
      <c r="AU267" s="229" t="s">
        <v>86</v>
      </c>
      <c r="AY267" s="17" t="s">
        <v>125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84</v>
      </c>
      <c r="BK267" s="230">
        <f>ROUND(I267*H267,2)</f>
        <v>0</v>
      </c>
      <c r="BL267" s="17" t="s">
        <v>132</v>
      </c>
      <c r="BM267" s="229" t="s">
        <v>378</v>
      </c>
    </row>
    <row r="268" s="2" customFormat="1" ht="24.15" customHeight="1">
      <c r="A268" s="38"/>
      <c r="B268" s="39"/>
      <c r="C268" s="218" t="s">
        <v>379</v>
      </c>
      <c r="D268" s="218" t="s">
        <v>127</v>
      </c>
      <c r="E268" s="219" t="s">
        <v>380</v>
      </c>
      <c r="F268" s="220" t="s">
        <v>381</v>
      </c>
      <c r="G268" s="221" t="s">
        <v>344</v>
      </c>
      <c r="H268" s="222">
        <v>1</v>
      </c>
      <c r="I268" s="223"/>
      <c r="J268" s="224">
        <f>ROUND(I268*H268,2)</f>
        <v>0</v>
      </c>
      <c r="K268" s="220" t="s">
        <v>131</v>
      </c>
      <c r="L268" s="44"/>
      <c r="M268" s="225" t="s">
        <v>1</v>
      </c>
      <c r="N268" s="226" t="s">
        <v>41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132</v>
      </c>
      <c r="AT268" s="229" t="s">
        <v>127</v>
      </c>
      <c r="AU268" s="229" t="s">
        <v>86</v>
      </c>
      <c r="AY268" s="17" t="s">
        <v>125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84</v>
      </c>
      <c r="BK268" s="230">
        <f>ROUND(I268*H268,2)</f>
        <v>0</v>
      </c>
      <c r="BL268" s="17" t="s">
        <v>132</v>
      </c>
      <c r="BM268" s="229" t="s">
        <v>382</v>
      </c>
    </row>
    <row r="269" s="13" customFormat="1">
      <c r="A269" s="13"/>
      <c r="B269" s="231"/>
      <c r="C269" s="232"/>
      <c r="D269" s="233" t="s">
        <v>137</v>
      </c>
      <c r="E269" s="234" t="s">
        <v>1</v>
      </c>
      <c r="F269" s="235" t="s">
        <v>383</v>
      </c>
      <c r="G269" s="232"/>
      <c r="H269" s="234" t="s">
        <v>1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137</v>
      </c>
      <c r="AU269" s="241" t="s">
        <v>86</v>
      </c>
      <c r="AV269" s="13" t="s">
        <v>84</v>
      </c>
      <c r="AW269" s="13" t="s">
        <v>32</v>
      </c>
      <c r="AX269" s="13" t="s">
        <v>76</v>
      </c>
      <c r="AY269" s="241" t="s">
        <v>125</v>
      </c>
    </row>
    <row r="270" s="14" customFormat="1">
      <c r="A270" s="14"/>
      <c r="B270" s="242"/>
      <c r="C270" s="243"/>
      <c r="D270" s="233" t="s">
        <v>137</v>
      </c>
      <c r="E270" s="244" t="s">
        <v>1</v>
      </c>
      <c r="F270" s="245" t="s">
        <v>84</v>
      </c>
      <c r="G270" s="243"/>
      <c r="H270" s="246">
        <v>1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2" t="s">
        <v>137</v>
      </c>
      <c r="AU270" s="252" t="s">
        <v>86</v>
      </c>
      <c r="AV270" s="14" t="s">
        <v>86</v>
      </c>
      <c r="AW270" s="14" t="s">
        <v>32</v>
      </c>
      <c r="AX270" s="14" t="s">
        <v>84</v>
      </c>
      <c r="AY270" s="252" t="s">
        <v>125</v>
      </c>
    </row>
    <row r="271" s="2" customFormat="1" ht="16.5" customHeight="1">
      <c r="A271" s="38"/>
      <c r="B271" s="39"/>
      <c r="C271" s="268" t="s">
        <v>384</v>
      </c>
      <c r="D271" s="268" t="s">
        <v>255</v>
      </c>
      <c r="E271" s="269" t="s">
        <v>385</v>
      </c>
      <c r="F271" s="270" t="s">
        <v>386</v>
      </c>
      <c r="G271" s="271" t="s">
        <v>344</v>
      </c>
      <c r="H271" s="272">
        <v>1</v>
      </c>
      <c r="I271" s="273"/>
      <c r="J271" s="274">
        <f>ROUND(I271*H271,2)</f>
        <v>0</v>
      </c>
      <c r="K271" s="270" t="s">
        <v>1</v>
      </c>
      <c r="L271" s="275"/>
      <c r="M271" s="276" t="s">
        <v>1</v>
      </c>
      <c r="N271" s="277" t="s">
        <v>41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169</v>
      </c>
      <c r="AT271" s="229" t="s">
        <v>255</v>
      </c>
      <c r="AU271" s="229" t="s">
        <v>86</v>
      </c>
      <c r="AY271" s="17" t="s">
        <v>125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84</v>
      </c>
      <c r="BK271" s="230">
        <f>ROUND(I271*H271,2)</f>
        <v>0</v>
      </c>
      <c r="BL271" s="17" t="s">
        <v>132</v>
      </c>
      <c r="BM271" s="229" t="s">
        <v>387</v>
      </c>
    </row>
    <row r="272" s="13" customFormat="1">
      <c r="A272" s="13"/>
      <c r="B272" s="231"/>
      <c r="C272" s="232"/>
      <c r="D272" s="233" t="s">
        <v>137</v>
      </c>
      <c r="E272" s="234" t="s">
        <v>1</v>
      </c>
      <c r="F272" s="235" t="s">
        <v>358</v>
      </c>
      <c r="G272" s="232"/>
      <c r="H272" s="234" t="s">
        <v>1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137</v>
      </c>
      <c r="AU272" s="241" t="s">
        <v>86</v>
      </c>
      <c r="AV272" s="13" t="s">
        <v>84</v>
      </c>
      <c r="AW272" s="13" t="s">
        <v>32</v>
      </c>
      <c r="AX272" s="13" t="s">
        <v>76</v>
      </c>
      <c r="AY272" s="241" t="s">
        <v>125</v>
      </c>
    </row>
    <row r="273" s="14" customFormat="1">
      <c r="A273" s="14"/>
      <c r="B273" s="242"/>
      <c r="C273" s="243"/>
      <c r="D273" s="233" t="s">
        <v>137</v>
      </c>
      <c r="E273" s="244" t="s">
        <v>1</v>
      </c>
      <c r="F273" s="245" t="s">
        <v>84</v>
      </c>
      <c r="G273" s="243"/>
      <c r="H273" s="246">
        <v>1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137</v>
      </c>
      <c r="AU273" s="252" t="s">
        <v>86</v>
      </c>
      <c r="AV273" s="14" t="s">
        <v>86</v>
      </c>
      <c r="AW273" s="14" t="s">
        <v>32</v>
      </c>
      <c r="AX273" s="14" t="s">
        <v>84</v>
      </c>
      <c r="AY273" s="252" t="s">
        <v>125</v>
      </c>
    </row>
    <row r="274" s="2" customFormat="1" ht="24.15" customHeight="1">
      <c r="A274" s="38"/>
      <c r="B274" s="39"/>
      <c r="C274" s="218" t="s">
        <v>388</v>
      </c>
      <c r="D274" s="218" t="s">
        <v>127</v>
      </c>
      <c r="E274" s="219" t="s">
        <v>389</v>
      </c>
      <c r="F274" s="220" t="s">
        <v>390</v>
      </c>
      <c r="G274" s="221" t="s">
        <v>344</v>
      </c>
      <c r="H274" s="222">
        <v>3</v>
      </c>
      <c r="I274" s="223"/>
      <c r="J274" s="224">
        <f>ROUND(I274*H274,2)</f>
        <v>0</v>
      </c>
      <c r="K274" s="220" t="s">
        <v>131</v>
      </c>
      <c r="L274" s="44"/>
      <c r="M274" s="225" t="s">
        <v>1</v>
      </c>
      <c r="N274" s="226" t="s">
        <v>41</v>
      </c>
      <c r="O274" s="91"/>
      <c r="P274" s="227">
        <f>O274*H274</f>
        <v>0</v>
      </c>
      <c r="Q274" s="227">
        <v>0.00167</v>
      </c>
      <c r="R274" s="227">
        <f>Q274*H274</f>
        <v>0.0050100000000000006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132</v>
      </c>
      <c r="AT274" s="229" t="s">
        <v>127</v>
      </c>
      <c r="AU274" s="229" t="s">
        <v>86</v>
      </c>
      <c r="AY274" s="17" t="s">
        <v>125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84</v>
      </c>
      <c r="BK274" s="230">
        <f>ROUND(I274*H274,2)</f>
        <v>0</v>
      </c>
      <c r="BL274" s="17" t="s">
        <v>132</v>
      </c>
      <c r="BM274" s="229" t="s">
        <v>391</v>
      </c>
    </row>
    <row r="275" s="2" customFormat="1" ht="16.5" customHeight="1">
      <c r="A275" s="38"/>
      <c r="B275" s="39"/>
      <c r="C275" s="268" t="s">
        <v>392</v>
      </c>
      <c r="D275" s="268" t="s">
        <v>255</v>
      </c>
      <c r="E275" s="269" t="s">
        <v>393</v>
      </c>
      <c r="F275" s="270" t="s">
        <v>394</v>
      </c>
      <c r="G275" s="271" t="s">
        <v>344</v>
      </c>
      <c r="H275" s="272">
        <v>3</v>
      </c>
      <c r="I275" s="273"/>
      <c r="J275" s="274">
        <f>ROUND(I275*H275,2)</f>
        <v>0</v>
      </c>
      <c r="K275" s="270" t="s">
        <v>1</v>
      </c>
      <c r="L275" s="275"/>
      <c r="M275" s="276" t="s">
        <v>1</v>
      </c>
      <c r="N275" s="277" t="s">
        <v>41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169</v>
      </c>
      <c r="AT275" s="229" t="s">
        <v>255</v>
      </c>
      <c r="AU275" s="229" t="s">
        <v>86</v>
      </c>
      <c r="AY275" s="17" t="s">
        <v>125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84</v>
      </c>
      <c r="BK275" s="230">
        <f>ROUND(I275*H275,2)</f>
        <v>0</v>
      </c>
      <c r="BL275" s="17" t="s">
        <v>132</v>
      </c>
      <c r="BM275" s="229" t="s">
        <v>395</v>
      </c>
    </row>
    <row r="276" s="13" customFormat="1">
      <c r="A276" s="13"/>
      <c r="B276" s="231"/>
      <c r="C276" s="232"/>
      <c r="D276" s="233" t="s">
        <v>137</v>
      </c>
      <c r="E276" s="234" t="s">
        <v>1</v>
      </c>
      <c r="F276" s="235" t="s">
        <v>358</v>
      </c>
      <c r="G276" s="232"/>
      <c r="H276" s="234" t="s">
        <v>1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137</v>
      </c>
      <c r="AU276" s="241" t="s">
        <v>86</v>
      </c>
      <c r="AV276" s="13" t="s">
        <v>84</v>
      </c>
      <c r="AW276" s="13" t="s">
        <v>32</v>
      </c>
      <c r="AX276" s="13" t="s">
        <v>76</v>
      </c>
      <c r="AY276" s="241" t="s">
        <v>125</v>
      </c>
    </row>
    <row r="277" s="14" customFormat="1">
      <c r="A277" s="14"/>
      <c r="B277" s="242"/>
      <c r="C277" s="243"/>
      <c r="D277" s="233" t="s">
        <v>137</v>
      </c>
      <c r="E277" s="244" t="s">
        <v>1</v>
      </c>
      <c r="F277" s="245" t="s">
        <v>140</v>
      </c>
      <c r="G277" s="243"/>
      <c r="H277" s="246">
        <v>3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137</v>
      </c>
      <c r="AU277" s="252" t="s">
        <v>86</v>
      </c>
      <c r="AV277" s="14" t="s">
        <v>86</v>
      </c>
      <c r="AW277" s="14" t="s">
        <v>32</v>
      </c>
      <c r="AX277" s="14" t="s">
        <v>84</v>
      </c>
      <c r="AY277" s="252" t="s">
        <v>125</v>
      </c>
    </row>
    <row r="278" s="2" customFormat="1" ht="24.15" customHeight="1">
      <c r="A278" s="38"/>
      <c r="B278" s="39"/>
      <c r="C278" s="218" t="s">
        <v>396</v>
      </c>
      <c r="D278" s="218" t="s">
        <v>127</v>
      </c>
      <c r="E278" s="219" t="s">
        <v>397</v>
      </c>
      <c r="F278" s="220" t="s">
        <v>398</v>
      </c>
      <c r="G278" s="221" t="s">
        <v>344</v>
      </c>
      <c r="H278" s="222">
        <v>6</v>
      </c>
      <c r="I278" s="223"/>
      <c r="J278" s="224">
        <f>ROUND(I278*H278,2)</f>
        <v>0</v>
      </c>
      <c r="K278" s="220" t="s">
        <v>131</v>
      </c>
      <c r="L278" s="44"/>
      <c r="M278" s="225" t="s">
        <v>1</v>
      </c>
      <c r="N278" s="226" t="s">
        <v>41</v>
      </c>
      <c r="O278" s="91"/>
      <c r="P278" s="227">
        <f>O278*H278</f>
        <v>0</v>
      </c>
      <c r="Q278" s="227">
        <v>0.00010000000000000001</v>
      </c>
      <c r="R278" s="227">
        <f>Q278*H278</f>
        <v>0.00060000000000000006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132</v>
      </c>
      <c r="AT278" s="229" t="s">
        <v>127</v>
      </c>
      <c r="AU278" s="229" t="s">
        <v>86</v>
      </c>
      <c r="AY278" s="17" t="s">
        <v>125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84</v>
      </c>
      <c r="BK278" s="230">
        <f>ROUND(I278*H278,2)</f>
        <v>0</v>
      </c>
      <c r="BL278" s="17" t="s">
        <v>132</v>
      </c>
      <c r="BM278" s="229" t="s">
        <v>399</v>
      </c>
    </row>
    <row r="279" s="2" customFormat="1" ht="24.15" customHeight="1">
      <c r="A279" s="38"/>
      <c r="B279" s="39"/>
      <c r="C279" s="268" t="s">
        <v>400</v>
      </c>
      <c r="D279" s="268" t="s">
        <v>255</v>
      </c>
      <c r="E279" s="269" t="s">
        <v>401</v>
      </c>
      <c r="F279" s="270" t="s">
        <v>402</v>
      </c>
      <c r="G279" s="271" t="s">
        <v>344</v>
      </c>
      <c r="H279" s="272">
        <v>4</v>
      </c>
      <c r="I279" s="273"/>
      <c r="J279" s="274">
        <f>ROUND(I279*H279,2)</f>
        <v>0</v>
      </c>
      <c r="K279" s="270" t="s">
        <v>131</v>
      </c>
      <c r="L279" s="275"/>
      <c r="M279" s="276" t="s">
        <v>1</v>
      </c>
      <c r="N279" s="277" t="s">
        <v>41</v>
      </c>
      <c r="O279" s="91"/>
      <c r="P279" s="227">
        <f>O279*H279</f>
        <v>0</v>
      </c>
      <c r="Q279" s="227">
        <v>0.0054999999999999997</v>
      </c>
      <c r="R279" s="227">
        <f>Q279*H279</f>
        <v>0.021999999999999999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169</v>
      </c>
      <c r="AT279" s="229" t="s">
        <v>255</v>
      </c>
      <c r="AU279" s="229" t="s">
        <v>86</v>
      </c>
      <c r="AY279" s="17" t="s">
        <v>125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84</v>
      </c>
      <c r="BK279" s="230">
        <f>ROUND(I279*H279,2)</f>
        <v>0</v>
      </c>
      <c r="BL279" s="17" t="s">
        <v>132</v>
      </c>
      <c r="BM279" s="229" t="s">
        <v>403</v>
      </c>
    </row>
    <row r="280" s="13" customFormat="1">
      <c r="A280" s="13"/>
      <c r="B280" s="231"/>
      <c r="C280" s="232"/>
      <c r="D280" s="233" t="s">
        <v>137</v>
      </c>
      <c r="E280" s="234" t="s">
        <v>1</v>
      </c>
      <c r="F280" s="235" t="s">
        <v>358</v>
      </c>
      <c r="G280" s="232"/>
      <c r="H280" s="234" t="s">
        <v>1</v>
      </c>
      <c r="I280" s="236"/>
      <c r="J280" s="232"/>
      <c r="K280" s="232"/>
      <c r="L280" s="237"/>
      <c r="M280" s="238"/>
      <c r="N280" s="239"/>
      <c r="O280" s="239"/>
      <c r="P280" s="239"/>
      <c r="Q280" s="239"/>
      <c r="R280" s="239"/>
      <c r="S280" s="239"/>
      <c r="T280" s="24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1" t="s">
        <v>137</v>
      </c>
      <c r="AU280" s="241" t="s">
        <v>86</v>
      </c>
      <c r="AV280" s="13" t="s">
        <v>84</v>
      </c>
      <c r="AW280" s="13" t="s">
        <v>32</v>
      </c>
      <c r="AX280" s="13" t="s">
        <v>76</v>
      </c>
      <c r="AY280" s="241" t="s">
        <v>125</v>
      </c>
    </row>
    <row r="281" s="14" customFormat="1">
      <c r="A281" s="14"/>
      <c r="B281" s="242"/>
      <c r="C281" s="243"/>
      <c r="D281" s="233" t="s">
        <v>137</v>
      </c>
      <c r="E281" s="244" t="s">
        <v>1</v>
      </c>
      <c r="F281" s="245" t="s">
        <v>132</v>
      </c>
      <c r="G281" s="243"/>
      <c r="H281" s="246">
        <v>4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2" t="s">
        <v>137</v>
      </c>
      <c r="AU281" s="252" t="s">
        <v>86</v>
      </c>
      <c r="AV281" s="14" t="s">
        <v>86</v>
      </c>
      <c r="AW281" s="14" t="s">
        <v>32</v>
      </c>
      <c r="AX281" s="14" t="s">
        <v>84</v>
      </c>
      <c r="AY281" s="252" t="s">
        <v>125</v>
      </c>
    </row>
    <row r="282" s="2" customFormat="1" ht="24.15" customHeight="1">
      <c r="A282" s="38"/>
      <c r="B282" s="39"/>
      <c r="C282" s="218" t="s">
        <v>404</v>
      </c>
      <c r="D282" s="218" t="s">
        <v>127</v>
      </c>
      <c r="E282" s="219" t="s">
        <v>405</v>
      </c>
      <c r="F282" s="220" t="s">
        <v>406</v>
      </c>
      <c r="G282" s="221" t="s">
        <v>344</v>
      </c>
      <c r="H282" s="222">
        <v>13</v>
      </c>
      <c r="I282" s="223"/>
      <c r="J282" s="224">
        <f>ROUND(I282*H282,2)</f>
        <v>0</v>
      </c>
      <c r="K282" s="220" t="s">
        <v>131</v>
      </c>
      <c r="L282" s="44"/>
      <c r="M282" s="225" t="s">
        <v>1</v>
      </c>
      <c r="N282" s="226" t="s">
        <v>41</v>
      </c>
      <c r="O282" s="91"/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132</v>
      </c>
      <c r="AT282" s="229" t="s">
        <v>127</v>
      </c>
      <c r="AU282" s="229" t="s">
        <v>86</v>
      </c>
      <c r="AY282" s="17" t="s">
        <v>125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84</v>
      </c>
      <c r="BK282" s="230">
        <f>ROUND(I282*H282,2)</f>
        <v>0</v>
      </c>
      <c r="BL282" s="17" t="s">
        <v>132</v>
      </c>
      <c r="BM282" s="229" t="s">
        <v>407</v>
      </c>
    </row>
    <row r="283" s="2" customFormat="1" ht="21.75" customHeight="1">
      <c r="A283" s="38"/>
      <c r="B283" s="39"/>
      <c r="C283" s="268" t="s">
        <v>408</v>
      </c>
      <c r="D283" s="268" t="s">
        <v>255</v>
      </c>
      <c r="E283" s="269" t="s">
        <v>409</v>
      </c>
      <c r="F283" s="270" t="s">
        <v>410</v>
      </c>
      <c r="G283" s="271" t="s">
        <v>344</v>
      </c>
      <c r="H283" s="272">
        <v>1</v>
      </c>
      <c r="I283" s="273"/>
      <c r="J283" s="274">
        <f>ROUND(I283*H283,2)</f>
        <v>0</v>
      </c>
      <c r="K283" s="270" t="s">
        <v>1</v>
      </c>
      <c r="L283" s="275"/>
      <c r="M283" s="276" t="s">
        <v>1</v>
      </c>
      <c r="N283" s="277" t="s">
        <v>41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169</v>
      </c>
      <c r="AT283" s="229" t="s">
        <v>255</v>
      </c>
      <c r="AU283" s="229" t="s">
        <v>86</v>
      </c>
      <c r="AY283" s="17" t="s">
        <v>125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84</v>
      </c>
      <c r="BK283" s="230">
        <f>ROUND(I283*H283,2)</f>
        <v>0</v>
      </c>
      <c r="BL283" s="17" t="s">
        <v>132</v>
      </c>
      <c r="BM283" s="229" t="s">
        <v>411</v>
      </c>
    </row>
    <row r="284" s="13" customFormat="1">
      <c r="A284" s="13"/>
      <c r="B284" s="231"/>
      <c r="C284" s="232"/>
      <c r="D284" s="233" t="s">
        <v>137</v>
      </c>
      <c r="E284" s="234" t="s">
        <v>1</v>
      </c>
      <c r="F284" s="235" t="s">
        <v>358</v>
      </c>
      <c r="G284" s="232"/>
      <c r="H284" s="234" t="s">
        <v>1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137</v>
      </c>
      <c r="AU284" s="241" t="s">
        <v>86</v>
      </c>
      <c r="AV284" s="13" t="s">
        <v>84</v>
      </c>
      <c r="AW284" s="13" t="s">
        <v>32</v>
      </c>
      <c r="AX284" s="13" t="s">
        <v>76</v>
      </c>
      <c r="AY284" s="241" t="s">
        <v>125</v>
      </c>
    </row>
    <row r="285" s="14" customFormat="1">
      <c r="A285" s="14"/>
      <c r="B285" s="242"/>
      <c r="C285" s="243"/>
      <c r="D285" s="233" t="s">
        <v>137</v>
      </c>
      <c r="E285" s="244" t="s">
        <v>1</v>
      </c>
      <c r="F285" s="245" t="s">
        <v>84</v>
      </c>
      <c r="G285" s="243"/>
      <c r="H285" s="246">
        <v>1</v>
      </c>
      <c r="I285" s="247"/>
      <c r="J285" s="243"/>
      <c r="K285" s="243"/>
      <c r="L285" s="248"/>
      <c r="M285" s="249"/>
      <c r="N285" s="250"/>
      <c r="O285" s="250"/>
      <c r="P285" s="250"/>
      <c r="Q285" s="250"/>
      <c r="R285" s="250"/>
      <c r="S285" s="250"/>
      <c r="T285" s="25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2" t="s">
        <v>137</v>
      </c>
      <c r="AU285" s="252" t="s">
        <v>86</v>
      </c>
      <c r="AV285" s="14" t="s">
        <v>86</v>
      </c>
      <c r="AW285" s="14" t="s">
        <v>32</v>
      </c>
      <c r="AX285" s="14" t="s">
        <v>84</v>
      </c>
      <c r="AY285" s="252" t="s">
        <v>125</v>
      </c>
    </row>
    <row r="286" s="2" customFormat="1" ht="16.5" customHeight="1">
      <c r="A286" s="38"/>
      <c r="B286" s="39"/>
      <c r="C286" s="268" t="s">
        <v>412</v>
      </c>
      <c r="D286" s="268" t="s">
        <v>255</v>
      </c>
      <c r="E286" s="269" t="s">
        <v>413</v>
      </c>
      <c r="F286" s="270" t="s">
        <v>414</v>
      </c>
      <c r="G286" s="271" t="s">
        <v>344</v>
      </c>
      <c r="H286" s="272">
        <v>1</v>
      </c>
      <c r="I286" s="273"/>
      <c r="J286" s="274">
        <f>ROUND(I286*H286,2)</f>
        <v>0</v>
      </c>
      <c r="K286" s="270" t="s">
        <v>1</v>
      </c>
      <c r="L286" s="275"/>
      <c r="M286" s="276" t="s">
        <v>1</v>
      </c>
      <c r="N286" s="277" t="s">
        <v>41</v>
      </c>
      <c r="O286" s="91"/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169</v>
      </c>
      <c r="AT286" s="229" t="s">
        <v>255</v>
      </c>
      <c r="AU286" s="229" t="s">
        <v>86</v>
      </c>
      <c r="AY286" s="17" t="s">
        <v>125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84</v>
      </c>
      <c r="BK286" s="230">
        <f>ROUND(I286*H286,2)</f>
        <v>0</v>
      </c>
      <c r="BL286" s="17" t="s">
        <v>132</v>
      </c>
      <c r="BM286" s="229" t="s">
        <v>415</v>
      </c>
    </row>
    <row r="287" s="13" customFormat="1">
      <c r="A287" s="13"/>
      <c r="B287" s="231"/>
      <c r="C287" s="232"/>
      <c r="D287" s="233" t="s">
        <v>137</v>
      </c>
      <c r="E287" s="234" t="s">
        <v>1</v>
      </c>
      <c r="F287" s="235" t="s">
        <v>358</v>
      </c>
      <c r="G287" s="232"/>
      <c r="H287" s="234" t="s">
        <v>1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137</v>
      </c>
      <c r="AU287" s="241" t="s">
        <v>86</v>
      </c>
      <c r="AV287" s="13" t="s">
        <v>84</v>
      </c>
      <c r="AW287" s="13" t="s">
        <v>32</v>
      </c>
      <c r="AX287" s="13" t="s">
        <v>76</v>
      </c>
      <c r="AY287" s="241" t="s">
        <v>125</v>
      </c>
    </row>
    <row r="288" s="14" customFormat="1">
      <c r="A288" s="14"/>
      <c r="B288" s="242"/>
      <c r="C288" s="243"/>
      <c r="D288" s="233" t="s">
        <v>137</v>
      </c>
      <c r="E288" s="244" t="s">
        <v>1</v>
      </c>
      <c r="F288" s="245" t="s">
        <v>84</v>
      </c>
      <c r="G288" s="243"/>
      <c r="H288" s="246">
        <v>1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2" t="s">
        <v>137</v>
      </c>
      <c r="AU288" s="252" t="s">
        <v>86</v>
      </c>
      <c r="AV288" s="14" t="s">
        <v>86</v>
      </c>
      <c r="AW288" s="14" t="s">
        <v>32</v>
      </c>
      <c r="AX288" s="14" t="s">
        <v>84</v>
      </c>
      <c r="AY288" s="252" t="s">
        <v>125</v>
      </c>
    </row>
    <row r="289" s="2" customFormat="1" ht="24.15" customHeight="1">
      <c r="A289" s="38"/>
      <c r="B289" s="39"/>
      <c r="C289" s="268" t="s">
        <v>416</v>
      </c>
      <c r="D289" s="268" t="s">
        <v>255</v>
      </c>
      <c r="E289" s="269" t="s">
        <v>417</v>
      </c>
      <c r="F289" s="270" t="s">
        <v>418</v>
      </c>
      <c r="G289" s="271" t="s">
        <v>344</v>
      </c>
      <c r="H289" s="272">
        <v>4</v>
      </c>
      <c r="I289" s="273"/>
      <c r="J289" s="274">
        <f>ROUND(I289*H289,2)</f>
        <v>0</v>
      </c>
      <c r="K289" s="270" t="s">
        <v>131</v>
      </c>
      <c r="L289" s="275"/>
      <c r="M289" s="276" t="s">
        <v>1</v>
      </c>
      <c r="N289" s="277" t="s">
        <v>41</v>
      </c>
      <c r="O289" s="91"/>
      <c r="P289" s="227">
        <f>O289*H289</f>
        <v>0</v>
      </c>
      <c r="Q289" s="227">
        <v>0.0135</v>
      </c>
      <c r="R289" s="227">
        <f>Q289*H289</f>
        <v>0.053999999999999999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169</v>
      </c>
      <c r="AT289" s="229" t="s">
        <v>255</v>
      </c>
      <c r="AU289" s="229" t="s">
        <v>86</v>
      </c>
      <c r="AY289" s="17" t="s">
        <v>125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84</v>
      </c>
      <c r="BK289" s="230">
        <f>ROUND(I289*H289,2)</f>
        <v>0</v>
      </c>
      <c r="BL289" s="17" t="s">
        <v>132</v>
      </c>
      <c r="BM289" s="229" t="s">
        <v>419</v>
      </c>
    </row>
    <row r="290" s="13" customFormat="1">
      <c r="A290" s="13"/>
      <c r="B290" s="231"/>
      <c r="C290" s="232"/>
      <c r="D290" s="233" t="s">
        <v>137</v>
      </c>
      <c r="E290" s="234" t="s">
        <v>1</v>
      </c>
      <c r="F290" s="235" t="s">
        <v>358</v>
      </c>
      <c r="G290" s="232"/>
      <c r="H290" s="234" t="s">
        <v>1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1" t="s">
        <v>137</v>
      </c>
      <c r="AU290" s="241" t="s">
        <v>86</v>
      </c>
      <c r="AV290" s="13" t="s">
        <v>84</v>
      </c>
      <c r="AW290" s="13" t="s">
        <v>32</v>
      </c>
      <c r="AX290" s="13" t="s">
        <v>76</v>
      </c>
      <c r="AY290" s="241" t="s">
        <v>125</v>
      </c>
    </row>
    <row r="291" s="14" customFormat="1">
      <c r="A291" s="14"/>
      <c r="B291" s="242"/>
      <c r="C291" s="243"/>
      <c r="D291" s="233" t="s">
        <v>137</v>
      </c>
      <c r="E291" s="244" t="s">
        <v>1</v>
      </c>
      <c r="F291" s="245" t="s">
        <v>132</v>
      </c>
      <c r="G291" s="243"/>
      <c r="H291" s="246">
        <v>4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2" t="s">
        <v>137</v>
      </c>
      <c r="AU291" s="252" t="s">
        <v>86</v>
      </c>
      <c r="AV291" s="14" t="s">
        <v>86</v>
      </c>
      <c r="AW291" s="14" t="s">
        <v>32</v>
      </c>
      <c r="AX291" s="14" t="s">
        <v>84</v>
      </c>
      <c r="AY291" s="252" t="s">
        <v>125</v>
      </c>
    </row>
    <row r="292" s="2" customFormat="1" ht="33" customHeight="1">
      <c r="A292" s="38"/>
      <c r="B292" s="39"/>
      <c r="C292" s="268" t="s">
        <v>420</v>
      </c>
      <c r="D292" s="268" t="s">
        <v>255</v>
      </c>
      <c r="E292" s="269" t="s">
        <v>421</v>
      </c>
      <c r="F292" s="270" t="s">
        <v>422</v>
      </c>
      <c r="G292" s="271" t="s">
        <v>344</v>
      </c>
      <c r="H292" s="272">
        <v>3</v>
      </c>
      <c r="I292" s="273"/>
      <c r="J292" s="274">
        <f>ROUND(I292*H292,2)</f>
        <v>0</v>
      </c>
      <c r="K292" s="270" t="s">
        <v>131</v>
      </c>
      <c r="L292" s="275"/>
      <c r="M292" s="276" t="s">
        <v>1</v>
      </c>
      <c r="N292" s="277" t="s">
        <v>41</v>
      </c>
      <c r="O292" s="91"/>
      <c r="P292" s="227">
        <f>O292*H292</f>
        <v>0</v>
      </c>
      <c r="Q292" s="227">
        <v>0.0088000000000000005</v>
      </c>
      <c r="R292" s="227">
        <f>Q292*H292</f>
        <v>0.0264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169</v>
      </c>
      <c r="AT292" s="229" t="s">
        <v>255</v>
      </c>
      <c r="AU292" s="229" t="s">
        <v>86</v>
      </c>
      <c r="AY292" s="17" t="s">
        <v>125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84</v>
      </c>
      <c r="BK292" s="230">
        <f>ROUND(I292*H292,2)</f>
        <v>0</v>
      </c>
      <c r="BL292" s="17" t="s">
        <v>132</v>
      </c>
      <c r="BM292" s="229" t="s">
        <v>423</v>
      </c>
    </row>
    <row r="293" s="13" customFormat="1">
      <c r="A293" s="13"/>
      <c r="B293" s="231"/>
      <c r="C293" s="232"/>
      <c r="D293" s="233" t="s">
        <v>137</v>
      </c>
      <c r="E293" s="234" t="s">
        <v>1</v>
      </c>
      <c r="F293" s="235" t="s">
        <v>358</v>
      </c>
      <c r="G293" s="232"/>
      <c r="H293" s="234" t="s">
        <v>1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137</v>
      </c>
      <c r="AU293" s="241" t="s">
        <v>86</v>
      </c>
      <c r="AV293" s="13" t="s">
        <v>84</v>
      </c>
      <c r="AW293" s="13" t="s">
        <v>32</v>
      </c>
      <c r="AX293" s="13" t="s">
        <v>76</v>
      </c>
      <c r="AY293" s="241" t="s">
        <v>125</v>
      </c>
    </row>
    <row r="294" s="14" customFormat="1">
      <c r="A294" s="14"/>
      <c r="B294" s="242"/>
      <c r="C294" s="243"/>
      <c r="D294" s="233" t="s">
        <v>137</v>
      </c>
      <c r="E294" s="244" t="s">
        <v>1</v>
      </c>
      <c r="F294" s="245" t="s">
        <v>140</v>
      </c>
      <c r="G294" s="243"/>
      <c r="H294" s="246">
        <v>3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2" t="s">
        <v>137</v>
      </c>
      <c r="AU294" s="252" t="s">
        <v>86</v>
      </c>
      <c r="AV294" s="14" t="s">
        <v>86</v>
      </c>
      <c r="AW294" s="14" t="s">
        <v>32</v>
      </c>
      <c r="AX294" s="14" t="s">
        <v>84</v>
      </c>
      <c r="AY294" s="252" t="s">
        <v>125</v>
      </c>
    </row>
    <row r="295" s="2" customFormat="1" ht="24.15" customHeight="1">
      <c r="A295" s="38"/>
      <c r="B295" s="39"/>
      <c r="C295" s="268" t="s">
        <v>424</v>
      </c>
      <c r="D295" s="268" t="s">
        <v>255</v>
      </c>
      <c r="E295" s="269" t="s">
        <v>425</v>
      </c>
      <c r="F295" s="270" t="s">
        <v>426</v>
      </c>
      <c r="G295" s="271" t="s">
        <v>344</v>
      </c>
      <c r="H295" s="272">
        <v>1</v>
      </c>
      <c r="I295" s="273"/>
      <c r="J295" s="274">
        <f>ROUND(I295*H295,2)</f>
        <v>0</v>
      </c>
      <c r="K295" s="270" t="s">
        <v>131</v>
      </c>
      <c r="L295" s="275"/>
      <c r="M295" s="276" t="s">
        <v>1</v>
      </c>
      <c r="N295" s="277" t="s">
        <v>41</v>
      </c>
      <c r="O295" s="91"/>
      <c r="P295" s="227">
        <f>O295*H295</f>
        <v>0</v>
      </c>
      <c r="Q295" s="227">
        <v>0.0091999999999999998</v>
      </c>
      <c r="R295" s="227">
        <f>Q295*H295</f>
        <v>0.0091999999999999998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169</v>
      </c>
      <c r="AT295" s="229" t="s">
        <v>255</v>
      </c>
      <c r="AU295" s="229" t="s">
        <v>86</v>
      </c>
      <c r="AY295" s="17" t="s">
        <v>125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84</v>
      </c>
      <c r="BK295" s="230">
        <f>ROUND(I295*H295,2)</f>
        <v>0</v>
      </c>
      <c r="BL295" s="17" t="s">
        <v>132</v>
      </c>
      <c r="BM295" s="229" t="s">
        <v>427</v>
      </c>
    </row>
    <row r="296" s="13" customFormat="1">
      <c r="A296" s="13"/>
      <c r="B296" s="231"/>
      <c r="C296" s="232"/>
      <c r="D296" s="233" t="s">
        <v>137</v>
      </c>
      <c r="E296" s="234" t="s">
        <v>1</v>
      </c>
      <c r="F296" s="235" t="s">
        <v>358</v>
      </c>
      <c r="G296" s="232"/>
      <c r="H296" s="234" t="s">
        <v>1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137</v>
      </c>
      <c r="AU296" s="241" t="s">
        <v>86</v>
      </c>
      <c r="AV296" s="13" t="s">
        <v>84</v>
      </c>
      <c r="AW296" s="13" t="s">
        <v>32</v>
      </c>
      <c r="AX296" s="13" t="s">
        <v>76</v>
      </c>
      <c r="AY296" s="241" t="s">
        <v>125</v>
      </c>
    </row>
    <row r="297" s="14" customFormat="1">
      <c r="A297" s="14"/>
      <c r="B297" s="242"/>
      <c r="C297" s="243"/>
      <c r="D297" s="233" t="s">
        <v>137</v>
      </c>
      <c r="E297" s="244" t="s">
        <v>1</v>
      </c>
      <c r="F297" s="245" t="s">
        <v>84</v>
      </c>
      <c r="G297" s="243"/>
      <c r="H297" s="246">
        <v>1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2" t="s">
        <v>137</v>
      </c>
      <c r="AU297" s="252" t="s">
        <v>86</v>
      </c>
      <c r="AV297" s="14" t="s">
        <v>86</v>
      </c>
      <c r="AW297" s="14" t="s">
        <v>32</v>
      </c>
      <c r="AX297" s="14" t="s">
        <v>84</v>
      </c>
      <c r="AY297" s="252" t="s">
        <v>125</v>
      </c>
    </row>
    <row r="298" s="2" customFormat="1" ht="24.15" customHeight="1">
      <c r="A298" s="38"/>
      <c r="B298" s="39"/>
      <c r="C298" s="268" t="s">
        <v>428</v>
      </c>
      <c r="D298" s="268" t="s">
        <v>255</v>
      </c>
      <c r="E298" s="269" t="s">
        <v>429</v>
      </c>
      <c r="F298" s="270" t="s">
        <v>430</v>
      </c>
      <c r="G298" s="271" t="s">
        <v>344</v>
      </c>
      <c r="H298" s="272">
        <v>2</v>
      </c>
      <c r="I298" s="273"/>
      <c r="J298" s="274">
        <f>ROUND(I298*H298,2)</f>
        <v>0</v>
      </c>
      <c r="K298" s="270" t="s">
        <v>131</v>
      </c>
      <c r="L298" s="275"/>
      <c r="M298" s="276" t="s">
        <v>1</v>
      </c>
      <c r="N298" s="277" t="s">
        <v>41</v>
      </c>
      <c r="O298" s="91"/>
      <c r="P298" s="227">
        <f>O298*H298</f>
        <v>0</v>
      </c>
      <c r="Q298" s="227">
        <v>0.0104</v>
      </c>
      <c r="R298" s="227">
        <f>Q298*H298</f>
        <v>0.020799999999999999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169</v>
      </c>
      <c r="AT298" s="229" t="s">
        <v>255</v>
      </c>
      <c r="AU298" s="229" t="s">
        <v>86</v>
      </c>
      <c r="AY298" s="17" t="s">
        <v>125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84</v>
      </c>
      <c r="BK298" s="230">
        <f>ROUND(I298*H298,2)</f>
        <v>0</v>
      </c>
      <c r="BL298" s="17" t="s">
        <v>132</v>
      </c>
      <c r="BM298" s="229" t="s">
        <v>431</v>
      </c>
    </row>
    <row r="299" s="13" customFormat="1">
      <c r="A299" s="13"/>
      <c r="B299" s="231"/>
      <c r="C299" s="232"/>
      <c r="D299" s="233" t="s">
        <v>137</v>
      </c>
      <c r="E299" s="234" t="s">
        <v>1</v>
      </c>
      <c r="F299" s="235" t="s">
        <v>358</v>
      </c>
      <c r="G299" s="232"/>
      <c r="H299" s="234" t="s">
        <v>1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137</v>
      </c>
      <c r="AU299" s="241" t="s">
        <v>86</v>
      </c>
      <c r="AV299" s="13" t="s">
        <v>84</v>
      </c>
      <c r="AW299" s="13" t="s">
        <v>32</v>
      </c>
      <c r="AX299" s="13" t="s">
        <v>76</v>
      </c>
      <c r="AY299" s="241" t="s">
        <v>125</v>
      </c>
    </row>
    <row r="300" s="14" customFormat="1">
      <c r="A300" s="14"/>
      <c r="B300" s="242"/>
      <c r="C300" s="243"/>
      <c r="D300" s="233" t="s">
        <v>137</v>
      </c>
      <c r="E300" s="244" t="s">
        <v>1</v>
      </c>
      <c r="F300" s="245" t="s">
        <v>86</v>
      </c>
      <c r="G300" s="243"/>
      <c r="H300" s="246">
        <v>2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137</v>
      </c>
      <c r="AU300" s="252" t="s">
        <v>86</v>
      </c>
      <c r="AV300" s="14" t="s">
        <v>86</v>
      </c>
      <c r="AW300" s="14" t="s">
        <v>32</v>
      </c>
      <c r="AX300" s="14" t="s">
        <v>84</v>
      </c>
      <c r="AY300" s="252" t="s">
        <v>125</v>
      </c>
    </row>
    <row r="301" s="2" customFormat="1" ht="24.15" customHeight="1">
      <c r="A301" s="38"/>
      <c r="B301" s="39"/>
      <c r="C301" s="268" t="s">
        <v>432</v>
      </c>
      <c r="D301" s="268" t="s">
        <v>255</v>
      </c>
      <c r="E301" s="269" t="s">
        <v>433</v>
      </c>
      <c r="F301" s="270" t="s">
        <v>434</v>
      </c>
      <c r="G301" s="271" t="s">
        <v>344</v>
      </c>
      <c r="H301" s="272">
        <v>1</v>
      </c>
      <c r="I301" s="273"/>
      <c r="J301" s="274">
        <f>ROUND(I301*H301,2)</f>
        <v>0</v>
      </c>
      <c r="K301" s="270" t="s">
        <v>131</v>
      </c>
      <c r="L301" s="275"/>
      <c r="M301" s="276" t="s">
        <v>1</v>
      </c>
      <c r="N301" s="277" t="s">
        <v>41</v>
      </c>
      <c r="O301" s="91"/>
      <c r="P301" s="227">
        <f>O301*H301</f>
        <v>0</v>
      </c>
      <c r="Q301" s="227">
        <v>0.0101</v>
      </c>
      <c r="R301" s="227">
        <f>Q301*H301</f>
        <v>0.0101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169</v>
      </c>
      <c r="AT301" s="229" t="s">
        <v>255</v>
      </c>
      <c r="AU301" s="229" t="s">
        <v>86</v>
      </c>
      <c r="AY301" s="17" t="s">
        <v>125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84</v>
      </c>
      <c r="BK301" s="230">
        <f>ROUND(I301*H301,2)</f>
        <v>0</v>
      </c>
      <c r="BL301" s="17" t="s">
        <v>132</v>
      </c>
      <c r="BM301" s="229" t="s">
        <v>435</v>
      </c>
    </row>
    <row r="302" s="13" customFormat="1">
      <c r="A302" s="13"/>
      <c r="B302" s="231"/>
      <c r="C302" s="232"/>
      <c r="D302" s="233" t="s">
        <v>137</v>
      </c>
      <c r="E302" s="234" t="s">
        <v>1</v>
      </c>
      <c r="F302" s="235" t="s">
        <v>358</v>
      </c>
      <c r="G302" s="232"/>
      <c r="H302" s="234" t="s">
        <v>1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1" t="s">
        <v>137</v>
      </c>
      <c r="AU302" s="241" t="s">
        <v>86</v>
      </c>
      <c r="AV302" s="13" t="s">
        <v>84</v>
      </c>
      <c r="AW302" s="13" t="s">
        <v>32</v>
      </c>
      <c r="AX302" s="13" t="s">
        <v>76</v>
      </c>
      <c r="AY302" s="241" t="s">
        <v>125</v>
      </c>
    </row>
    <row r="303" s="14" customFormat="1">
      <c r="A303" s="14"/>
      <c r="B303" s="242"/>
      <c r="C303" s="243"/>
      <c r="D303" s="233" t="s">
        <v>137</v>
      </c>
      <c r="E303" s="244" t="s">
        <v>1</v>
      </c>
      <c r="F303" s="245" t="s">
        <v>84</v>
      </c>
      <c r="G303" s="243"/>
      <c r="H303" s="246">
        <v>1</v>
      </c>
      <c r="I303" s="247"/>
      <c r="J303" s="243"/>
      <c r="K303" s="243"/>
      <c r="L303" s="248"/>
      <c r="M303" s="249"/>
      <c r="N303" s="250"/>
      <c r="O303" s="250"/>
      <c r="P303" s="250"/>
      <c r="Q303" s="250"/>
      <c r="R303" s="250"/>
      <c r="S303" s="250"/>
      <c r="T303" s="25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2" t="s">
        <v>137</v>
      </c>
      <c r="AU303" s="252" t="s">
        <v>86</v>
      </c>
      <c r="AV303" s="14" t="s">
        <v>86</v>
      </c>
      <c r="AW303" s="14" t="s">
        <v>32</v>
      </c>
      <c r="AX303" s="14" t="s">
        <v>84</v>
      </c>
      <c r="AY303" s="252" t="s">
        <v>125</v>
      </c>
    </row>
    <row r="304" s="2" customFormat="1" ht="24.15" customHeight="1">
      <c r="A304" s="38"/>
      <c r="B304" s="39"/>
      <c r="C304" s="218" t="s">
        <v>436</v>
      </c>
      <c r="D304" s="218" t="s">
        <v>127</v>
      </c>
      <c r="E304" s="219" t="s">
        <v>437</v>
      </c>
      <c r="F304" s="220" t="s">
        <v>438</v>
      </c>
      <c r="G304" s="221" t="s">
        <v>344</v>
      </c>
      <c r="H304" s="222">
        <v>9</v>
      </c>
      <c r="I304" s="223"/>
      <c r="J304" s="224">
        <f>ROUND(I304*H304,2)</f>
        <v>0</v>
      </c>
      <c r="K304" s="220" t="s">
        <v>131</v>
      </c>
      <c r="L304" s="44"/>
      <c r="M304" s="225" t="s">
        <v>1</v>
      </c>
      <c r="N304" s="226" t="s">
        <v>41</v>
      </c>
      <c r="O304" s="91"/>
      <c r="P304" s="227">
        <f>O304*H304</f>
        <v>0</v>
      </c>
      <c r="Q304" s="227">
        <v>0.00010000000000000001</v>
      </c>
      <c r="R304" s="227">
        <f>Q304*H304</f>
        <v>0.00090000000000000008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132</v>
      </c>
      <c r="AT304" s="229" t="s">
        <v>127</v>
      </c>
      <c r="AU304" s="229" t="s">
        <v>86</v>
      </c>
      <c r="AY304" s="17" t="s">
        <v>125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84</v>
      </c>
      <c r="BK304" s="230">
        <f>ROUND(I304*H304,2)</f>
        <v>0</v>
      </c>
      <c r="BL304" s="17" t="s">
        <v>132</v>
      </c>
      <c r="BM304" s="229" t="s">
        <v>439</v>
      </c>
    </row>
    <row r="305" s="2" customFormat="1" ht="24.15" customHeight="1">
      <c r="A305" s="38"/>
      <c r="B305" s="39"/>
      <c r="C305" s="268" t="s">
        <v>440</v>
      </c>
      <c r="D305" s="268" t="s">
        <v>255</v>
      </c>
      <c r="E305" s="269" t="s">
        <v>441</v>
      </c>
      <c r="F305" s="270" t="s">
        <v>442</v>
      </c>
      <c r="G305" s="271" t="s">
        <v>344</v>
      </c>
      <c r="H305" s="272">
        <v>9</v>
      </c>
      <c r="I305" s="273"/>
      <c r="J305" s="274">
        <f>ROUND(I305*H305,2)</f>
        <v>0</v>
      </c>
      <c r="K305" s="270" t="s">
        <v>131</v>
      </c>
      <c r="L305" s="275"/>
      <c r="M305" s="276" t="s">
        <v>1</v>
      </c>
      <c r="N305" s="277" t="s">
        <v>41</v>
      </c>
      <c r="O305" s="91"/>
      <c r="P305" s="227">
        <f>O305*H305</f>
        <v>0</v>
      </c>
      <c r="Q305" s="227">
        <v>0.0067000000000000002</v>
      </c>
      <c r="R305" s="227">
        <f>Q305*H305</f>
        <v>0.060299999999999999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169</v>
      </c>
      <c r="AT305" s="229" t="s">
        <v>255</v>
      </c>
      <c r="AU305" s="229" t="s">
        <v>86</v>
      </c>
      <c r="AY305" s="17" t="s">
        <v>125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84</v>
      </c>
      <c r="BK305" s="230">
        <f>ROUND(I305*H305,2)</f>
        <v>0</v>
      </c>
      <c r="BL305" s="17" t="s">
        <v>132</v>
      </c>
      <c r="BM305" s="229" t="s">
        <v>443</v>
      </c>
    </row>
    <row r="306" s="13" customFormat="1">
      <c r="A306" s="13"/>
      <c r="B306" s="231"/>
      <c r="C306" s="232"/>
      <c r="D306" s="233" t="s">
        <v>137</v>
      </c>
      <c r="E306" s="234" t="s">
        <v>1</v>
      </c>
      <c r="F306" s="235" t="s">
        <v>358</v>
      </c>
      <c r="G306" s="232"/>
      <c r="H306" s="234" t="s">
        <v>1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1" t="s">
        <v>137</v>
      </c>
      <c r="AU306" s="241" t="s">
        <v>86</v>
      </c>
      <c r="AV306" s="13" t="s">
        <v>84</v>
      </c>
      <c r="AW306" s="13" t="s">
        <v>32</v>
      </c>
      <c r="AX306" s="13" t="s">
        <v>76</v>
      </c>
      <c r="AY306" s="241" t="s">
        <v>125</v>
      </c>
    </row>
    <row r="307" s="14" customFormat="1">
      <c r="A307" s="14"/>
      <c r="B307" s="242"/>
      <c r="C307" s="243"/>
      <c r="D307" s="233" t="s">
        <v>137</v>
      </c>
      <c r="E307" s="244" t="s">
        <v>1</v>
      </c>
      <c r="F307" s="245" t="s">
        <v>175</v>
      </c>
      <c r="G307" s="243"/>
      <c r="H307" s="246">
        <v>9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2" t="s">
        <v>137</v>
      </c>
      <c r="AU307" s="252" t="s">
        <v>86</v>
      </c>
      <c r="AV307" s="14" t="s">
        <v>86</v>
      </c>
      <c r="AW307" s="14" t="s">
        <v>32</v>
      </c>
      <c r="AX307" s="14" t="s">
        <v>84</v>
      </c>
      <c r="AY307" s="252" t="s">
        <v>125</v>
      </c>
    </row>
    <row r="308" s="2" customFormat="1" ht="24.15" customHeight="1">
      <c r="A308" s="38"/>
      <c r="B308" s="39"/>
      <c r="C308" s="218" t="s">
        <v>444</v>
      </c>
      <c r="D308" s="218" t="s">
        <v>127</v>
      </c>
      <c r="E308" s="219" t="s">
        <v>445</v>
      </c>
      <c r="F308" s="220" t="s">
        <v>446</v>
      </c>
      <c r="G308" s="221" t="s">
        <v>344</v>
      </c>
      <c r="H308" s="222">
        <v>9</v>
      </c>
      <c r="I308" s="223"/>
      <c r="J308" s="224">
        <f>ROUND(I308*H308,2)</f>
        <v>0</v>
      </c>
      <c r="K308" s="220" t="s">
        <v>131</v>
      </c>
      <c r="L308" s="44"/>
      <c r="M308" s="225" t="s">
        <v>1</v>
      </c>
      <c r="N308" s="226" t="s">
        <v>41</v>
      </c>
      <c r="O308" s="91"/>
      <c r="P308" s="227">
        <f>O308*H308</f>
        <v>0</v>
      </c>
      <c r="Q308" s="227">
        <v>0.00167</v>
      </c>
      <c r="R308" s="227">
        <f>Q308*H308</f>
        <v>0.01503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132</v>
      </c>
      <c r="AT308" s="229" t="s">
        <v>127</v>
      </c>
      <c r="AU308" s="229" t="s">
        <v>86</v>
      </c>
      <c r="AY308" s="17" t="s">
        <v>125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84</v>
      </c>
      <c r="BK308" s="230">
        <f>ROUND(I308*H308,2)</f>
        <v>0</v>
      </c>
      <c r="BL308" s="17" t="s">
        <v>132</v>
      </c>
      <c r="BM308" s="229" t="s">
        <v>447</v>
      </c>
    </row>
    <row r="309" s="13" customFormat="1">
      <c r="A309" s="13"/>
      <c r="B309" s="231"/>
      <c r="C309" s="232"/>
      <c r="D309" s="233" t="s">
        <v>137</v>
      </c>
      <c r="E309" s="234" t="s">
        <v>1</v>
      </c>
      <c r="F309" s="235" t="s">
        <v>448</v>
      </c>
      <c r="G309" s="232"/>
      <c r="H309" s="234" t="s">
        <v>1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1" t="s">
        <v>137</v>
      </c>
      <c r="AU309" s="241" t="s">
        <v>86</v>
      </c>
      <c r="AV309" s="13" t="s">
        <v>84</v>
      </c>
      <c r="AW309" s="13" t="s">
        <v>32</v>
      </c>
      <c r="AX309" s="13" t="s">
        <v>76</v>
      </c>
      <c r="AY309" s="241" t="s">
        <v>125</v>
      </c>
    </row>
    <row r="310" s="14" customFormat="1">
      <c r="A310" s="14"/>
      <c r="B310" s="242"/>
      <c r="C310" s="243"/>
      <c r="D310" s="233" t="s">
        <v>137</v>
      </c>
      <c r="E310" s="244" t="s">
        <v>1</v>
      </c>
      <c r="F310" s="245" t="s">
        <v>140</v>
      </c>
      <c r="G310" s="243"/>
      <c r="H310" s="246">
        <v>3</v>
      </c>
      <c r="I310" s="247"/>
      <c r="J310" s="243"/>
      <c r="K310" s="243"/>
      <c r="L310" s="248"/>
      <c r="M310" s="249"/>
      <c r="N310" s="250"/>
      <c r="O310" s="250"/>
      <c r="P310" s="250"/>
      <c r="Q310" s="250"/>
      <c r="R310" s="250"/>
      <c r="S310" s="250"/>
      <c r="T310" s="25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2" t="s">
        <v>137</v>
      </c>
      <c r="AU310" s="252" t="s">
        <v>86</v>
      </c>
      <c r="AV310" s="14" t="s">
        <v>86</v>
      </c>
      <c r="AW310" s="14" t="s">
        <v>32</v>
      </c>
      <c r="AX310" s="14" t="s">
        <v>76</v>
      </c>
      <c r="AY310" s="252" t="s">
        <v>125</v>
      </c>
    </row>
    <row r="311" s="13" customFormat="1">
      <c r="A311" s="13"/>
      <c r="B311" s="231"/>
      <c r="C311" s="232"/>
      <c r="D311" s="233" t="s">
        <v>137</v>
      </c>
      <c r="E311" s="234" t="s">
        <v>1</v>
      </c>
      <c r="F311" s="235" t="s">
        <v>449</v>
      </c>
      <c r="G311" s="232"/>
      <c r="H311" s="234" t="s">
        <v>1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1" t="s">
        <v>137</v>
      </c>
      <c r="AU311" s="241" t="s">
        <v>86</v>
      </c>
      <c r="AV311" s="13" t="s">
        <v>84</v>
      </c>
      <c r="AW311" s="13" t="s">
        <v>32</v>
      </c>
      <c r="AX311" s="13" t="s">
        <v>76</v>
      </c>
      <c r="AY311" s="241" t="s">
        <v>125</v>
      </c>
    </row>
    <row r="312" s="14" customFormat="1">
      <c r="A312" s="14"/>
      <c r="B312" s="242"/>
      <c r="C312" s="243"/>
      <c r="D312" s="233" t="s">
        <v>137</v>
      </c>
      <c r="E312" s="244" t="s">
        <v>1</v>
      </c>
      <c r="F312" s="245" t="s">
        <v>84</v>
      </c>
      <c r="G312" s="243"/>
      <c r="H312" s="246">
        <v>1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2" t="s">
        <v>137</v>
      </c>
      <c r="AU312" s="252" t="s">
        <v>86</v>
      </c>
      <c r="AV312" s="14" t="s">
        <v>86</v>
      </c>
      <c r="AW312" s="14" t="s">
        <v>32</v>
      </c>
      <c r="AX312" s="14" t="s">
        <v>76</v>
      </c>
      <c r="AY312" s="252" t="s">
        <v>125</v>
      </c>
    </row>
    <row r="313" s="13" customFormat="1">
      <c r="A313" s="13"/>
      <c r="B313" s="231"/>
      <c r="C313" s="232"/>
      <c r="D313" s="233" t="s">
        <v>137</v>
      </c>
      <c r="E313" s="234" t="s">
        <v>1</v>
      </c>
      <c r="F313" s="235" t="s">
        <v>450</v>
      </c>
      <c r="G313" s="232"/>
      <c r="H313" s="234" t="s">
        <v>1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1" t="s">
        <v>137</v>
      </c>
      <c r="AU313" s="241" t="s">
        <v>86</v>
      </c>
      <c r="AV313" s="13" t="s">
        <v>84</v>
      </c>
      <c r="AW313" s="13" t="s">
        <v>32</v>
      </c>
      <c r="AX313" s="13" t="s">
        <v>76</v>
      </c>
      <c r="AY313" s="241" t="s">
        <v>125</v>
      </c>
    </row>
    <row r="314" s="14" customFormat="1">
      <c r="A314" s="14"/>
      <c r="B314" s="242"/>
      <c r="C314" s="243"/>
      <c r="D314" s="233" t="s">
        <v>137</v>
      </c>
      <c r="E314" s="244" t="s">
        <v>1</v>
      </c>
      <c r="F314" s="245" t="s">
        <v>86</v>
      </c>
      <c r="G314" s="243"/>
      <c r="H314" s="246">
        <v>2</v>
      </c>
      <c r="I314" s="247"/>
      <c r="J314" s="243"/>
      <c r="K314" s="243"/>
      <c r="L314" s="248"/>
      <c r="M314" s="249"/>
      <c r="N314" s="250"/>
      <c r="O314" s="250"/>
      <c r="P314" s="250"/>
      <c r="Q314" s="250"/>
      <c r="R314" s="250"/>
      <c r="S314" s="250"/>
      <c r="T314" s="25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2" t="s">
        <v>137</v>
      </c>
      <c r="AU314" s="252" t="s">
        <v>86</v>
      </c>
      <c r="AV314" s="14" t="s">
        <v>86</v>
      </c>
      <c r="AW314" s="14" t="s">
        <v>32</v>
      </c>
      <c r="AX314" s="14" t="s">
        <v>76</v>
      </c>
      <c r="AY314" s="252" t="s">
        <v>125</v>
      </c>
    </row>
    <row r="315" s="13" customFormat="1">
      <c r="A315" s="13"/>
      <c r="B315" s="231"/>
      <c r="C315" s="232"/>
      <c r="D315" s="233" t="s">
        <v>137</v>
      </c>
      <c r="E315" s="234" t="s">
        <v>1</v>
      </c>
      <c r="F315" s="235" t="s">
        <v>451</v>
      </c>
      <c r="G315" s="232"/>
      <c r="H315" s="234" t="s">
        <v>1</v>
      </c>
      <c r="I315" s="236"/>
      <c r="J315" s="232"/>
      <c r="K315" s="232"/>
      <c r="L315" s="237"/>
      <c r="M315" s="238"/>
      <c r="N315" s="239"/>
      <c r="O315" s="239"/>
      <c r="P315" s="239"/>
      <c r="Q315" s="239"/>
      <c r="R315" s="239"/>
      <c r="S315" s="239"/>
      <c r="T315" s="24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1" t="s">
        <v>137</v>
      </c>
      <c r="AU315" s="241" t="s">
        <v>86</v>
      </c>
      <c r="AV315" s="13" t="s">
        <v>84</v>
      </c>
      <c r="AW315" s="13" t="s">
        <v>32</v>
      </c>
      <c r="AX315" s="13" t="s">
        <v>76</v>
      </c>
      <c r="AY315" s="241" t="s">
        <v>125</v>
      </c>
    </row>
    <row r="316" s="14" customFormat="1">
      <c r="A316" s="14"/>
      <c r="B316" s="242"/>
      <c r="C316" s="243"/>
      <c r="D316" s="233" t="s">
        <v>137</v>
      </c>
      <c r="E316" s="244" t="s">
        <v>1</v>
      </c>
      <c r="F316" s="245" t="s">
        <v>84</v>
      </c>
      <c r="G316" s="243"/>
      <c r="H316" s="246">
        <v>1</v>
      </c>
      <c r="I316" s="247"/>
      <c r="J316" s="243"/>
      <c r="K316" s="243"/>
      <c r="L316" s="248"/>
      <c r="M316" s="249"/>
      <c r="N316" s="250"/>
      <c r="O316" s="250"/>
      <c r="P316" s="250"/>
      <c r="Q316" s="250"/>
      <c r="R316" s="250"/>
      <c r="S316" s="250"/>
      <c r="T316" s="25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2" t="s">
        <v>137</v>
      </c>
      <c r="AU316" s="252" t="s">
        <v>86</v>
      </c>
      <c r="AV316" s="14" t="s">
        <v>86</v>
      </c>
      <c r="AW316" s="14" t="s">
        <v>32</v>
      </c>
      <c r="AX316" s="14" t="s">
        <v>76</v>
      </c>
      <c r="AY316" s="252" t="s">
        <v>125</v>
      </c>
    </row>
    <row r="317" s="13" customFormat="1">
      <c r="A317" s="13"/>
      <c r="B317" s="231"/>
      <c r="C317" s="232"/>
      <c r="D317" s="233" t="s">
        <v>137</v>
      </c>
      <c r="E317" s="234" t="s">
        <v>1</v>
      </c>
      <c r="F317" s="235" t="s">
        <v>452</v>
      </c>
      <c r="G317" s="232"/>
      <c r="H317" s="234" t="s">
        <v>1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1" t="s">
        <v>137</v>
      </c>
      <c r="AU317" s="241" t="s">
        <v>86</v>
      </c>
      <c r="AV317" s="13" t="s">
        <v>84</v>
      </c>
      <c r="AW317" s="13" t="s">
        <v>32</v>
      </c>
      <c r="AX317" s="13" t="s">
        <v>76</v>
      </c>
      <c r="AY317" s="241" t="s">
        <v>125</v>
      </c>
    </row>
    <row r="318" s="14" customFormat="1">
      <c r="A318" s="14"/>
      <c r="B318" s="242"/>
      <c r="C318" s="243"/>
      <c r="D318" s="233" t="s">
        <v>137</v>
      </c>
      <c r="E318" s="244" t="s">
        <v>1</v>
      </c>
      <c r="F318" s="245" t="s">
        <v>86</v>
      </c>
      <c r="G318" s="243"/>
      <c r="H318" s="246">
        <v>2</v>
      </c>
      <c r="I318" s="247"/>
      <c r="J318" s="243"/>
      <c r="K318" s="243"/>
      <c r="L318" s="248"/>
      <c r="M318" s="249"/>
      <c r="N318" s="250"/>
      <c r="O318" s="250"/>
      <c r="P318" s="250"/>
      <c r="Q318" s="250"/>
      <c r="R318" s="250"/>
      <c r="S318" s="250"/>
      <c r="T318" s="25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2" t="s">
        <v>137</v>
      </c>
      <c r="AU318" s="252" t="s">
        <v>86</v>
      </c>
      <c r="AV318" s="14" t="s">
        <v>86</v>
      </c>
      <c r="AW318" s="14" t="s">
        <v>32</v>
      </c>
      <c r="AX318" s="14" t="s">
        <v>76</v>
      </c>
      <c r="AY318" s="252" t="s">
        <v>125</v>
      </c>
    </row>
    <row r="319" s="15" customFormat="1">
      <c r="A319" s="15"/>
      <c r="B319" s="257"/>
      <c r="C319" s="258"/>
      <c r="D319" s="233" t="s">
        <v>137</v>
      </c>
      <c r="E319" s="259" t="s">
        <v>1</v>
      </c>
      <c r="F319" s="260" t="s">
        <v>197</v>
      </c>
      <c r="G319" s="258"/>
      <c r="H319" s="261">
        <v>9</v>
      </c>
      <c r="I319" s="262"/>
      <c r="J319" s="258"/>
      <c r="K319" s="258"/>
      <c r="L319" s="263"/>
      <c r="M319" s="264"/>
      <c r="N319" s="265"/>
      <c r="O319" s="265"/>
      <c r="P319" s="265"/>
      <c r="Q319" s="265"/>
      <c r="R319" s="265"/>
      <c r="S319" s="265"/>
      <c r="T319" s="266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7" t="s">
        <v>137</v>
      </c>
      <c r="AU319" s="267" t="s">
        <v>86</v>
      </c>
      <c r="AV319" s="15" t="s">
        <v>132</v>
      </c>
      <c r="AW319" s="15" t="s">
        <v>32</v>
      </c>
      <c r="AX319" s="15" t="s">
        <v>84</v>
      </c>
      <c r="AY319" s="267" t="s">
        <v>125</v>
      </c>
    </row>
    <row r="320" s="2" customFormat="1" ht="24.15" customHeight="1">
      <c r="A320" s="38"/>
      <c r="B320" s="39"/>
      <c r="C320" s="268" t="s">
        <v>453</v>
      </c>
      <c r="D320" s="268" t="s">
        <v>255</v>
      </c>
      <c r="E320" s="269" t="s">
        <v>454</v>
      </c>
      <c r="F320" s="270" t="s">
        <v>455</v>
      </c>
      <c r="G320" s="271" t="s">
        <v>344</v>
      </c>
      <c r="H320" s="272">
        <v>2</v>
      </c>
      <c r="I320" s="273"/>
      <c r="J320" s="274">
        <f>ROUND(I320*H320,2)</f>
        <v>0</v>
      </c>
      <c r="K320" s="270" t="s">
        <v>131</v>
      </c>
      <c r="L320" s="275"/>
      <c r="M320" s="276" t="s">
        <v>1</v>
      </c>
      <c r="N320" s="277" t="s">
        <v>41</v>
      </c>
      <c r="O320" s="91"/>
      <c r="P320" s="227">
        <f>O320*H320</f>
        <v>0</v>
      </c>
      <c r="Q320" s="227">
        <v>0.012200000000000001</v>
      </c>
      <c r="R320" s="227">
        <f>Q320*H320</f>
        <v>0.024400000000000002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169</v>
      </c>
      <c r="AT320" s="229" t="s">
        <v>255</v>
      </c>
      <c r="AU320" s="229" t="s">
        <v>86</v>
      </c>
      <c r="AY320" s="17" t="s">
        <v>125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84</v>
      </c>
      <c r="BK320" s="230">
        <f>ROUND(I320*H320,2)</f>
        <v>0</v>
      </c>
      <c r="BL320" s="17" t="s">
        <v>132</v>
      </c>
      <c r="BM320" s="229" t="s">
        <v>456</v>
      </c>
    </row>
    <row r="321" s="13" customFormat="1">
      <c r="A321" s="13"/>
      <c r="B321" s="231"/>
      <c r="C321" s="232"/>
      <c r="D321" s="233" t="s">
        <v>137</v>
      </c>
      <c r="E321" s="234" t="s">
        <v>1</v>
      </c>
      <c r="F321" s="235" t="s">
        <v>358</v>
      </c>
      <c r="G321" s="232"/>
      <c r="H321" s="234" t="s">
        <v>1</v>
      </c>
      <c r="I321" s="236"/>
      <c r="J321" s="232"/>
      <c r="K321" s="232"/>
      <c r="L321" s="237"/>
      <c r="M321" s="238"/>
      <c r="N321" s="239"/>
      <c r="O321" s="239"/>
      <c r="P321" s="239"/>
      <c r="Q321" s="239"/>
      <c r="R321" s="239"/>
      <c r="S321" s="239"/>
      <c r="T321" s="24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1" t="s">
        <v>137</v>
      </c>
      <c r="AU321" s="241" t="s">
        <v>86</v>
      </c>
      <c r="AV321" s="13" t="s">
        <v>84</v>
      </c>
      <c r="AW321" s="13" t="s">
        <v>32</v>
      </c>
      <c r="AX321" s="13" t="s">
        <v>76</v>
      </c>
      <c r="AY321" s="241" t="s">
        <v>125</v>
      </c>
    </row>
    <row r="322" s="14" customFormat="1">
      <c r="A322" s="14"/>
      <c r="B322" s="242"/>
      <c r="C322" s="243"/>
      <c r="D322" s="233" t="s">
        <v>137</v>
      </c>
      <c r="E322" s="244" t="s">
        <v>1</v>
      </c>
      <c r="F322" s="245" t="s">
        <v>86</v>
      </c>
      <c r="G322" s="243"/>
      <c r="H322" s="246">
        <v>2</v>
      </c>
      <c r="I322" s="247"/>
      <c r="J322" s="243"/>
      <c r="K322" s="243"/>
      <c r="L322" s="248"/>
      <c r="M322" s="249"/>
      <c r="N322" s="250"/>
      <c r="O322" s="250"/>
      <c r="P322" s="250"/>
      <c r="Q322" s="250"/>
      <c r="R322" s="250"/>
      <c r="S322" s="250"/>
      <c r="T322" s="251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2" t="s">
        <v>137</v>
      </c>
      <c r="AU322" s="252" t="s">
        <v>86</v>
      </c>
      <c r="AV322" s="14" t="s">
        <v>86</v>
      </c>
      <c r="AW322" s="14" t="s">
        <v>32</v>
      </c>
      <c r="AX322" s="14" t="s">
        <v>84</v>
      </c>
      <c r="AY322" s="252" t="s">
        <v>125</v>
      </c>
    </row>
    <row r="323" s="2" customFormat="1" ht="24.15" customHeight="1">
      <c r="A323" s="38"/>
      <c r="B323" s="39"/>
      <c r="C323" s="268" t="s">
        <v>457</v>
      </c>
      <c r="D323" s="268" t="s">
        <v>255</v>
      </c>
      <c r="E323" s="269" t="s">
        <v>458</v>
      </c>
      <c r="F323" s="270" t="s">
        <v>459</v>
      </c>
      <c r="G323" s="271" t="s">
        <v>344</v>
      </c>
      <c r="H323" s="272">
        <v>1</v>
      </c>
      <c r="I323" s="273"/>
      <c r="J323" s="274">
        <f>ROUND(I323*H323,2)</f>
        <v>0</v>
      </c>
      <c r="K323" s="270" t="s">
        <v>131</v>
      </c>
      <c r="L323" s="275"/>
      <c r="M323" s="276" t="s">
        <v>1</v>
      </c>
      <c r="N323" s="277" t="s">
        <v>41</v>
      </c>
      <c r="O323" s="91"/>
      <c r="P323" s="227">
        <f>O323*H323</f>
        <v>0</v>
      </c>
      <c r="Q323" s="227">
        <v>0.0089999999999999993</v>
      </c>
      <c r="R323" s="227">
        <f>Q323*H323</f>
        <v>0.0089999999999999993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169</v>
      </c>
      <c r="AT323" s="229" t="s">
        <v>255</v>
      </c>
      <c r="AU323" s="229" t="s">
        <v>86</v>
      </c>
      <c r="AY323" s="17" t="s">
        <v>125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84</v>
      </c>
      <c r="BK323" s="230">
        <f>ROUND(I323*H323,2)</f>
        <v>0</v>
      </c>
      <c r="BL323" s="17" t="s">
        <v>132</v>
      </c>
      <c r="BM323" s="229" t="s">
        <v>460</v>
      </c>
    </row>
    <row r="324" s="13" customFormat="1">
      <c r="A324" s="13"/>
      <c r="B324" s="231"/>
      <c r="C324" s="232"/>
      <c r="D324" s="233" t="s">
        <v>137</v>
      </c>
      <c r="E324" s="234" t="s">
        <v>1</v>
      </c>
      <c r="F324" s="235" t="s">
        <v>358</v>
      </c>
      <c r="G324" s="232"/>
      <c r="H324" s="234" t="s">
        <v>1</v>
      </c>
      <c r="I324" s="236"/>
      <c r="J324" s="232"/>
      <c r="K324" s="232"/>
      <c r="L324" s="237"/>
      <c r="M324" s="238"/>
      <c r="N324" s="239"/>
      <c r="O324" s="239"/>
      <c r="P324" s="239"/>
      <c r="Q324" s="239"/>
      <c r="R324" s="239"/>
      <c r="S324" s="239"/>
      <c r="T324" s="24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1" t="s">
        <v>137</v>
      </c>
      <c r="AU324" s="241" t="s">
        <v>86</v>
      </c>
      <c r="AV324" s="13" t="s">
        <v>84</v>
      </c>
      <c r="AW324" s="13" t="s">
        <v>32</v>
      </c>
      <c r="AX324" s="13" t="s">
        <v>76</v>
      </c>
      <c r="AY324" s="241" t="s">
        <v>125</v>
      </c>
    </row>
    <row r="325" s="14" customFormat="1">
      <c r="A325" s="14"/>
      <c r="B325" s="242"/>
      <c r="C325" s="243"/>
      <c r="D325" s="233" t="s">
        <v>137</v>
      </c>
      <c r="E325" s="244" t="s">
        <v>1</v>
      </c>
      <c r="F325" s="245" t="s">
        <v>84</v>
      </c>
      <c r="G325" s="243"/>
      <c r="H325" s="246">
        <v>1</v>
      </c>
      <c r="I325" s="247"/>
      <c r="J325" s="243"/>
      <c r="K325" s="243"/>
      <c r="L325" s="248"/>
      <c r="M325" s="249"/>
      <c r="N325" s="250"/>
      <c r="O325" s="250"/>
      <c r="P325" s="250"/>
      <c r="Q325" s="250"/>
      <c r="R325" s="250"/>
      <c r="S325" s="250"/>
      <c r="T325" s="25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2" t="s">
        <v>137</v>
      </c>
      <c r="AU325" s="252" t="s">
        <v>86</v>
      </c>
      <c r="AV325" s="14" t="s">
        <v>86</v>
      </c>
      <c r="AW325" s="14" t="s">
        <v>32</v>
      </c>
      <c r="AX325" s="14" t="s">
        <v>84</v>
      </c>
      <c r="AY325" s="252" t="s">
        <v>125</v>
      </c>
    </row>
    <row r="326" s="2" customFormat="1" ht="24.15" customHeight="1">
      <c r="A326" s="38"/>
      <c r="B326" s="39"/>
      <c r="C326" s="268" t="s">
        <v>461</v>
      </c>
      <c r="D326" s="268" t="s">
        <v>255</v>
      </c>
      <c r="E326" s="269" t="s">
        <v>462</v>
      </c>
      <c r="F326" s="270" t="s">
        <v>463</v>
      </c>
      <c r="G326" s="271" t="s">
        <v>344</v>
      </c>
      <c r="H326" s="272">
        <v>3</v>
      </c>
      <c r="I326" s="273"/>
      <c r="J326" s="274">
        <f>ROUND(I326*H326,2)</f>
        <v>0</v>
      </c>
      <c r="K326" s="270" t="s">
        <v>1</v>
      </c>
      <c r="L326" s="275"/>
      <c r="M326" s="276" t="s">
        <v>1</v>
      </c>
      <c r="N326" s="277" t="s">
        <v>41</v>
      </c>
      <c r="O326" s="91"/>
      <c r="P326" s="227">
        <f>O326*H326</f>
        <v>0</v>
      </c>
      <c r="Q326" s="227">
        <v>0.0088000000000000005</v>
      </c>
      <c r="R326" s="227">
        <f>Q326*H326</f>
        <v>0.0264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169</v>
      </c>
      <c r="AT326" s="229" t="s">
        <v>255</v>
      </c>
      <c r="AU326" s="229" t="s">
        <v>86</v>
      </c>
      <c r="AY326" s="17" t="s">
        <v>125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84</v>
      </c>
      <c r="BK326" s="230">
        <f>ROUND(I326*H326,2)</f>
        <v>0</v>
      </c>
      <c r="BL326" s="17" t="s">
        <v>132</v>
      </c>
      <c r="BM326" s="229" t="s">
        <v>464</v>
      </c>
    </row>
    <row r="327" s="13" customFormat="1">
      <c r="A327" s="13"/>
      <c r="B327" s="231"/>
      <c r="C327" s="232"/>
      <c r="D327" s="233" t="s">
        <v>137</v>
      </c>
      <c r="E327" s="234" t="s">
        <v>1</v>
      </c>
      <c r="F327" s="235" t="s">
        <v>358</v>
      </c>
      <c r="G327" s="232"/>
      <c r="H327" s="234" t="s">
        <v>1</v>
      </c>
      <c r="I327" s="236"/>
      <c r="J327" s="232"/>
      <c r="K327" s="232"/>
      <c r="L327" s="237"/>
      <c r="M327" s="238"/>
      <c r="N327" s="239"/>
      <c r="O327" s="239"/>
      <c r="P327" s="239"/>
      <c r="Q327" s="239"/>
      <c r="R327" s="239"/>
      <c r="S327" s="239"/>
      <c r="T327" s="24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1" t="s">
        <v>137</v>
      </c>
      <c r="AU327" s="241" t="s">
        <v>86</v>
      </c>
      <c r="AV327" s="13" t="s">
        <v>84</v>
      </c>
      <c r="AW327" s="13" t="s">
        <v>32</v>
      </c>
      <c r="AX327" s="13" t="s">
        <v>76</v>
      </c>
      <c r="AY327" s="241" t="s">
        <v>125</v>
      </c>
    </row>
    <row r="328" s="14" customFormat="1">
      <c r="A328" s="14"/>
      <c r="B328" s="242"/>
      <c r="C328" s="243"/>
      <c r="D328" s="233" t="s">
        <v>137</v>
      </c>
      <c r="E328" s="244" t="s">
        <v>1</v>
      </c>
      <c r="F328" s="245" t="s">
        <v>140</v>
      </c>
      <c r="G328" s="243"/>
      <c r="H328" s="246">
        <v>3</v>
      </c>
      <c r="I328" s="247"/>
      <c r="J328" s="243"/>
      <c r="K328" s="243"/>
      <c r="L328" s="248"/>
      <c r="M328" s="249"/>
      <c r="N328" s="250"/>
      <c r="O328" s="250"/>
      <c r="P328" s="250"/>
      <c r="Q328" s="250"/>
      <c r="R328" s="250"/>
      <c r="S328" s="250"/>
      <c r="T328" s="25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2" t="s">
        <v>137</v>
      </c>
      <c r="AU328" s="252" t="s">
        <v>86</v>
      </c>
      <c r="AV328" s="14" t="s">
        <v>86</v>
      </c>
      <c r="AW328" s="14" t="s">
        <v>32</v>
      </c>
      <c r="AX328" s="14" t="s">
        <v>84</v>
      </c>
      <c r="AY328" s="252" t="s">
        <v>125</v>
      </c>
    </row>
    <row r="329" s="2" customFormat="1" ht="16.5" customHeight="1">
      <c r="A329" s="38"/>
      <c r="B329" s="39"/>
      <c r="C329" s="268" t="s">
        <v>465</v>
      </c>
      <c r="D329" s="268" t="s">
        <v>255</v>
      </c>
      <c r="E329" s="269" t="s">
        <v>466</v>
      </c>
      <c r="F329" s="270" t="s">
        <v>467</v>
      </c>
      <c r="G329" s="271" t="s">
        <v>344</v>
      </c>
      <c r="H329" s="272">
        <v>1</v>
      </c>
      <c r="I329" s="273"/>
      <c r="J329" s="274">
        <f>ROUND(I329*H329,2)</f>
        <v>0</v>
      </c>
      <c r="K329" s="270" t="s">
        <v>1</v>
      </c>
      <c r="L329" s="275"/>
      <c r="M329" s="276" t="s">
        <v>1</v>
      </c>
      <c r="N329" s="277" t="s">
        <v>41</v>
      </c>
      <c r="O329" s="91"/>
      <c r="P329" s="227">
        <f>O329*H329</f>
        <v>0</v>
      </c>
      <c r="Q329" s="227">
        <v>0</v>
      </c>
      <c r="R329" s="227">
        <f>Q329*H329</f>
        <v>0</v>
      </c>
      <c r="S329" s="227">
        <v>0</v>
      </c>
      <c r="T329" s="22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169</v>
      </c>
      <c r="AT329" s="229" t="s">
        <v>255</v>
      </c>
      <c r="AU329" s="229" t="s">
        <v>86</v>
      </c>
      <c r="AY329" s="17" t="s">
        <v>125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84</v>
      </c>
      <c r="BK329" s="230">
        <f>ROUND(I329*H329,2)</f>
        <v>0</v>
      </c>
      <c r="BL329" s="17" t="s">
        <v>132</v>
      </c>
      <c r="BM329" s="229" t="s">
        <v>468</v>
      </c>
    </row>
    <row r="330" s="13" customFormat="1">
      <c r="A330" s="13"/>
      <c r="B330" s="231"/>
      <c r="C330" s="232"/>
      <c r="D330" s="233" t="s">
        <v>137</v>
      </c>
      <c r="E330" s="234" t="s">
        <v>1</v>
      </c>
      <c r="F330" s="235" t="s">
        <v>358</v>
      </c>
      <c r="G330" s="232"/>
      <c r="H330" s="234" t="s">
        <v>1</v>
      </c>
      <c r="I330" s="236"/>
      <c r="J330" s="232"/>
      <c r="K330" s="232"/>
      <c r="L330" s="237"/>
      <c r="M330" s="238"/>
      <c r="N330" s="239"/>
      <c r="O330" s="239"/>
      <c r="P330" s="239"/>
      <c r="Q330" s="239"/>
      <c r="R330" s="239"/>
      <c r="S330" s="239"/>
      <c r="T330" s="24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1" t="s">
        <v>137</v>
      </c>
      <c r="AU330" s="241" t="s">
        <v>86</v>
      </c>
      <c r="AV330" s="13" t="s">
        <v>84</v>
      </c>
      <c r="AW330" s="13" t="s">
        <v>32</v>
      </c>
      <c r="AX330" s="13" t="s">
        <v>76</v>
      </c>
      <c r="AY330" s="241" t="s">
        <v>125</v>
      </c>
    </row>
    <row r="331" s="14" customFormat="1">
      <c r="A331" s="14"/>
      <c r="B331" s="242"/>
      <c r="C331" s="243"/>
      <c r="D331" s="233" t="s">
        <v>137</v>
      </c>
      <c r="E331" s="244" t="s">
        <v>1</v>
      </c>
      <c r="F331" s="245" t="s">
        <v>84</v>
      </c>
      <c r="G331" s="243"/>
      <c r="H331" s="246">
        <v>1</v>
      </c>
      <c r="I331" s="247"/>
      <c r="J331" s="243"/>
      <c r="K331" s="243"/>
      <c r="L331" s="248"/>
      <c r="M331" s="249"/>
      <c r="N331" s="250"/>
      <c r="O331" s="250"/>
      <c r="P331" s="250"/>
      <c r="Q331" s="250"/>
      <c r="R331" s="250"/>
      <c r="S331" s="250"/>
      <c r="T331" s="25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2" t="s">
        <v>137</v>
      </c>
      <c r="AU331" s="252" t="s">
        <v>86</v>
      </c>
      <c r="AV331" s="14" t="s">
        <v>86</v>
      </c>
      <c r="AW331" s="14" t="s">
        <v>32</v>
      </c>
      <c r="AX331" s="14" t="s">
        <v>84</v>
      </c>
      <c r="AY331" s="252" t="s">
        <v>125</v>
      </c>
    </row>
    <row r="332" s="2" customFormat="1" ht="16.5" customHeight="1">
      <c r="A332" s="38"/>
      <c r="B332" s="39"/>
      <c r="C332" s="268" t="s">
        <v>469</v>
      </c>
      <c r="D332" s="268" t="s">
        <v>255</v>
      </c>
      <c r="E332" s="269" t="s">
        <v>470</v>
      </c>
      <c r="F332" s="270" t="s">
        <v>471</v>
      </c>
      <c r="G332" s="271" t="s">
        <v>344</v>
      </c>
      <c r="H332" s="272">
        <v>1</v>
      </c>
      <c r="I332" s="273"/>
      <c r="J332" s="274">
        <f>ROUND(I332*H332,2)</f>
        <v>0</v>
      </c>
      <c r="K332" s="270" t="s">
        <v>1</v>
      </c>
      <c r="L332" s="275"/>
      <c r="M332" s="276" t="s">
        <v>1</v>
      </c>
      <c r="N332" s="277" t="s">
        <v>41</v>
      </c>
      <c r="O332" s="91"/>
      <c r="P332" s="227">
        <f>O332*H332</f>
        <v>0</v>
      </c>
      <c r="Q332" s="227">
        <v>0</v>
      </c>
      <c r="R332" s="227">
        <f>Q332*H332</f>
        <v>0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169</v>
      </c>
      <c r="AT332" s="229" t="s">
        <v>255</v>
      </c>
      <c r="AU332" s="229" t="s">
        <v>86</v>
      </c>
      <c r="AY332" s="17" t="s">
        <v>125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84</v>
      </c>
      <c r="BK332" s="230">
        <f>ROUND(I332*H332,2)</f>
        <v>0</v>
      </c>
      <c r="BL332" s="17" t="s">
        <v>132</v>
      </c>
      <c r="BM332" s="229" t="s">
        <v>472</v>
      </c>
    </row>
    <row r="333" s="13" customFormat="1">
      <c r="A333" s="13"/>
      <c r="B333" s="231"/>
      <c r="C333" s="232"/>
      <c r="D333" s="233" t="s">
        <v>137</v>
      </c>
      <c r="E333" s="234" t="s">
        <v>1</v>
      </c>
      <c r="F333" s="235" t="s">
        <v>358</v>
      </c>
      <c r="G333" s="232"/>
      <c r="H333" s="234" t="s">
        <v>1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1" t="s">
        <v>137</v>
      </c>
      <c r="AU333" s="241" t="s">
        <v>86</v>
      </c>
      <c r="AV333" s="13" t="s">
        <v>84</v>
      </c>
      <c r="AW333" s="13" t="s">
        <v>32</v>
      </c>
      <c r="AX333" s="13" t="s">
        <v>76</v>
      </c>
      <c r="AY333" s="241" t="s">
        <v>125</v>
      </c>
    </row>
    <row r="334" s="14" customFormat="1">
      <c r="A334" s="14"/>
      <c r="B334" s="242"/>
      <c r="C334" s="243"/>
      <c r="D334" s="233" t="s">
        <v>137</v>
      </c>
      <c r="E334" s="244" t="s">
        <v>1</v>
      </c>
      <c r="F334" s="245" t="s">
        <v>84</v>
      </c>
      <c r="G334" s="243"/>
      <c r="H334" s="246">
        <v>1</v>
      </c>
      <c r="I334" s="247"/>
      <c r="J334" s="243"/>
      <c r="K334" s="243"/>
      <c r="L334" s="248"/>
      <c r="M334" s="249"/>
      <c r="N334" s="250"/>
      <c r="O334" s="250"/>
      <c r="P334" s="250"/>
      <c r="Q334" s="250"/>
      <c r="R334" s="250"/>
      <c r="S334" s="250"/>
      <c r="T334" s="25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2" t="s">
        <v>137</v>
      </c>
      <c r="AU334" s="252" t="s">
        <v>86</v>
      </c>
      <c r="AV334" s="14" t="s">
        <v>86</v>
      </c>
      <c r="AW334" s="14" t="s">
        <v>32</v>
      </c>
      <c r="AX334" s="14" t="s">
        <v>84</v>
      </c>
      <c r="AY334" s="252" t="s">
        <v>125</v>
      </c>
    </row>
    <row r="335" s="2" customFormat="1" ht="24.15" customHeight="1">
      <c r="A335" s="38"/>
      <c r="B335" s="39"/>
      <c r="C335" s="218" t="s">
        <v>473</v>
      </c>
      <c r="D335" s="218" t="s">
        <v>127</v>
      </c>
      <c r="E335" s="219" t="s">
        <v>474</v>
      </c>
      <c r="F335" s="220" t="s">
        <v>475</v>
      </c>
      <c r="G335" s="221" t="s">
        <v>344</v>
      </c>
      <c r="H335" s="222">
        <v>4</v>
      </c>
      <c r="I335" s="223"/>
      <c r="J335" s="224">
        <f>ROUND(I335*H335,2)</f>
        <v>0</v>
      </c>
      <c r="K335" s="220" t="s">
        <v>131</v>
      </c>
      <c r="L335" s="44"/>
      <c r="M335" s="225" t="s">
        <v>1</v>
      </c>
      <c r="N335" s="226" t="s">
        <v>41</v>
      </c>
      <c r="O335" s="91"/>
      <c r="P335" s="227">
        <f>O335*H335</f>
        <v>0</v>
      </c>
      <c r="Q335" s="227">
        <v>0.0017099999999999999</v>
      </c>
      <c r="R335" s="227">
        <f>Q335*H335</f>
        <v>0.0068399999999999997</v>
      </c>
      <c r="S335" s="227">
        <v>0</v>
      </c>
      <c r="T335" s="22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9" t="s">
        <v>132</v>
      </c>
      <c r="AT335" s="229" t="s">
        <v>127</v>
      </c>
      <c r="AU335" s="229" t="s">
        <v>86</v>
      </c>
      <c r="AY335" s="17" t="s">
        <v>125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7" t="s">
        <v>84</v>
      </c>
      <c r="BK335" s="230">
        <f>ROUND(I335*H335,2)</f>
        <v>0</v>
      </c>
      <c r="BL335" s="17" t="s">
        <v>132</v>
      </c>
      <c r="BM335" s="229" t="s">
        <v>476</v>
      </c>
    </row>
    <row r="336" s="2" customFormat="1" ht="33" customHeight="1">
      <c r="A336" s="38"/>
      <c r="B336" s="39"/>
      <c r="C336" s="268" t="s">
        <v>477</v>
      </c>
      <c r="D336" s="268" t="s">
        <v>255</v>
      </c>
      <c r="E336" s="269" t="s">
        <v>478</v>
      </c>
      <c r="F336" s="270" t="s">
        <v>479</v>
      </c>
      <c r="G336" s="271" t="s">
        <v>344</v>
      </c>
      <c r="H336" s="272">
        <v>1</v>
      </c>
      <c r="I336" s="273"/>
      <c r="J336" s="274">
        <f>ROUND(I336*H336,2)</f>
        <v>0</v>
      </c>
      <c r="K336" s="270" t="s">
        <v>131</v>
      </c>
      <c r="L336" s="275"/>
      <c r="M336" s="276" t="s">
        <v>1</v>
      </c>
      <c r="N336" s="277" t="s">
        <v>41</v>
      </c>
      <c r="O336" s="91"/>
      <c r="P336" s="227">
        <f>O336*H336</f>
        <v>0</v>
      </c>
      <c r="Q336" s="227">
        <v>0.0178</v>
      </c>
      <c r="R336" s="227">
        <f>Q336*H336</f>
        <v>0.0178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169</v>
      </c>
      <c r="AT336" s="229" t="s">
        <v>255</v>
      </c>
      <c r="AU336" s="229" t="s">
        <v>86</v>
      </c>
      <c r="AY336" s="17" t="s">
        <v>125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84</v>
      </c>
      <c r="BK336" s="230">
        <f>ROUND(I336*H336,2)</f>
        <v>0</v>
      </c>
      <c r="BL336" s="17" t="s">
        <v>132</v>
      </c>
      <c r="BM336" s="229" t="s">
        <v>480</v>
      </c>
    </row>
    <row r="337" s="13" customFormat="1">
      <c r="A337" s="13"/>
      <c r="B337" s="231"/>
      <c r="C337" s="232"/>
      <c r="D337" s="233" t="s">
        <v>137</v>
      </c>
      <c r="E337" s="234" t="s">
        <v>1</v>
      </c>
      <c r="F337" s="235" t="s">
        <v>358</v>
      </c>
      <c r="G337" s="232"/>
      <c r="H337" s="234" t="s">
        <v>1</v>
      </c>
      <c r="I337" s="236"/>
      <c r="J337" s="232"/>
      <c r="K337" s="232"/>
      <c r="L337" s="237"/>
      <c r="M337" s="238"/>
      <c r="N337" s="239"/>
      <c r="O337" s="239"/>
      <c r="P337" s="239"/>
      <c r="Q337" s="239"/>
      <c r="R337" s="239"/>
      <c r="S337" s="239"/>
      <c r="T337" s="24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1" t="s">
        <v>137</v>
      </c>
      <c r="AU337" s="241" t="s">
        <v>86</v>
      </c>
      <c r="AV337" s="13" t="s">
        <v>84</v>
      </c>
      <c r="AW337" s="13" t="s">
        <v>32</v>
      </c>
      <c r="AX337" s="13" t="s">
        <v>76</v>
      </c>
      <c r="AY337" s="241" t="s">
        <v>125</v>
      </c>
    </row>
    <row r="338" s="14" customFormat="1">
      <c r="A338" s="14"/>
      <c r="B338" s="242"/>
      <c r="C338" s="243"/>
      <c r="D338" s="233" t="s">
        <v>137</v>
      </c>
      <c r="E338" s="244" t="s">
        <v>1</v>
      </c>
      <c r="F338" s="245" t="s">
        <v>84</v>
      </c>
      <c r="G338" s="243"/>
      <c r="H338" s="246">
        <v>1</v>
      </c>
      <c r="I338" s="247"/>
      <c r="J338" s="243"/>
      <c r="K338" s="243"/>
      <c r="L338" s="248"/>
      <c r="M338" s="249"/>
      <c r="N338" s="250"/>
      <c r="O338" s="250"/>
      <c r="P338" s="250"/>
      <c r="Q338" s="250"/>
      <c r="R338" s="250"/>
      <c r="S338" s="250"/>
      <c r="T338" s="25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2" t="s">
        <v>137</v>
      </c>
      <c r="AU338" s="252" t="s">
        <v>86</v>
      </c>
      <c r="AV338" s="14" t="s">
        <v>86</v>
      </c>
      <c r="AW338" s="14" t="s">
        <v>32</v>
      </c>
      <c r="AX338" s="14" t="s">
        <v>84</v>
      </c>
      <c r="AY338" s="252" t="s">
        <v>125</v>
      </c>
    </row>
    <row r="339" s="2" customFormat="1" ht="24.15" customHeight="1">
      <c r="A339" s="38"/>
      <c r="B339" s="39"/>
      <c r="C339" s="268" t="s">
        <v>481</v>
      </c>
      <c r="D339" s="268" t="s">
        <v>255</v>
      </c>
      <c r="E339" s="269" t="s">
        <v>482</v>
      </c>
      <c r="F339" s="270" t="s">
        <v>483</v>
      </c>
      <c r="G339" s="271" t="s">
        <v>344</v>
      </c>
      <c r="H339" s="272">
        <v>3</v>
      </c>
      <c r="I339" s="273"/>
      <c r="J339" s="274">
        <f>ROUND(I339*H339,2)</f>
        <v>0</v>
      </c>
      <c r="K339" s="270" t="s">
        <v>131</v>
      </c>
      <c r="L339" s="275"/>
      <c r="M339" s="276" t="s">
        <v>1</v>
      </c>
      <c r="N339" s="277" t="s">
        <v>41</v>
      </c>
      <c r="O339" s="91"/>
      <c r="P339" s="227">
        <f>O339*H339</f>
        <v>0</v>
      </c>
      <c r="Q339" s="227">
        <v>0.019699999999999999</v>
      </c>
      <c r="R339" s="227">
        <f>Q339*H339</f>
        <v>0.0591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169</v>
      </c>
      <c r="AT339" s="229" t="s">
        <v>255</v>
      </c>
      <c r="AU339" s="229" t="s">
        <v>86</v>
      </c>
      <c r="AY339" s="17" t="s">
        <v>125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84</v>
      </c>
      <c r="BK339" s="230">
        <f>ROUND(I339*H339,2)</f>
        <v>0</v>
      </c>
      <c r="BL339" s="17" t="s">
        <v>132</v>
      </c>
      <c r="BM339" s="229" t="s">
        <v>484</v>
      </c>
    </row>
    <row r="340" s="13" customFormat="1">
      <c r="A340" s="13"/>
      <c r="B340" s="231"/>
      <c r="C340" s="232"/>
      <c r="D340" s="233" t="s">
        <v>137</v>
      </c>
      <c r="E340" s="234" t="s">
        <v>1</v>
      </c>
      <c r="F340" s="235" t="s">
        <v>358</v>
      </c>
      <c r="G340" s="232"/>
      <c r="H340" s="234" t="s">
        <v>1</v>
      </c>
      <c r="I340" s="236"/>
      <c r="J340" s="232"/>
      <c r="K340" s="232"/>
      <c r="L340" s="237"/>
      <c r="M340" s="238"/>
      <c r="N340" s="239"/>
      <c r="O340" s="239"/>
      <c r="P340" s="239"/>
      <c r="Q340" s="239"/>
      <c r="R340" s="239"/>
      <c r="S340" s="239"/>
      <c r="T340" s="24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1" t="s">
        <v>137</v>
      </c>
      <c r="AU340" s="241" t="s">
        <v>86</v>
      </c>
      <c r="AV340" s="13" t="s">
        <v>84</v>
      </c>
      <c r="AW340" s="13" t="s">
        <v>32</v>
      </c>
      <c r="AX340" s="13" t="s">
        <v>76</v>
      </c>
      <c r="AY340" s="241" t="s">
        <v>125</v>
      </c>
    </row>
    <row r="341" s="14" customFormat="1">
      <c r="A341" s="14"/>
      <c r="B341" s="242"/>
      <c r="C341" s="243"/>
      <c r="D341" s="233" t="s">
        <v>137</v>
      </c>
      <c r="E341" s="244" t="s">
        <v>1</v>
      </c>
      <c r="F341" s="245" t="s">
        <v>140</v>
      </c>
      <c r="G341" s="243"/>
      <c r="H341" s="246">
        <v>3</v>
      </c>
      <c r="I341" s="247"/>
      <c r="J341" s="243"/>
      <c r="K341" s="243"/>
      <c r="L341" s="248"/>
      <c r="M341" s="249"/>
      <c r="N341" s="250"/>
      <c r="O341" s="250"/>
      <c r="P341" s="250"/>
      <c r="Q341" s="250"/>
      <c r="R341" s="250"/>
      <c r="S341" s="250"/>
      <c r="T341" s="25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2" t="s">
        <v>137</v>
      </c>
      <c r="AU341" s="252" t="s">
        <v>86</v>
      </c>
      <c r="AV341" s="14" t="s">
        <v>86</v>
      </c>
      <c r="AW341" s="14" t="s">
        <v>32</v>
      </c>
      <c r="AX341" s="14" t="s">
        <v>84</v>
      </c>
      <c r="AY341" s="252" t="s">
        <v>125</v>
      </c>
    </row>
    <row r="342" s="2" customFormat="1" ht="24.15" customHeight="1">
      <c r="A342" s="38"/>
      <c r="B342" s="39"/>
      <c r="C342" s="218" t="s">
        <v>485</v>
      </c>
      <c r="D342" s="218" t="s">
        <v>127</v>
      </c>
      <c r="E342" s="219" t="s">
        <v>486</v>
      </c>
      <c r="F342" s="220" t="s">
        <v>487</v>
      </c>
      <c r="G342" s="221" t="s">
        <v>158</v>
      </c>
      <c r="H342" s="222">
        <v>147.40000000000001</v>
      </c>
      <c r="I342" s="223"/>
      <c r="J342" s="224">
        <f>ROUND(I342*H342,2)</f>
        <v>0</v>
      </c>
      <c r="K342" s="220" t="s">
        <v>131</v>
      </c>
      <c r="L342" s="44"/>
      <c r="M342" s="225" t="s">
        <v>1</v>
      </c>
      <c r="N342" s="226" t="s">
        <v>41</v>
      </c>
      <c r="O342" s="91"/>
      <c r="P342" s="227">
        <f>O342*H342</f>
        <v>0</v>
      </c>
      <c r="Q342" s="227">
        <v>0</v>
      </c>
      <c r="R342" s="227">
        <f>Q342*H342</f>
        <v>0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132</v>
      </c>
      <c r="AT342" s="229" t="s">
        <v>127</v>
      </c>
      <c r="AU342" s="229" t="s">
        <v>86</v>
      </c>
      <c r="AY342" s="17" t="s">
        <v>125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84</v>
      </c>
      <c r="BK342" s="230">
        <f>ROUND(I342*H342,2)</f>
        <v>0</v>
      </c>
      <c r="BL342" s="17" t="s">
        <v>132</v>
      </c>
      <c r="BM342" s="229" t="s">
        <v>488</v>
      </c>
    </row>
    <row r="343" s="13" customFormat="1">
      <c r="A343" s="13"/>
      <c r="B343" s="231"/>
      <c r="C343" s="232"/>
      <c r="D343" s="233" t="s">
        <v>137</v>
      </c>
      <c r="E343" s="234" t="s">
        <v>1</v>
      </c>
      <c r="F343" s="235" t="s">
        <v>489</v>
      </c>
      <c r="G343" s="232"/>
      <c r="H343" s="234" t="s">
        <v>1</v>
      </c>
      <c r="I343" s="236"/>
      <c r="J343" s="232"/>
      <c r="K343" s="232"/>
      <c r="L343" s="237"/>
      <c r="M343" s="238"/>
      <c r="N343" s="239"/>
      <c r="O343" s="239"/>
      <c r="P343" s="239"/>
      <c r="Q343" s="239"/>
      <c r="R343" s="239"/>
      <c r="S343" s="239"/>
      <c r="T343" s="24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1" t="s">
        <v>137</v>
      </c>
      <c r="AU343" s="241" t="s">
        <v>86</v>
      </c>
      <c r="AV343" s="13" t="s">
        <v>84</v>
      </c>
      <c r="AW343" s="13" t="s">
        <v>32</v>
      </c>
      <c r="AX343" s="13" t="s">
        <v>76</v>
      </c>
      <c r="AY343" s="241" t="s">
        <v>125</v>
      </c>
    </row>
    <row r="344" s="13" customFormat="1">
      <c r="A344" s="13"/>
      <c r="B344" s="231"/>
      <c r="C344" s="232"/>
      <c r="D344" s="233" t="s">
        <v>137</v>
      </c>
      <c r="E344" s="234" t="s">
        <v>1</v>
      </c>
      <c r="F344" s="235" t="s">
        <v>490</v>
      </c>
      <c r="G344" s="232"/>
      <c r="H344" s="234" t="s">
        <v>1</v>
      </c>
      <c r="I344" s="236"/>
      <c r="J344" s="232"/>
      <c r="K344" s="232"/>
      <c r="L344" s="237"/>
      <c r="M344" s="238"/>
      <c r="N344" s="239"/>
      <c r="O344" s="239"/>
      <c r="P344" s="239"/>
      <c r="Q344" s="239"/>
      <c r="R344" s="239"/>
      <c r="S344" s="239"/>
      <c r="T344" s="24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1" t="s">
        <v>137</v>
      </c>
      <c r="AU344" s="241" t="s">
        <v>86</v>
      </c>
      <c r="AV344" s="13" t="s">
        <v>84</v>
      </c>
      <c r="AW344" s="13" t="s">
        <v>32</v>
      </c>
      <c r="AX344" s="13" t="s">
        <v>76</v>
      </c>
      <c r="AY344" s="241" t="s">
        <v>125</v>
      </c>
    </row>
    <row r="345" s="14" customFormat="1">
      <c r="A345" s="14"/>
      <c r="B345" s="242"/>
      <c r="C345" s="243"/>
      <c r="D345" s="233" t="s">
        <v>137</v>
      </c>
      <c r="E345" s="244" t="s">
        <v>1</v>
      </c>
      <c r="F345" s="245" t="s">
        <v>491</v>
      </c>
      <c r="G345" s="243"/>
      <c r="H345" s="246">
        <v>147.40000000000001</v>
      </c>
      <c r="I345" s="247"/>
      <c r="J345" s="243"/>
      <c r="K345" s="243"/>
      <c r="L345" s="248"/>
      <c r="M345" s="249"/>
      <c r="N345" s="250"/>
      <c r="O345" s="250"/>
      <c r="P345" s="250"/>
      <c r="Q345" s="250"/>
      <c r="R345" s="250"/>
      <c r="S345" s="250"/>
      <c r="T345" s="25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2" t="s">
        <v>137</v>
      </c>
      <c r="AU345" s="252" t="s">
        <v>86</v>
      </c>
      <c r="AV345" s="14" t="s">
        <v>86</v>
      </c>
      <c r="AW345" s="14" t="s">
        <v>32</v>
      </c>
      <c r="AX345" s="14" t="s">
        <v>84</v>
      </c>
      <c r="AY345" s="252" t="s">
        <v>125</v>
      </c>
    </row>
    <row r="346" s="2" customFormat="1" ht="24.15" customHeight="1">
      <c r="A346" s="38"/>
      <c r="B346" s="39"/>
      <c r="C346" s="268" t="s">
        <v>492</v>
      </c>
      <c r="D346" s="268" t="s">
        <v>255</v>
      </c>
      <c r="E346" s="269" t="s">
        <v>493</v>
      </c>
      <c r="F346" s="270" t="s">
        <v>494</v>
      </c>
      <c r="G346" s="271" t="s">
        <v>158</v>
      </c>
      <c r="H346" s="272">
        <v>149.61099999999999</v>
      </c>
      <c r="I346" s="273"/>
      <c r="J346" s="274">
        <f>ROUND(I346*H346,2)</f>
        <v>0</v>
      </c>
      <c r="K346" s="270" t="s">
        <v>131</v>
      </c>
      <c r="L346" s="275"/>
      <c r="M346" s="276" t="s">
        <v>1</v>
      </c>
      <c r="N346" s="277" t="s">
        <v>41</v>
      </c>
      <c r="O346" s="91"/>
      <c r="P346" s="227">
        <f>O346*H346</f>
        <v>0</v>
      </c>
      <c r="Q346" s="227">
        <v>0.00027999999999999998</v>
      </c>
      <c r="R346" s="227">
        <f>Q346*H346</f>
        <v>0.04189107999999999</v>
      </c>
      <c r="S346" s="227">
        <v>0</v>
      </c>
      <c r="T346" s="22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9" t="s">
        <v>169</v>
      </c>
      <c r="AT346" s="229" t="s">
        <v>255</v>
      </c>
      <c r="AU346" s="229" t="s">
        <v>86</v>
      </c>
      <c r="AY346" s="17" t="s">
        <v>125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17" t="s">
        <v>84</v>
      </c>
      <c r="BK346" s="230">
        <f>ROUND(I346*H346,2)</f>
        <v>0</v>
      </c>
      <c r="BL346" s="17" t="s">
        <v>132</v>
      </c>
      <c r="BM346" s="229" t="s">
        <v>495</v>
      </c>
    </row>
    <row r="347" s="13" customFormat="1">
      <c r="A347" s="13"/>
      <c r="B347" s="231"/>
      <c r="C347" s="232"/>
      <c r="D347" s="233" t="s">
        <v>137</v>
      </c>
      <c r="E347" s="234" t="s">
        <v>1</v>
      </c>
      <c r="F347" s="235" t="s">
        <v>358</v>
      </c>
      <c r="G347" s="232"/>
      <c r="H347" s="234" t="s">
        <v>1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1" t="s">
        <v>137</v>
      </c>
      <c r="AU347" s="241" t="s">
        <v>86</v>
      </c>
      <c r="AV347" s="13" t="s">
        <v>84</v>
      </c>
      <c r="AW347" s="13" t="s">
        <v>32</v>
      </c>
      <c r="AX347" s="13" t="s">
        <v>76</v>
      </c>
      <c r="AY347" s="241" t="s">
        <v>125</v>
      </c>
    </row>
    <row r="348" s="13" customFormat="1">
      <c r="A348" s="13"/>
      <c r="B348" s="231"/>
      <c r="C348" s="232"/>
      <c r="D348" s="233" t="s">
        <v>137</v>
      </c>
      <c r="E348" s="234" t="s">
        <v>1</v>
      </c>
      <c r="F348" s="235" t="s">
        <v>490</v>
      </c>
      <c r="G348" s="232"/>
      <c r="H348" s="234" t="s">
        <v>1</v>
      </c>
      <c r="I348" s="236"/>
      <c r="J348" s="232"/>
      <c r="K348" s="232"/>
      <c r="L348" s="237"/>
      <c r="M348" s="238"/>
      <c r="N348" s="239"/>
      <c r="O348" s="239"/>
      <c r="P348" s="239"/>
      <c r="Q348" s="239"/>
      <c r="R348" s="239"/>
      <c r="S348" s="239"/>
      <c r="T348" s="24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1" t="s">
        <v>137</v>
      </c>
      <c r="AU348" s="241" t="s">
        <v>86</v>
      </c>
      <c r="AV348" s="13" t="s">
        <v>84</v>
      </c>
      <c r="AW348" s="13" t="s">
        <v>32</v>
      </c>
      <c r="AX348" s="13" t="s">
        <v>76</v>
      </c>
      <c r="AY348" s="241" t="s">
        <v>125</v>
      </c>
    </row>
    <row r="349" s="14" customFormat="1">
      <c r="A349" s="14"/>
      <c r="B349" s="242"/>
      <c r="C349" s="243"/>
      <c r="D349" s="233" t="s">
        <v>137</v>
      </c>
      <c r="E349" s="244" t="s">
        <v>1</v>
      </c>
      <c r="F349" s="245" t="s">
        <v>491</v>
      </c>
      <c r="G349" s="243"/>
      <c r="H349" s="246">
        <v>147.40000000000001</v>
      </c>
      <c r="I349" s="247"/>
      <c r="J349" s="243"/>
      <c r="K349" s="243"/>
      <c r="L349" s="248"/>
      <c r="M349" s="249"/>
      <c r="N349" s="250"/>
      <c r="O349" s="250"/>
      <c r="P349" s="250"/>
      <c r="Q349" s="250"/>
      <c r="R349" s="250"/>
      <c r="S349" s="250"/>
      <c r="T349" s="25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2" t="s">
        <v>137</v>
      </c>
      <c r="AU349" s="252" t="s">
        <v>86</v>
      </c>
      <c r="AV349" s="14" t="s">
        <v>86</v>
      </c>
      <c r="AW349" s="14" t="s">
        <v>32</v>
      </c>
      <c r="AX349" s="14" t="s">
        <v>84</v>
      </c>
      <c r="AY349" s="252" t="s">
        <v>125</v>
      </c>
    </row>
    <row r="350" s="14" customFormat="1">
      <c r="A350" s="14"/>
      <c r="B350" s="242"/>
      <c r="C350" s="243"/>
      <c r="D350" s="233" t="s">
        <v>137</v>
      </c>
      <c r="E350" s="243"/>
      <c r="F350" s="245" t="s">
        <v>496</v>
      </c>
      <c r="G350" s="243"/>
      <c r="H350" s="246">
        <v>149.61099999999999</v>
      </c>
      <c r="I350" s="247"/>
      <c r="J350" s="243"/>
      <c r="K350" s="243"/>
      <c r="L350" s="248"/>
      <c r="M350" s="249"/>
      <c r="N350" s="250"/>
      <c r="O350" s="250"/>
      <c r="P350" s="250"/>
      <c r="Q350" s="250"/>
      <c r="R350" s="250"/>
      <c r="S350" s="250"/>
      <c r="T350" s="25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2" t="s">
        <v>137</v>
      </c>
      <c r="AU350" s="252" t="s">
        <v>86</v>
      </c>
      <c r="AV350" s="14" t="s">
        <v>86</v>
      </c>
      <c r="AW350" s="14" t="s">
        <v>4</v>
      </c>
      <c r="AX350" s="14" t="s">
        <v>84</v>
      </c>
      <c r="AY350" s="252" t="s">
        <v>125</v>
      </c>
    </row>
    <row r="351" s="2" customFormat="1" ht="24.15" customHeight="1">
      <c r="A351" s="38"/>
      <c r="B351" s="39"/>
      <c r="C351" s="218" t="s">
        <v>497</v>
      </c>
      <c r="D351" s="218" t="s">
        <v>127</v>
      </c>
      <c r="E351" s="219" t="s">
        <v>498</v>
      </c>
      <c r="F351" s="220" t="s">
        <v>499</v>
      </c>
      <c r="G351" s="221" t="s">
        <v>158</v>
      </c>
      <c r="H351" s="222">
        <v>4</v>
      </c>
      <c r="I351" s="223"/>
      <c r="J351" s="224">
        <f>ROUND(I351*H351,2)</f>
        <v>0</v>
      </c>
      <c r="K351" s="220" t="s">
        <v>131</v>
      </c>
      <c r="L351" s="44"/>
      <c r="M351" s="225" t="s">
        <v>1</v>
      </c>
      <c r="N351" s="226" t="s">
        <v>41</v>
      </c>
      <c r="O351" s="91"/>
      <c r="P351" s="227">
        <f>O351*H351</f>
        <v>0</v>
      </c>
      <c r="Q351" s="227">
        <v>0</v>
      </c>
      <c r="R351" s="227">
        <f>Q351*H351</f>
        <v>0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132</v>
      </c>
      <c r="AT351" s="229" t="s">
        <v>127</v>
      </c>
      <c r="AU351" s="229" t="s">
        <v>86</v>
      </c>
      <c r="AY351" s="17" t="s">
        <v>125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84</v>
      </c>
      <c r="BK351" s="230">
        <f>ROUND(I351*H351,2)</f>
        <v>0</v>
      </c>
      <c r="BL351" s="17" t="s">
        <v>132</v>
      </c>
      <c r="BM351" s="229" t="s">
        <v>500</v>
      </c>
    </row>
    <row r="352" s="2" customFormat="1" ht="24.15" customHeight="1">
      <c r="A352" s="38"/>
      <c r="B352" s="39"/>
      <c r="C352" s="268" t="s">
        <v>501</v>
      </c>
      <c r="D352" s="268" t="s">
        <v>255</v>
      </c>
      <c r="E352" s="269" t="s">
        <v>502</v>
      </c>
      <c r="F352" s="270" t="s">
        <v>503</v>
      </c>
      <c r="G352" s="271" t="s">
        <v>158</v>
      </c>
      <c r="H352" s="272">
        <v>7.1050000000000004</v>
      </c>
      <c r="I352" s="273"/>
      <c r="J352" s="274">
        <f>ROUND(I352*H352,2)</f>
        <v>0</v>
      </c>
      <c r="K352" s="270" t="s">
        <v>131</v>
      </c>
      <c r="L352" s="275"/>
      <c r="M352" s="276" t="s">
        <v>1</v>
      </c>
      <c r="N352" s="277" t="s">
        <v>41</v>
      </c>
      <c r="O352" s="91"/>
      <c r="P352" s="227">
        <f>O352*H352</f>
        <v>0</v>
      </c>
      <c r="Q352" s="227">
        <v>0.00067000000000000002</v>
      </c>
      <c r="R352" s="227">
        <f>Q352*H352</f>
        <v>0.0047603500000000009</v>
      </c>
      <c r="S352" s="227">
        <v>0</v>
      </c>
      <c r="T352" s="228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9" t="s">
        <v>169</v>
      </c>
      <c r="AT352" s="229" t="s">
        <v>255</v>
      </c>
      <c r="AU352" s="229" t="s">
        <v>86</v>
      </c>
      <c r="AY352" s="17" t="s">
        <v>125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17" t="s">
        <v>84</v>
      </c>
      <c r="BK352" s="230">
        <f>ROUND(I352*H352,2)</f>
        <v>0</v>
      </c>
      <c r="BL352" s="17" t="s">
        <v>132</v>
      </c>
      <c r="BM352" s="229" t="s">
        <v>504</v>
      </c>
    </row>
    <row r="353" s="13" customFormat="1">
      <c r="A353" s="13"/>
      <c r="B353" s="231"/>
      <c r="C353" s="232"/>
      <c r="D353" s="233" t="s">
        <v>137</v>
      </c>
      <c r="E353" s="234" t="s">
        <v>1</v>
      </c>
      <c r="F353" s="235" t="s">
        <v>358</v>
      </c>
      <c r="G353" s="232"/>
      <c r="H353" s="234" t="s">
        <v>1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1" t="s">
        <v>137</v>
      </c>
      <c r="AU353" s="241" t="s">
        <v>86</v>
      </c>
      <c r="AV353" s="13" t="s">
        <v>84</v>
      </c>
      <c r="AW353" s="13" t="s">
        <v>32</v>
      </c>
      <c r="AX353" s="13" t="s">
        <v>76</v>
      </c>
      <c r="AY353" s="241" t="s">
        <v>125</v>
      </c>
    </row>
    <row r="354" s="13" customFormat="1">
      <c r="A354" s="13"/>
      <c r="B354" s="231"/>
      <c r="C354" s="232"/>
      <c r="D354" s="233" t="s">
        <v>137</v>
      </c>
      <c r="E354" s="234" t="s">
        <v>1</v>
      </c>
      <c r="F354" s="235" t="s">
        <v>505</v>
      </c>
      <c r="G354" s="232"/>
      <c r="H354" s="234" t="s">
        <v>1</v>
      </c>
      <c r="I354" s="236"/>
      <c r="J354" s="232"/>
      <c r="K354" s="232"/>
      <c r="L354" s="237"/>
      <c r="M354" s="238"/>
      <c r="N354" s="239"/>
      <c r="O354" s="239"/>
      <c r="P354" s="239"/>
      <c r="Q354" s="239"/>
      <c r="R354" s="239"/>
      <c r="S354" s="239"/>
      <c r="T354" s="24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1" t="s">
        <v>137</v>
      </c>
      <c r="AU354" s="241" t="s">
        <v>86</v>
      </c>
      <c r="AV354" s="13" t="s">
        <v>84</v>
      </c>
      <c r="AW354" s="13" t="s">
        <v>32</v>
      </c>
      <c r="AX354" s="13" t="s">
        <v>76</v>
      </c>
      <c r="AY354" s="241" t="s">
        <v>125</v>
      </c>
    </row>
    <row r="355" s="14" customFormat="1">
      <c r="A355" s="14"/>
      <c r="B355" s="242"/>
      <c r="C355" s="243"/>
      <c r="D355" s="233" t="s">
        <v>137</v>
      </c>
      <c r="E355" s="244" t="s">
        <v>1</v>
      </c>
      <c r="F355" s="245" t="s">
        <v>506</v>
      </c>
      <c r="G355" s="243"/>
      <c r="H355" s="246">
        <v>7</v>
      </c>
      <c r="I355" s="247"/>
      <c r="J355" s="243"/>
      <c r="K355" s="243"/>
      <c r="L355" s="248"/>
      <c r="M355" s="249"/>
      <c r="N355" s="250"/>
      <c r="O355" s="250"/>
      <c r="P355" s="250"/>
      <c r="Q355" s="250"/>
      <c r="R355" s="250"/>
      <c r="S355" s="250"/>
      <c r="T355" s="25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2" t="s">
        <v>137</v>
      </c>
      <c r="AU355" s="252" t="s">
        <v>86</v>
      </c>
      <c r="AV355" s="14" t="s">
        <v>86</v>
      </c>
      <c r="AW355" s="14" t="s">
        <v>32</v>
      </c>
      <c r="AX355" s="14" t="s">
        <v>84</v>
      </c>
      <c r="AY355" s="252" t="s">
        <v>125</v>
      </c>
    </row>
    <row r="356" s="14" customFormat="1">
      <c r="A356" s="14"/>
      <c r="B356" s="242"/>
      <c r="C356" s="243"/>
      <c r="D356" s="233" t="s">
        <v>137</v>
      </c>
      <c r="E356" s="243"/>
      <c r="F356" s="245" t="s">
        <v>507</v>
      </c>
      <c r="G356" s="243"/>
      <c r="H356" s="246">
        <v>7.1050000000000004</v>
      </c>
      <c r="I356" s="247"/>
      <c r="J356" s="243"/>
      <c r="K356" s="243"/>
      <c r="L356" s="248"/>
      <c r="M356" s="249"/>
      <c r="N356" s="250"/>
      <c r="O356" s="250"/>
      <c r="P356" s="250"/>
      <c r="Q356" s="250"/>
      <c r="R356" s="250"/>
      <c r="S356" s="250"/>
      <c r="T356" s="25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2" t="s">
        <v>137</v>
      </c>
      <c r="AU356" s="252" t="s">
        <v>86</v>
      </c>
      <c r="AV356" s="14" t="s">
        <v>86</v>
      </c>
      <c r="AW356" s="14" t="s">
        <v>4</v>
      </c>
      <c r="AX356" s="14" t="s">
        <v>84</v>
      </c>
      <c r="AY356" s="252" t="s">
        <v>125</v>
      </c>
    </row>
    <row r="357" s="2" customFormat="1" ht="24.15" customHeight="1">
      <c r="A357" s="38"/>
      <c r="B357" s="39"/>
      <c r="C357" s="218" t="s">
        <v>508</v>
      </c>
      <c r="D357" s="218" t="s">
        <v>127</v>
      </c>
      <c r="E357" s="219" t="s">
        <v>509</v>
      </c>
      <c r="F357" s="220" t="s">
        <v>510</v>
      </c>
      <c r="G357" s="221" t="s">
        <v>158</v>
      </c>
      <c r="H357" s="222">
        <v>62.899999999999999</v>
      </c>
      <c r="I357" s="223"/>
      <c r="J357" s="224">
        <f>ROUND(I357*H357,2)</f>
        <v>0</v>
      </c>
      <c r="K357" s="220" t="s">
        <v>131</v>
      </c>
      <c r="L357" s="44"/>
      <c r="M357" s="225" t="s">
        <v>1</v>
      </c>
      <c r="N357" s="226" t="s">
        <v>41</v>
      </c>
      <c r="O357" s="91"/>
      <c r="P357" s="227">
        <f>O357*H357</f>
        <v>0</v>
      </c>
      <c r="Q357" s="227">
        <v>0</v>
      </c>
      <c r="R357" s="227">
        <f>Q357*H357</f>
        <v>0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132</v>
      </c>
      <c r="AT357" s="229" t="s">
        <v>127</v>
      </c>
      <c r="AU357" s="229" t="s">
        <v>86</v>
      </c>
      <c r="AY357" s="17" t="s">
        <v>125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84</v>
      </c>
      <c r="BK357" s="230">
        <f>ROUND(I357*H357,2)</f>
        <v>0</v>
      </c>
      <c r="BL357" s="17" t="s">
        <v>132</v>
      </c>
      <c r="BM357" s="229" t="s">
        <v>511</v>
      </c>
    </row>
    <row r="358" s="13" customFormat="1">
      <c r="A358" s="13"/>
      <c r="B358" s="231"/>
      <c r="C358" s="232"/>
      <c r="D358" s="233" t="s">
        <v>137</v>
      </c>
      <c r="E358" s="234" t="s">
        <v>1</v>
      </c>
      <c r="F358" s="235" t="s">
        <v>512</v>
      </c>
      <c r="G358" s="232"/>
      <c r="H358" s="234" t="s">
        <v>1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1" t="s">
        <v>137</v>
      </c>
      <c r="AU358" s="241" t="s">
        <v>86</v>
      </c>
      <c r="AV358" s="13" t="s">
        <v>84</v>
      </c>
      <c r="AW358" s="13" t="s">
        <v>32</v>
      </c>
      <c r="AX358" s="13" t="s">
        <v>76</v>
      </c>
      <c r="AY358" s="241" t="s">
        <v>125</v>
      </c>
    </row>
    <row r="359" s="14" customFormat="1">
      <c r="A359" s="14"/>
      <c r="B359" s="242"/>
      <c r="C359" s="243"/>
      <c r="D359" s="233" t="s">
        <v>137</v>
      </c>
      <c r="E359" s="244" t="s">
        <v>1</v>
      </c>
      <c r="F359" s="245" t="s">
        <v>513</v>
      </c>
      <c r="G359" s="243"/>
      <c r="H359" s="246">
        <v>62.899999999999999</v>
      </c>
      <c r="I359" s="247"/>
      <c r="J359" s="243"/>
      <c r="K359" s="243"/>
      <c r="L359" s="248"/>
      <c r="M359" s="249"/>
      <c r="N359" s="250"/>
      <c r="O359" s="250"/>
      <c r="P359" s="250"/>
      <c r="Q359" s="250"/>
      <c r="R359" s="250"/>
      <c r="S359" s="250"/>
      <c r="T359" s="25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2" t="s">
        <v>137</v>
      </c>
      <c r="AU359" s="252" t="s">
        <v>86</v>
      </c>
      <c r="AV359" s="14" t="s">
        <v>86</v>
      </c>
      <c r="AW359" s="14" t="s">
        <v>32</v>
      </c>
      <c r="AX359" s="14" t="s">
        <v>84</v>
      </c>
      <c r="AY359" s="252" t="s">
        <v>125</v>
      </c>
    </row>
    <row r="360" s="2" customFormat="1" ht="24.15" customHeight="1">
      <c r="A360" s="38"/>
      <c r="B360" s="39"/>
      <c r="C360" s="268" t="s">
        <v>514</v>
      </c>
      <c r="D360" s="268" t="s">
        <v>255</v>
      </c>
      <c r="E360" s="269" t="s">
        <v>515</v>
      </c>
      <c r="F360" s="270" t="s">
        <v>516</v>
      </c>
      <c r="G360" s="271" t="s">
        <v>158</v>
      </c>
      <c r="H360" s="272">
        <v>63.844000000000001</v>
      </c>
      <c r="I360" s="273"/>
      <c r="J360" s="274">
        <f>ROUND(I360*H360,2)</f>
        <v>0</v>
      </c>
      <c r="K360" s="270" t="s">
        <v>131</v>
      </c>
      <c r="L360" s="275"/>
      <c r="M360" s="276" t="s">
        <v>1</v>
      </c>
      <c r="N360" s="277" t="s">
        <v>41</v>
      </c>
      <c r="O360" s="91"/>
      <c r="P360" s="227">
        <f>O360*H360</f>
        <v>0</v>
      </c>
      <c r="Q360" s="227">
        <v>0.00106</v>
      </c>
      <c r="R360" s="227">
        <f>Q360*H360</f>
        <v>0.067674639999999994</v>
      </c>
      <c r="S360" s="227">
        <v>0</v>
      </c>
      <c r="T360" s="22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9" t="s">
        <v>169</v>
      </c>
      <c r="AT360" s="229" t="s">
        <v>255</v>
      </c>
      <c r="AU360" s="229" t="s">
        <v>86</v>
      </c>
      <c r="AY360" s="17" t="s">
        <v>125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17" t="s">
        <v>84</v>
      </c>
      <c r="BK360" s="230">
        <f>ROUND(I360*H360,2)</f>
        <v>0</v>
      </c>
      <c r="BL360" s="17" t="s">
        <v>132</v>
      </c>
      <c r="BM360" s="229" t="s">
        <v>517</v>
      </c>
    </row>
    <row r="361" s="13" customFormat="1">
      <c r="A361" s="13"/>
      <c r="B361" s="231"/>
      <c r="C361" s="232"/>
      <c r="D361" s="233" t="s">
        <v>137</v>
      </c>
      <c r="E361" s="234" t="s">
        <v>1</v>
      </c>
      <c r="F361" s="235" t="s">
        <v>358</v>
      </c>
      <c r="G361" s="232"/>
      <c r="H361" s="234" t="s">
        <v>1</v>
      </c>
      <c r="I361" s="236"/>
      <c r="J361" s="232"/>
      <c r="K361" s="232"/>
      <c r="L361" s="237"/>
      <c r="M361" s="238"/>
      <c r="N361" s="239"/>
      <c r="O361" s="239"/>
      <c r="P361" s="239"/>
      <c r="Q361" s="239"/>
      <c r="R361" s="239"/>
      <c r="S361" s="239"/>
      <c r="T361" s="24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1" t="s">
        <v>137</v>
      </c>
      <c r="AU361" s="241" t="s">
        <v>86</v>
      </c>
      <c r="AV361" s="13" t="s">
        <v>84</v>
      </c>
      <c r="AW361" s="13" t="s">
        <v>32</v>
      </c>
      <c r="AX361" s="13" t="s">
        <v>76</v>
      </c>
      <c r="AY361" s="241" t="s">
        <v>125</v>
      </c>
    </row>
    <row r="362" s="13" customFormat="1">
      <c r="A362" s="13"/>
      <c r="B362" s="231"/>
      <c r="C362" s="232"/>
      <c r="D362" s="233" t="s">
        <v>137</v>
      </c>
      <c r="E362" s="234" t="s">
        <v>1</v>
      </c>
      <c r="F362" s="235" t="s">
        <v>512</v>
      </c>
      <c r="G362" s="232"/>
      <c r="H362" s="234" t="s">
        <v>1</v>
      </c>
      <c r="I362" s="236"/>
      <c r="J362" s="232"/>
      <c r="K362" s="232"/>
      <c r="L362" s="237"/>
      <c r="M362" s="238"/>
      <c r="N362" s="239"/>
      <c r="O362" s="239"/>
      <c r="P362" s="239"/>
      <c r="Q362" s="239"/>
      <c r="R362" s="239"/>
      <c r="S362" s="239"/>
      <c r="T362" s="24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1" t="s">
        <v>137</v>
      </c>
      <c r="AU362" s="241" t="s">
        <v>86</v>
      </c>
      <c r="AV362" s="13" t="s">
        <v>84</v>
      </c>
      <c r="AW362" s="13" t="s">
        <v>32</v>
      </c>
      <c r="AX362" s="13" t="s">
        <v>76</v>
      </c>
      <c r="AY362" s="241" t="s">
        <v>125</v>
      </c>
    </row>
    <row r="363" s="14" customFormat="1">
      <c r="A363" s="14"/>
      <c r="B363" s="242"/>
      <c r="C363" s="243"/>
      <c r="D363" s="233" t="s">
        <v>137</v>
      </c>
      <c r="E363" s="244" t="s">
        <v>1</v>
      </c>
      <c r="F363" s="245" t="s">
        <v>513</v>
      </c>
      <c r="G363" s="243"/>
      <c r="H363" s="246">
        <v>62.899999999999999</v>
      </c>
      <c r="I363" s="247"/>
      <c r="J363" s="243"/>
      <c r="K363" s="243"/>
      <c r="L363" s="248"/>
      <c r="M363" s="249"/>
      <c r="N363" s="250"/>
      <c r="O363" s="250"/>
      <c r="P363" s="250"/>
      <c r="Q363" s="250"/>
      <c r="R363" s="250"/>
      <c r="S363" s="250"/>
      <c r="T363" s="25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2" t="s">
        <v>137</v>
      </c>
      <c r="AU363" s="252" t="s">
        <v>86</v>
      </c>
      <c r="AV363" s="14" t="s">
        <v>86</v>
      </c>
      <c r="AW363" s="14" t="s">
        <v>32</v>
      </c>
      <c r="AX363" s="14" t="s">
        <v>84</v>
      </c>
      <c r="AY363" s="252" t="s">
        <v>125</v>
      </c>
    </row>
    <row r="364" s="14" customFormat="1">
      <c r="A364" s="14"/>
      <c r="B364" s="242"/>
      <c r="C364" s="243"/>
      <c r="D364" s="233" t="s">
        <v>137</v>
      </c>
      <c r="E364" s="243"/>
      <c r="F364" s="245" t="s">
        <v>518</v>
      </c>
      <c r="G364" s="243"/>
      <c r="H364" s="246">
        <v>63.844000000000001</v>
      </c>
      <c r="I364" s="247"/>
      <c r="J364" s="243"/>
      <c r="K364" s="243"/>
      <c r="L364" s="248"/>
      <c r="M364" s="249"/>
      <c r="N364" s="250"/>
      <c r="O364" s="250"/>
      <c r="P364" s="250"/>
      <c r="Q364" s="250"/>
      <c r="R364" s="250"/>
      <c r="S364" s="250"/>
      <c r="T364" s="25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2" t="s">
        <v>137</v>
      </c>
      <c r="AU364" s="252" t="s">
        <v>86</v>
      </c>
      <c r="AV364" s="14" t="s">
        <v>86</v>
      </c>
      <c r="AW364" s="14" t="s">
        <v>4</v>
      </c>
      <c r="AX364" s="14" t="s">
        <v>84</v>
      </c>
      <c r="AY364" s="252" t="s">
        <v>125</v>
      </c>
    </row>
    <row r="365" s="2" customFormat="1" ht="24.15" customHeight="1">
      <c r="A365" s="38"/>
      <c r="B365" s="39"/>
      <c r="C365" s="218" t="s">
        <v>519</v>
      </c>
      <c r="D365" s="218" t="s">
        <v>127</v>
      </c>
      <c r="E365" s="219" t="s">
        <v>520</v>
      </c>
      <c r="F365" s="220" t="s">
        <v>521</v>
      </c>
      <c r="G365" s="221" t="s">
        <v>158</v>
      </c>
      <c r="H365" s="222">
        <v>243.09999999999999</v>
      </c>
      <c r="I365" s="223"/>
      <c r="J365" s="224">
        <f>ROUND(I365*H365,2)</f>
        <v>0</v>
      </c>
      <c r="K365" s="220" t="s">
        <v>131</v>
      </c>
      <c r="L365" s="44"/>
      <c r="M365" s="225" t="s">
        <v>1</v>
      </c>
      <c r="N365" s="226" t="s">
        <v>41</v>
      </c>
      <c r="O365" s="91"/>
      <c r="P365" s="227">
        <f>O365*H365</f>
        <v>0</v>
      </c>
      <c r="Q365" s="227">
        <v>0</v>
      </c>
      <c r="R365" s="227">
        <f>Q365*H365</f>
        <v>0</v>
      </c>
      <c r="S365" s="227">
        <v>0</v>
      </c>
      <c r="T365" s="22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132</v>
      </c>
      <c r="AT365" s="229" t="s">
        <v>127</v>
      </c>
      <c r="AU365" s="229" t="s">
        <v>86</v>
      </c>
      <c r="AY365" s="17" t="s">
        <v>125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84</v>
      </c>
      <c r="BK365" s="230">
        <f>ROUND(I365*H365,2)</f>
        <v>0</v>
      </c>
      <c r="BL365" s="17" t="s">
        <v>132</v>
      </c>
      <c r="BM365" s="229" t="s">
        <v>522</v>
      </c>
    </row>
    <row r="366" s="14" customFormat="1">
      <c r="A366" s="14"/>
      <c r="B366" s="242"/>
      <c r="C366" s="243"/>
      <c r="D366" s="233" t="s">
        <v>137</v>
      </c>
      <c r="E366" s="244" t="s">
        <v>1</v>
      </c>
      <c r="F366" s="245" t="s">
        <v>523</v>
      </c>
      <c r="G366" s="243"/>
      <c r="H366" s="246">
        <v>243.09999999999999</v>
      </c>
      <c r="I366" s="247"/>
      <c r="J366" s="243"/>
      <c r="K366" s="243"/>
      <c r="L366" s="248"/>
      <c r="M366" s="249"/>
      <c r="N366" s="250"/>
      <c r="O366" s="250"/>
      <c r="P366" s="250"/>
      <c r="Q366" s="250"/>
      <c r="R366" s="250"/>
      <c r="S366" s="250"/>
      <c r="T366" s="25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2" t="s">
        <v>137</v>
      </c>
      <c r="AU366" s="252" t="s">
        <v>86</v>
      </c>
      <c r="AV366" s="14" t="s">
        <v>86</v>
      </c>
      <c r="AW366" s="14" t="s">
        <v>32</v>
      </c>
      <c r="AX366" s="14" t="s">
        <v>84</v>
      </c>
      <c r="AY366" s="252" t="s">
        <v>125</v>
      </c>
    </row>
    <row r="367" s="2" customFormat="1" ht="21.75" customHeight="1">
      <c r="A367" s="38"/>
      <c r="B367" s="39"/>
      <c r="C367" s="268" t="s">
        <v>524</v>
      </c>
      <c r="D367" s="268" t="s">
        <v>255</v>
      </c>
      <c r="E367" s="269" t="s">
        <v>525</v>
      </c>
      <c r="F367" s="270" t="s">
        <v>526</v>
      </c>
      <c r="G367" s="271" t="s">
        <v>158</v>
      </c>
      <c r="H367" s="272">
        <v>246.74700000000001</v>
      </c>
      <c r="I367" s="273"/>
      <c r="J367" s="274">
        <f>ROUND(I367*H367,2)</f>
        <v>0</v>
      </c>
      <c r="K367" s="270" t="s">
        <v>131</v>
      </c>
      <c r="L367" s="275"/>
      <c r="M367" s="276" t="s">
        <v>1</v>
      </c>
      <c r="N367" s="277" t="s">
        <v>41</v>
      </c>
      <c r="O367" s="91"/>
      <c r="P367" s="227">
        <f>O367*H367</f>
        <v>0</v>
      </c>
      <c r="Q367" s="227">
        <v>0.0021800000000000001</v>
      </c>
      <c r="R367" s="227">
        <f>Q367*H367</f>
        <v>0.53790846000000003</v>
      </c>
      <c r="S367" s="227">
        <v>0</v>
      </c>
      <c r="T367" s="22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9" t="s">
        <v>169</v>
      </c>
      <c r="AT367" s="229" t="s">
        <v>255</v>
      </c>
      <c r="AU367" s="229" t="s">
        <v>86</v>
      </c>
      <c r="AY367" s="17" t="s">
        <v>125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17" t="s">
        <v>84</v>
      </c>
      <c r="BK367" s="230">
        <f>ROUND(I367*H367,2)</f>
        <v>0</v>
      </c>
      <c r="BL367" s="17" t="s">
        <v>132</v>
      </c>
      <c r="BM367" s="229" t="s">
        <v>527</v>
      </c>
    </row>
    <row r="368" s="13" customFormat="1">
      <c r="A368" s="13"/>
      <c r="B368" s="231"/>
      <c r="C368" s="232"/>
      <c r="D368" s="233" t="s">
        <v>137</v>
      </c>
      <c r="E368" s="234" t="s">
        <v>1</v>
      </c>
      <c r="F368" s="235" t="s">
        <v>358</v>
      </c>
      <c r="G368" s="232"/>
      <c r="H368" s="234" t="s">
        <v>1</v>
      </c>
      <c r="I368" s="236"/>
      <c r="J368" s="232"/>
      <c r="K368" s="232"/>
      <c r="L368" s="237"/>
      <c r="M368" s="238"/>
      <c r="N368" s="239"/>
      <c r="O368" s="239"/>
      <c r="P368" s="239"/>
      <c r="Q368" s="239"/>
      <c r="R368" s="239"/>
      <c r="S368" s="239"/>
      <c r="T368" s="24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1" t="s">
        <v>137</v>
      </c>
      <c r="AU368" s="241" t="s">
        <v>86</v>
      </c>
      <c r="AV368" s="13" t="s">
        <v>84</v>
      </c>
      <c r="AW368" s="13" t="s">
        <v>32</v>
      </c>
      <c r="AX368" s="13" t="s">
        <v>76</v>
      </c>
      <c r="AY368" s="241" t="s">
        <v>125</v>
      </c>
    </row>
    <row r="369" s="14" customFormat="1">
      <c r="A369" s="14"/>
      <c r="B369" s="242"/>
      <c r="C369" s="243"/>
      <c r="D369" s="233" t="s">
        <v>137</v>
      </c>
      <c r="E369" s="244" t="s">
        <v>1</v>
      </c>
      <c r="F369" s="245" t="s">
        <v>523</v>
      </c>
      <c r="G369" s="243"/>
      <c r="H369" s="246">
        <v>243.09999999999999</v>
      </c>
      <c r="I369" s="247"/>
      <c r="J369" s="243"/>
      <c r="K369" s="243"/>
      <c r="L369" s="248"/>
      <c r="M369" s="249"/>
      <c r="N369" s="250"/>
      <c r="O369" s="250"/>
      <c r="P369" s="250"/>
      <c r="Q369" s="250"/>
      <c r="R369" s="250"/>
      <c r="S369" s="250"/>
      <c r="T369" s="251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2" t="s">
        <v>137</v>
      </c>
      <c r="AU369" s="252" t="s">
        <v>86</v>
      </c>
      <c r="AV369" s="14" t="s">
        <v>86</v>
      </c>
      <c r="AW369" s="14" t="s">
        <v>32</v>
      </c>
      <c r="AX369" s="14" t="s">
        <v>84</v>
      </c>
      <c r="AY369" s="252" t="s">
        <v>125</v>
      </c>
    </row>
    <row r="370" s="14" customFormat="1">
      <c r="A370" s="14"/>
      <c r="B370" s="242"/>
      <c r="C370" s="243"/>
      <c r="D370" s="233" t="s">
        <v>137</v>
      </c>
      <c r="E370" s="243"/>
      <c r="F370" s="245" t="s">
        <v>528</v>
      </c>
      <c r="G370" s="243"/>
      <c r="H370" s="246">
        <v>246.74700000000001</v>
      </c>
      <c r="I370" s="247"/>
      <c r="J370" s="243"/>
      <c r="K370" s="243"/>
      <c r="L370" s="248"/>
      <c r="M370" s="249"/>
      <c r="N370" s="250"/>
      <c r="O370" s="250"/>
      <c r="P370" s="250"/>
      <c r="Q370" s="250"/>
      <c r="R370" s="250"/>
      <c r="S370" s="250"/>
      <c r="T370" s="25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2" t="s">
        <v>137</v>
      </c>
      <c r="AU370" s="252" t="s">
        <v>86</v>
      </c>
      <c r="AV370" s="14" t="s">
        <v>86</v>
      </c>
      <c r="AW370" s="14" t="s">
        <v>4</v>
      </c>
      <c r="AX370" s="14" t="s">
        <v>84</v>
      </c>
      <c r="AY370" s="252" t="s">
        <v>125</v>
      </c>
    </row>
    <row r="371" s="2" customFormat="1" ht="24.15" customHeight="1">
      <c r="A371" s="38"/>
      <c r="B371" s="39"/>
      <c r="C371" s="218" t="s">
        <v>529</v>
      </c>
      <c r="D371" s="218" t="s">
        <v>127</v>
      </c>
      <c r="E371" s="219" t="s">
        <v>530</v>
      </c>
      <c r="F371" s="220" t="s">
        <v>531</v>
      </c>
      <c r="G371" s="221" t="s">
        <v>344</v>
      </c>
      <c r="H371" s="222">
        <v>4</v>
      </c>
      <c r="I371" s="223"/>
      <c r="J371" s="224">
        <f>ROUND(I371*H371,2)</f>
        <v>0</v>
      </c>
      <c r="K371" s="220" t="s">
        <v>131</v>
      </c>
      <c r="L371" s="44"/>
      <c r="M371" s="225" t="s">
        <v>1</v>
      </c>
      <c r="N371" s="226" t="s">
        <v>41</v>
      </c>
      <c r="O371" s="91"/>
      <c r="P371" s="227">
        <f>O371*H371</f>
        <v>0</v>
      </c>
      <c r="Q371" s="227">
        <v>0</v>
      </c>
      <c r="R371" s="227">
        <f>Q371*H371</f>
        <v>0</v>
      </c>
      <c r="S371" s="227">
        <v>0</v>
      </c>
      <c r="T371" s="22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9" t="s">
        <v>132</v>
      </c>
      <c r="AT371" s="229" t="s">
        <v>127</v>
      </c>
      <c r="AU371" s="229" t="s">
        <v>86</v>
      </c>
      <c r="AY371" s="17" t="s">
        <v>125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7" t="s">
        <v>84</v>
      </c>
      <c r="BK371" s="230">
        <f>ROUND(I371*H371,2)</f>
        <v>0</v>
      </c>
      <c r="BL371" s="17" t="s">
        <v>132</v>
      </c>
      <c r="BM371" s="229" t="s">
        <v>532</v>
      </c>
    </row>
    <row r="372" s="2" customFormat="1" ht="16.5" customHeight="1">
      <c r="A372" s="38"/>
      <c r="B372" s="39"/>
      <c r="C372" s="268" t="s">
        <v>533</v>
      </c>
      <c r="D372" s="268" t="s">
        <v>255</v>
      </c>
      <c r="E372" s="269" t="s">
        <v>534</v>
      </c>
      <c r="F372" s="270" t="s">
        <v>535</v>
      </c>
      <c r="G372" s="271" t="s">
        <v>344</v>
      </c>
      <c r="H372" s="272">
        <v>4</v>
      </c>
      <c r="I372" s="273"/>
      <c r="J372" s="274">
        <f>ROUND(I372*H372,2)</f>
        <v>0</v>
      </c>
      <c r="K372" s="270" t="s">
        <v>131</v>
      </c>
      <c r="L372" s="275"/>
      <c r="M372" s="276" t="s">
        <v>1</v>
      </c>
      <c r="N372" s="277" t="s">
        <v>41</v>
      </c>
      <c r="O372" s="91"/>
      <c r="P372" s="227">
        <f>O372*H372</f>
        <v>0</v>
      </c>
      <c r="Q372" s="227">
        <v>0.00038999999999999999</v>
      </c>
      <c r="R372" s="227">
        <f>Q372*H372</f>
        <v>0.00156</v>
      </c>
      <c r="S372" s="227">
        <v>0</v>
      </c>
      <c r="T372" s="22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9" t="s">
        <v>169</v>
      </c>
      <c r="AT372" s="229" t="s">
        <v>255</v>
      </c>
      <c r="AU372" s="229" t="s">
        <v>86</v>
      </c>
      <c r="AY372" s="17" t="s">
        <v>125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17" t="s">
        <v>84</v>
      </c>
      <c r="BK372" s="230">
        <f>ROUND(I372*H372,2)</f>
        <v>0</v>
      </c>
      <c r="BL372" s="17" t="s">
        <v>132</v>
      </c>
      <c r="BM372" s="229" t="s">
        <v>536</v>
      </c>
    </row>
    <row r="373" s="13" customFormat="1">
      <c r="A373" s="13"/>
      <c r="B373" s="231"/>
      <c r="C373" s="232"/>
      <c r="D373" s="233" t="s">
        <v>137</v>
      </c>
      <c r="E373" s="234" t="s">
        <v>1</v>
      </c>
      <c r="F373" s="235" t="s">
        <v>358</v>
      </c>
      <c r="G373" s="232"/>
      <c r="H373" s="234" t="s">
        <v>1</v>
      </c>
      <c r="I373" s="236"/>
      <c r="J373" s="232"/>
      <c r="K373" s="232"/>
      <c r="L373" s="237"/>
      <c r="M373" s="238"/>
      <c r="N373" s="239"/>
      <c r="O373" s="239"/>
      <c r="P373" s="239"/>
      <c r="Q373" s="239"/>
      <c r="R373" s="239"/>
      <c r="S373" s="239"/>
      <c r="T373" s="24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1" t="s">
        <v>137</v>
      </c>
      <c r="AU373" s="241" t="s">
        <v>86</v>
      </c>
      <c r="AV373" s="13" t="s">
        <v>84</v>
      </c>
      <c r="AW373" s="13" t="s">
        <v>32</v>
      </c>
      <c r="AX373" s="13" t="s">
        <v>76</v>
      </c>
      <c r="AY373" s="241" t="s">
        <v>125</v>
      </c>
    </row>
    <row r="374" s="14" customFormat="1">
      <c r="A374" s="14"/>
      <c r="B374" s="242"/>
      <c r="C374" s="243"/>
      <c r="D374" s="233" t="s">
        <v>137</v>
      </c>
      <c r="E374" s="244" t="s">
        <v>1</v>
      </c>
      <c r="F374" s="245" t="s">
        <v>132</v>
      </c>
      <c r="G374" s="243"/>
      <c r="H374" s="246">
        <v>4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2" t="s">
        <v>137</v>
      </c>
      <c r="AU374" s="252" t="s">
        <v>86</v>
      </c>
      <c r="AV374" s="14" t="s">
        <v>86</v>
      </c>
      <c r="AW374" s="14" t="s">
        <v>32</v>
      </c>
      <c r="AX374" s="14" t="s">
        <v>84</v>
      </c>
      <c r="AY374" s="252" t="s">
        <v>125</v>
      </c>
    </row>
    <row r="375" s="2" customFormat="1" ht="24.15" customHeight="1">
      <c r="A375" s="38"/>
      <c r="B375" s="39"/>
      <c r="C375" s="218" t="s">
        <v>537</v>
      </c>
      <c r="D375" s="218" t="s">
        <v>127</v>
      </c>
      <c r="E375" s="219" t="s">
        <v>538</v>
      </c>
      <c r="F375" s="220" t="s">
        <v>539</v>
      </c>
      <c r="G375" s="221" t="s">
        <v>344</v>
      </c>
      <c r="H375" s="222">
        <v>5</v>
      </c>
      <c r="I375" s="223"/>
      <c r="J375" s="224">
        <f>ROUND(I375*H375,2)</f>
        <v>0</v>
      </c>
      <c r="K375" s="220" t="s">
        <v>131</v>
      </c>
      <c r="L375" s="44"/>
      <c r="M375" s="225" t="s">
        <v>1</v>
      </c>
      <c r="N375" s="226" t="s">
        <v>41</v>
      </c>
      <c r="O375" s="91"/>
      <c r="P375" s="227">
        <f>O375*H375</f>
        <v>0</v>
      </c>
      <c r="Q375" s="227">
        <v>0</v>
      </c>
      <c r="R375" s="227">
        <f>Q375*H375</f>
        <v>0</v>
      </c>
      <c r="S375" s="227">
        <v>0</v>
      </c>
      <c r="T375" s="228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9" t="s">
        <v>132</v>
      </c>
      <c r="AT375" s="229" t="s">
        <v>127</v>
      </c>
      <c r="AU375" s="229" t="s">
        <v>86</v>
      </c>
      <c r="AY375" s="17" t="s">
        <v>125</v>
      </c>
      <c r="BE375" s="230">
        <f>IF(N375="základní",J375,0)</f>
        <v>0</v>
      </c>
      <c r="BF375" s="230">
        <f>IF(N375="snížená",J375,0)</f>
        <v>0</v>
      </c>
      <c r="BG375" s="230">
        <f>IF(N375="zákl. přenesená",J375,0)</f>
        <v>0</v>
      </c>
      <c r="BH375" s="230">
        <f>IF(N375="sníž. přenesená",J375,0)</f>
        <v>0</v>
      </c>
      <c r="BI375" s="230">
        <f>IF(N375="nulová",J375,0)</f>
        <v>0</v>
      </c>
      <c r="BJ375" s="17" t="s">
        <v>84</v>
      </c>
      <c r="BK375" s="230">
        <f>ROUND(I375*H375,2)</f>
        <v>0</v>
      </c>
      <c r="BL375" s="17" t="s">
        <v>132</v>
      </c>
      <c r="BM375" s="229" t="s">
        <v>540</v>
      </c>
    </row>
    <row r="376" s="2" customFormat="1" ht="16.5" customHeight="1">
      <c r="A376" s="38"/>
      <c r="B376" s="39"/>
      <c r="C376" s="268" t="s">
        <v>541</v>
      </c>
      <c r="D376" s="268" t="s">
        <v>255</v>
      </c>
      <c r="E376" s="269" t="s">
        <v>542</v>
      </c>
      <c r="F376" s="270" t="s">
        <v>543</v>
      </c>
      <c r="G376" s="271" t="s">
        <v>344</v>
      </c>
      <c r="H376" s="272">
        <v>5</v>
      </c>
      <c r="I376" s="273"/>
      <c r="J376" s="274">
        <f>ROUND(I376*H376,2)</f>
        <v>0</v>
      </c>
      <c r="K376" s="270" t="s">
        <v>131</v>
      </c>
      <c r="L376" s="275"/>
      <c r="M376" s="276" t="s">
        <v>1</v>
      </c>
      <c r="N376" s="277" t="s">
        <v>41</v>
      </c>
      <c r="O376" s="91"/>
      <c r="P376" s="227">
        <f>O376*H376</f>
        <v>0</v>
      </c>
      <c r="Q376" s="227">
        <v>0.00072000000000000005</v>
      </c>
      <c r="R376" s="227">
        <f>Q376*H376</f>
        <v>0.0036000000000000003</v>
      </c>
      <c r="S376" s="227">
        <v>0</v>
      </c>
      <c r="T376" s="22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9" t="s">
        <v>169</v>
      </c>
      <c r="AT376" s="229" t="s">
        <v>255</v>
      </c>
      <c r="AU376" s="229" t="s">
        <v>86</v>
      </c>
      <c r="AY376" s="17" t="s">
        <v>125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7" t="s">
        <v>84</v>
      </c>
      <c r="BK376" s="230">
        <f>ROUND(I376*H376,2)</f>
        <v>0</v>
      </c>
      <c r="BL376" s="17" t="s">
        <v>132</v>
      </c>
      <c r="BM376" s="229" t="s">
        <v>544</v>
      </c>
    </row>
    <row r="377" s="13" customFormat="1">
      <c r="A377" s="13"/>
      <c r="B377" s="231"/>
      <c r="C377" s="232"/>
      <c r="D377" s="233" t="s">
        <v>137</v>
      </c>
      <c r="E377" s="234" t="s">
        <v>1</v>
      </c>
      <c r="F377" s="235" t="s">
        <v>358</v>
      </c>
      <c r="G377" s="232"/>
      <c r="H377" s="234" t="s">
        <v>1</v>
      </c>
      <c r="I377" s="236"/>
      <c r="J377" s="232"/>
      <c r="K377" s="232"/>
      <c r="L377" s="237"/>
      <c r="M377" s="238"/>
      <c r="N377" s="239"/>
      <c r="O377" s="239"/>
      <c r="P377" s="239"/>
      <c r="Q377" s="239"/>
      <c r="R377" s="239"/>
      <c r="S377" s="239"/>
      <c r="T377" s="24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1" t="s">
        <v>137</v>
      </c>
      <c r="AU377" s="241" t="s">
        <v>86</v>
      </c>
      <c r="AV377" s="13" t="s">
        <v>84</v>
      </c>
      <c r="AW377" s="13" t="s">
        <v>32</v>
      </c>
      <c r="AX377" s="13" t="s">
        <v>76</v>
      </c>
      <c r="AY377" s="241" t="s">
        <v>125</v>
      </c>
    </row>
    <row r="378" s="14" customFormat="1">
      <c r="A378" s="14"/>
      <c r="B378" s="242"/>
      <c r="C378" s="243"/>
      <c r="D378" s="233" t="s">
        <v>137</v>
      </c>
      <c r="E378" s="244" t="s">
        <v>1</v>
      </c>
      <c r="F378" s="245" t="s">
        <v>149</v>
      </c>
      <c r="G378" s="243"/>
      <c r="H378" s="246">
        <v>5</v>
      </c>
      <c r="I378" s="247"/>
      <c r="J378" s="243"/>
      <c r="K378" s="243"/>
      <c r="L378" s="248"/>
      <c r="M378" s="249"/>
      <c r="N378" s="250"/>
      <c r="O378" s="250"/>
      <c r="P378" s="250"/>
      <c r="Q378" s="250"/>
      <c r="R378" s="250"/>
      <c r="S378" s="250"/>
      <c r="T378" s="25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2" t="s">
        <v>137</v>
      </c>
      <c r="AU378" s="252" t="s">
        <v>86</v>
      </c>
      <c r="AV378" s="14" t="s">
        <v>86</v>
      </c>
      <c r="AW378" s="14" t="s">
        <v>32</v>
      </c>
      <c r="AX378" s="14" t="s">
        <v>84</v>
      </c>
      <c r="AY378" s="252" t="s">
        <v>125</v>
      </c>
    </row>
    <row r="379" s="2" customFormat="1" ht="24.15" customHeight="1">
      <c r="A379" s="38"/>
      <c r="B379" s="39"/>
      <c r="C379" s="218" t="s">
        <v>545</v>
      </c>
      <c r="D379" s="218" t="s">
        <v>127</v>
      </c>
      <c r="E379" s="219" t="s">
        <v>546</v>
      </c>
      <c r="F379" s="220" t="s">
        <v>547</v>
      </c>
      <c r="G379" s="221" t="s">
        <v>344</v>
      </c>
      <c r="H379" s="222">
        <v>2</v>
      </c>
      <c r="I379" s="223"/>
      <c r="J379" s="224">
        <f>ROUND(I379*H379,2)</f>
        <v>0</v>
      </c>
      <c r="K379" s="220" t="s">
        <v>131</v>
      </c>
      <c r="L379" s="44"/>
      <c r="M379" s="225" t="s">
        <v>1</v>
      </c>
      <c r="N379" s="226" t="s">
        <v>41</v>
      </c>
      <c r="O379" s="91"/>
      <c r="P379" s="227">
        <f>O379*H379</f>
        <v>0</v>
      </c>
      <c r="Q379" s="227">
        <v>0</v>
      </c>
      <c r="R379" s="227">
        <f>Q379*H379</f>
        <v>0</v>
      </c>
      <c r="S379" s="227">
        <v>0</v>
      </c>
      <c r="T379" s="22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9" t="s">
        <v>132</v>
      </c>
      <c r="AT379" s="229" t="s">
        <v>127</v>
      </c>
      <c r="AU379" s="229" t="s">
        <v>86</v>
      </c>
      <c r="AY379" s="17" t="s">
        <v>125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7" t="s">
        <v>84</v>
      </c>
      <c r="BK379" s="230">
        <f>ROUND(I379*H379,2)</f>
        <v>0</v>
      </c>
      <c r="BL379" s="17" t="s">
        <v>132</v>
      </c>
      <c r="BM379" s="229" t="s">
        <v>548</v>
      </c>
    </row>
    <row r="380" s="2" customFormat="1" ht="21.75" customHeight="1">
      <c r="A380" s="38"/>
      <c r="B380" s="39"/>
      <c r="C380" s="268" t="s">
        <v>549</v>
      </c>
      <c r="D380" s="268" t="s">
        <v>255</v>
      </c>
      <c r="E380" s="269" t="s">
        <v>550</v>
      </c>
      <c r="F380" s="270" t="s">
        <v>551</v>
      </c>
      <c r="G380" s="271" t="s">
        <v>344</v>
      </c>
      <c r="H380" s="272">
        <v>2</v>
      </c>
      <c r="I380" s="273"/>
      <c r="J380" s="274">
        <f>ROUND(I380*H380,2)</f>
        <v>0</v>
      </c>
      <c r="K380" s="270" t="s">
        <v>131</v>
      </c>
      <c r="L380" s="275"/>
      <c r="M380" s="276" t="s">
        <v>1</v>
      </c>
      <c r="N380" s="277" t="s">
        <v>41</v>
      </c>
      <c r="O380" s="91"/>
      <c r="P380" s="227">
        <f>O380*H380</f>
        <v>0</v>
      </c>
      <c r="Q380" s="227">
        <v>0.0014</v>
      </c>
      <c r="R380" s="227">
        <f>Q380*H380</f>
        <v>0.0028</v>
      </c>
      <c r="S380" s="227">
        <v>0</v>
      </c>
      <c r="T380" s="228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9" t="s">
        <v>169</v>
      </c>
      <c r="AT380" s="229" t="s">
        <v>255</v>
      </c>
      <c r="AU380" s="229" t="s">
        <v>86</v>
      </c>
      <c r="AY380" s="17" t="s">
        <v>125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7" t="s">
        <v>84</v>
      </c>
      <c r="BK380" s="230">
        <f>ROUND(I380*H380,2)</f>
        <v>0</v>
      </c>
      <c r="BL380" s="17" t="s">
        <v>132</v>
      </c>
      <c r="BM380" s="229" t="s">
        <v>552</v>
      </c>
    </row>
    <row r="381" s="2" customFormat="1" ht="21.75" customHeight="1">
      <c r="A381" s="38"/>
      <c r="B381" s="39"/>
      <c r="C381" s="218" t="s">
        <v>553</v>
      </c>
      <c r="D381" s="218" t="s">
        <v>127</v>
      </c>
      <c r="E381" s="219" t="s">
        <v>554</v>
      </c>
      <c r="F381" s="220" t="s">
        <v>555</v>
      </c>
      <c r="G381" s="221" t="s">
        <v>344</v>
      </c>
      <c r="H381" s="222">
        <v>16</v>
      </c>
      <c r="I381" s="223"/>
      <c r="J381" s="224">
        <f>ROUND(I381*H381,2)</f>
        <v>0</v>
      </c>
      <c r="K381" s="220" t="s">
        <v>131</v>
      </c>
      <c r="L381" s="44"/>
      <c r="M381" s="225" t="s">
        <v>1</v>
      </c>
      <c r="N381" s="226" t="s">
        <v>41</v>
      </c>
      <c r="O381" s="91"/>
      <c r="P381" s="227">
        <f>O381*H381</f>
        <v>0</v>
      </c>
      <c r="Q381" s="227">
        <v>0.00024000000000000001</v>
      </c>
      <c r="R381" s="227">
        <f>Q381*H381</f>
        <v>0.0038400000000000001</v>
      </c>
      <c r="S381" s="227">
        <v>0.00024000000000000001</v>
      </c>
      <c r="T381" s="228">
        <f>S381*H381</f>
        <v>0.0038400000000000001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9" t="s">
        <v>132</v>
      </c>
      <c r="AT381" s="229" t="s">
        <v>127</v>
      </c>
      <c r="AU381" s="229" t="s">
        <v>86</v>
      </c>
      <c r="AY381" s="17" t="s">
        <v>125</v>
      </c>
      <c r="BE381" s="230">
        <f>IF(N381="základní",J381,0)</f>
        <v>0</v>
      </c>
      <c r="BF381" s="230">
        <f>IF(N381="snížená",J381,0)</f>
        <v>0</v>
      </c>
      <c r="BG381" s="230">
        <f>IF(N381="zákl. přenesená",J381,0)</f>
        <v>0</v>
      </c>
      <c r="BH381" s="230">
        <f>IF(N381="sníž. přenesená",J381,0)</f>
        <v>0</v>
      </c>
      <c r="BI381" s="230">
        <f>IF(N381="nulová",J381,0)</f>
        <v>0</v>
      </c>
      <c r="BJ381" s="17" t="s">
        <v>84</v>
      </c>
      <c r="BK381" s="230">
        <f>ROUND(I381*H381,2)</f>
        <v>0</v>
      </c>
      <c r="BL381" s="17" t="s">
        <v>132</v>
      </c>
      <c r="BM381" s="229" t="s">
        <v>556</v>
      </c>
    </row>
    <row r="382" s="14" customFormat="1">
      <c r="A382" s="14"/>
      <c r="B382" s="242"/>
      <c r="C382" s="243"/>
      <c r="D382" s="233" t="s">
        <v>137</v>
      </c>
      <c r="E382" s="244" t="s">
        <v>1</v>
      </c>
      <c r="F382" s="245" t="s">
        <v>226</v>
      </c>
      <c r="G382" s="243"/>
      <c r="H382" s="246">
        <v>16</v>
      </c>
      <c r="I382" s="247"/>
      <c r="J382" s="243"/>
      <c r="K382" s="243"/>
      <c r="L382" s="248"/>
      <c r="M382" s="249"/>
      <c r="N382" s="250"/>
      <c r="O382" s="250"/>
      <c r="P382" s="250"/>
      <c r="Q382" s="250"/>
      <c r="R382" s="250"/>
      <c r="S382" s="250"/>
      <c r="T382" s="251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2" t="s">
        <v>137</v>
      </c>
      <c r="AU382" s="252" t="s">
        <v>86</v>
      </c>
      <c r="AV382" s="14" t="s">
        <v>86</v>
      </c>
      <c r="AW382" s="14" t="s">
        <v>32</v>
      </c>
      <c r="AX382" s="14" t="s">
        <v>84</v>
      </c>
      <c r="AY382" s="252" t="s">
        <v>125</v>
      </c>
    </row>
    <row r="383" s="2" customFormat="1" ht="21.75" customHeight="1">
      <c r="A383" s="38"/>
      <c r="B383" s="39"/>
      <c r="C383" s="218" t="s">
        <v>557</v>
      </c>
      <c r="D383" s="218" t="s">
        <v>127</v>
      </c>
      <c r="E383" s="219" t="s">
        <v>558</v>
      </c>
      <c r="F383" s="220" t="s">
        <v>559</v>
      </c>
      <c r="G383" s="221" t="s">
        <v>344</v>
      </c>
      <c r="H383" s="222">
        <v>1</v>
      </c>
      <c r="I383" s="223"/>
      <c r="J383" s="224">
        <f>ROUND(I383*H383,2)</f>
        <v>0</v>
      </c>
      <c r="K383" s="220" t="s">
        <v>131</v>
      </c>
      <c r="L383" s="44"/>
      <c r="M383" s="225" t="s">
        <v>1</v>
      </c>
      <c r="N383" s="226" t="s">
        <v>41</v>
      </c>
      <c r="O383" s="91"/>
      <c r="P383" s="227">
        <f>O383*H383</f>
        <v>0</v>
      </c>
      <c r="Q383" s="227">
        <v>0.00067000000000000002</v>
      </c>
      <c r="R383" s="227">
        <f>Q383*H383</f>
        <v>0.00067000000000000002</v>
      </c>
      <c r="S383" s="227">
        <v>0.00067000000000000002</v>
      </c>
      <c r="T383" s="228">
        <f>S383*H383</f>
        <v>0.00067000000000000002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9" t="s">
        <v>132</v>
      </c>
      <c r="AT383" s="229" t="s">
        <v>127</v>
      </c>
      <c r="AU383" s="229" t="s">
        <v>86</v>
      </c>
      <c r="AY383" s="17" t="s">
        <v>125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17" t="s">
        <v>84</v>
      </c>
      <c r="BK383" s="230">
        <f>ROUND(I383*H383,2)</f>
        <v>0</v>
      </c>
      <c r="BL383" s="17" t="s">
        <v>132</v>
      </c>
      <c r="BM383" s="229" t="s">
        <v>560</v>
      </c>
    </row>
    <row r="384" s="14" customFormat="1">
      <c r="A384" s="14"/>
      <c r="B384" s="242"/>
      <c r="C384" s="243"/>
      <c r="D384" s="233" t="s">
        <v>137</v>
      </c>
      <c r="E384" s="244" t="s">
        <v>1</v>
      </c>
      <c r="F384" s="245" t="s">
        <v>84</v>
      </c>
      <c r="G384" s="243"/>
      <c r="H384" s="246">
        <v>1</v>
      </c>
      <c r="I384" s="247"/>
      <c r="J384" s="243"/>
      <c r="K384" s="243"/>
      <c r="L384" s="248"/>
      <c r="M384" s="249"/>
      <c r="N384" s="250"/>
      <c r="O384" s="250"/>
      <c r="P384" s="250"/>
      <c r="Q384" s="250"/>
      <c r="R384" s="250"/>
      <c r="S384" s="250"/>
      <c r="T384" s="25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2" t="s">
        <v>137</v>
      </c>
      <c r="AU384" s="252" t="s">
        <v>86</v>
      </c>
      <c r="AV384" s="14" t="s">
        <v>86</v>
      </c>
      <c r="AW384" s="14" t="s">
        <v>32</v>
      </c>
      <c r="AX384" s="14" t="s">
        <v>84</v>
      </c>
      <c r="AY384" s="252" t="s">
        <v>125</v>
      </c>
    </row>
    <row r="385" s="2" customFormat="1" ht="21.75" customHeight="1">
      <c r="A385" s="38"/>
      <c r="B385" s="39"/>
      <c r="C385" s="218" t="s">
        <v>561</v>
      </c>
      <c r="D385" s="218" t="s">
        <v>127</v>
      </c>
      <c r="E385" s="219" t="s">
        <v>562</v>
      </c>
      <c r="F385" s="220" t="s">
        <v>563</v>
      </c>
      <c r="G385" s="221" t="s">
        <v>344</v>
      </c>
      <c r="H385" s="222">
        <v>6</v>
      </c>
      <c r="I385" s="223"/>
      <c r="J385" s="224">
        <f>ROUND(I385*H385,2)</f>
        <v>0</v>
      </c>
      <c r="K385" s="220" t="s">
        <v>131</v>
      </c>
      <c r="L385" s="44"/>
      <c r="M385" s="225" t="s">
        <v>1</v>
      </c>
      <c r="N385" s="226" t="s">
        <v>41</v>
      </c>
      <c r="O385" s="91"/>
      <c r="P385" s="227">
        <f>O385*H385</f>
        <v>0</v>
      </c>
      <c r="Q385" s="227">
        <v>0.00088999999999999995</v>
      </c>
      <c r="R385" s="227">
        <f>Q385*H385</f>
        <v>0.0053399999999999993</v>
      </c>
      <c r="S385" s="227">
        <v>0.00088999999999999995</v>
      </c>
      <c r="T385" s="228">
        <f>S385*H385</f>
        <v>0.0053399999999999993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9" t="s">
        <v>132</v>
      </c>
      <c r="AT385" s="229" t="s">
        <v>127</v>
      </c>
      <c r="AU385" s="229" t="s">
        <v>86</v>
      </c>
      <c r="AY385" s="17" t="s">
        <v>125</v>
      </c>
      <c r="BE385" s="230">
        <f>IF(N385="základní",J385,0)</f>
        <v>0</v>
      </c>
      <c r="BF385" s="230">
        <f>IF(N385="snížená",J385,0)</f>
        <v>0</v>
      </c>
      <c r="BG385" s="230">
        <f>IF(N385="zákl. přenesená",J385,0)</f>
        <v>0</v>
      </c>
      <c r="BH385" s="230">
        <f>IF(N385="sníž. přenesená",J385,0)</f>
        <v>0</v>
      </c>
      <c r="BI385" s="230">
        <f>IF(N385="nulová",J385,0)</f>
        <v>0</v>
      </c>
      <c r="BJ385" s="17" t="s">
        <v>84</v>
      </c>
      <c r="BK385" s="230">
        <f>ROUND(I385*H385,2)</f>
        <v>0</v>
      </c>
      <c r="BL385" s="17" t="s">
        <v>132</v>
      </c>
      <c r="BM385" s="229" t="s">
        <v>564</v>
      </c>
    </row>
    <row r="386" s="14" customFormat="1">
      <c r="A386" s="14"/>
      <c r="B386" s="242"/>
      <c r="C386" s="243"/>
      <c r="D386" s="233" t="s">
        <v>137</v>
      </c>
      <c r="E386" s="244" t="s">
        <v>1</v>
      </c>
      <c r="F386" s="245" t="s">
        <v>155</v>
      </c>
      <c r="G386" s="243"/>
      <c r="H386" s="246">
        <v>6</v>
      </c>
      <c r="I386" s="247"/>
      <c r="J386" s="243"/>
      <c r="K386" s="243"/>
      <c r="L386" s="248"/>
      <c r="M386" s="249"/>
      <c r="N386" s="250"/>
      <c r="O386" s="250"/>
      <c r="P386" s="250"/>
      <c r="Q386" s="250"/>
      <c r="R386" s="250"/>
      <c r="S386" s="250"/>
      <c r="T386" s="25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2" t="s">
        <v>137</v>
      </c>
      <c r="AU386" s="252" t="s">
        <v>86</v>
      </c>
      <c r="AV386" s="14" t="s">
        <v>86</v>
      </c>
      <c r="AW386" s="14" t="s">
        <v>32</v>
      </c>
      <c r="AX386" s="14" t="s">
        <v>84</v>
      </c>
      <c r="AY386" s="252" t="s">
        <v>125</v>
      </c>
    </row>
    <row r="387" s="2" customFormat="1" ht="24.15" customHeight="1">
      <c r="A387" s="38"/>
      <c r="B387" s="39"/>
      <c r="C387" s="218" t="s">
        <v>565</v>
      </c>
      <c r="D387" s="218" t="s">
        <v>127</v>
      </c>
      <c r="E387" s="219" t="s">
        <v>566</v>
      </c>
      <c r="F387" s="220" t="s">
        <v>567</v>
      </c>
      <c r="G387" s="221" t="s">
        <v>344</v>
      </c>
      <c r="H387" s="222">
        <v>16</v>
      </c>
      <c r="I387" s="223"/>
      <c r="J387" s="224">
        <f>ROUND(I387*H387,2)</f>
        <v>0</v>
      </c>
      <c r="K387" s="220" t="s">
        <v>131</v>
      </c>
      <c r="L387" s="44"/>
      <c r="M387" s="225" t="s">
        <v>1</v>
      </c>
      <c r="N387" s="226" t="s">
        <v>41</v>
      </c>
      <c r="O387" s="91"/>
      <c r="P387" s="227">
        <f>O387*H387</f>
        <v>0</v>
      </c>
      <c r="Q387" s="227">
        <v>0.00016000000000000001</v>
      </c>
      <c r="R387" s="227">
        <f>Q387*H387</f>
        <v>0.0025600000000000002</v>
      </c>
      <c r="S387" s="227">
        <v>0</v>
      </c>
      <c r="T387" s="228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9" t="s">
        <v>132</v>
      </c>
      <c r="AT387" s="229" t="s">
        <v>127</v>
      </c>
      <c r="AU387" s="229" t="s">
        <v>86</v>
      </c>
      <c r="AY387" s="17" t="s">
        <v>125</v>
      </c>
      <c r="BE387" s="230">
        <f>IF(N387="základní",J387,0)</f>
        <v>0</v>
      </c>
      <c r="BF387" s="230">
        <f>IF(N387="snížená",J387,0)</f>
        <v>0</v>
      </c>
      <c r="BG387" s="230">
        <f>IF(N387="zákl. přenesená",J387,0)</f>
        <v>0</v>
      </c>
      <c r="BH387" s="230">
        <f>IF(N387="sníž. přenesená",J387,0)</f>
        <v>0</v>
      </c>
      <c r="BI387" s="230">
        <f>IF(N387="nulová",J387,0)</f>
        <v>0</v>
      </c>
      <c r="BJ387" s="17" t="s">
        <v>84</v>
      </c>
      <c r="BK387" s="230">
        <f>ROUND(I387*H387,2)</f>
        <v>0</v>
      </c>
      <c r="BL387" s="17" t="s">
        <v>132</v>
      </c>
      <c r="BM387" s="229" t="s">
        <v>568</v>
      </c>
    </row>
    <row r="388" s="14" customFormat="1">
      <c r="A388" s="14"/>
      <c r="B388" s="242"/>
      <c r="C388" s="243"/>
      <c r="D388" s="233" t="s">
        <v>137</v>
      </c>
      <c r="E388" s="244" t="s">
        <v>1</v>
      </c>
      <c r="F388" s="245" t="s">
        <v>226</v>
      </c>
      <c r="G388" s="243"/>
      <c r="H388" s="246">
        <v>16</v>
      </c>
      <c r="I388" s="247"/>
      <c r="J388" s="243"/>
      <c r="K388" s="243"/>
      <c r="L388" s="248"/>
      <c r="M388" s="249"/>
      <c r="N388" s="250"/>
      <c r="O388" s="250"/>
      <c r="P388" s="250"/>
      <c r="Q388" s="250"/>
      <c r="R388" s="250"/>
      <c r="S388" s="250"/>
      <c r="T388" s="25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2" t="s">
        <v>137</v>
      </c>
      <c r="AU388" s="252" t="s">
        <v>86</v>
      </c>
      <c r="AV388" s="14" t="s">
        <v>86</v>
      </c>
      <c r="AW388" s="14" t="s">
        <v>32</v>
      </c>
      <c r="AX388" s="14" t="s">
        <v>84</v>
      </c>
      <c r="AY388" s="252" t="s">
        <v>125</v>
      </c>
    </row>
    <row r="389" s="2" customFormat="1" ht="24.15" customHeight="1">
      <c r="A389" s="38"/>
      <c r="B389" s="39"/>
      <c r="C389" s="268" t="s">
        <v>569</v>
      </c>
      <c r="D389" s="268" t="s">
        <v>255</v>
      </c>
      <c r="E389" s="269" t="s">
        <v>570</v>
      </c>
      <c r="F389" s="270" t="s">
        <v>571</v>
      </c>
      <c r="G389" s="271" t="s">
        <v>344</v>
      </c>
      <c r="H389" s="272">
        <v>16</v>
      </c>
      <c r="I389" s="273"/>
      <c r="J389" s="274">
        <f>ROUND(I389*H389,2)</f>
        <v>0</v>
      </c>
      <c r="K389" s="270" t="s">
        <v>1</v>
      </c>
      <c r="L389" s="275"/>
      <c r="M389" s="276" t="s">
        <v>1</v>
      </c>
      <c r="N389" s="277" t="s">
        <v>41</v>
      </c>
      <c r="O389" s="91"/>
      <c r="P389" s="227">
        <f>O389*H389</f>
        <v>0</v>
      </c>
      <c r="Q389" s="227">
        <v>0.00231</v>
      </c>
      <c r="R389" s="227">
        <f>Q389*H389</f>
        <v>0.03696</v>
      </c>
      <c r="S389" s="227">
        <v>0</v>
      </c>
      <c r="T389" s="22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9" t="s">
        <v>169</v>
      </c>
      <c r="AT389" s="229" t="s">
        <v>255</v>
      </c>
      <c r="AU389" s="229" t="s">
        <v>86</v>
      </c>
      <c r="AY389" s="17" t="s">
        <v>125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17" t="s">
        <v>84</v>
      </c>
      <c r="BK389" s="230">
        <f>ROUND(I389*H389,2)</f>
        <v>0</v>
      </c>
      <c r="BL389" s="17" t="s">
        <v>132</v>
      </c>
      <c r="BM389" s="229" t="s">
        <v>572</v>
      </c>
    </row>
    <row r="390" s="13" customFormat="1">
      <c r="A390" s="13"/>
      <c r="B390" s="231"/>
      <c r="C390" s="232"/>
      <c r="D390" s="233" t="s">
        <v>137</v>
      </c>
      <c r="E390" s="234" t="s">
        <v>1</v>
      </c>
      <c r="F390" s="235" t="s">
        <v>358</v>
      </c>
      <c r="G390" s="232"/>
      <c r="H390" s="234" t="s">
        <v>1</v>
      </c>
      <c r="I390" s="236"/>
      <c r="J390" s="232"/>
      <c r="K390" s="232"/>
      <c r="L390" s="237"/>
      <c r="M390" s="238"/>
      <c r="N390" s="239"/>
      <c r="O390" s="239"/>
      <c r="P390" s="239"/>
      <c r="Q390" s="239"/>
      <c r="R390" s="239"/>
      <c r="S390" s="239"/>
      <c r="T390" s="24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1" t="s">
        <v>137</v>
      </c>
      <c r="AU390" s="241" t="s">
        <v>86</v>
      </c>
      <c r="AV390" s="13" t="s">
        <v>84</v>
      </c>
      <c r="AW390" s="13" t="s">
        <v>32</v>
      </c>
      <c r="AX390" s="13" t="s">
        <v>76</v>
      </c>
      <c r="AY390" s="241" t="s">
        <v>125</v>
      </c>
    </row>
    <row r="391" s="14" customFormat="1">
      <c r="A391" s="14"/>
      <c r="B391" s="242"/>
      <c r="C391" s="243"/>
      <c r="D391" s="233" t="s">
        <v>137</v>
      </c>
      <c r="E391" s="244" t="s">
        <v>1</v>
      </c>
      <c r="F391" s="245" t="s">
        <v>226</v>
      </c>
      <c r="G391" s="243"/>
      <c r="H391" s="246">
        <v>16</v>
      </c>
      <c r="I391" s="247"/>
      <c r="J391" s="243"/>
      <c r="K391" s="243"/>
      <c r="L391" s="248"/>
      <c r="M391" s="249"/>
      <c r="N391" s="250"/>
      <c r="O391" s="250"/>
      <c r="P391" s="250"/>
      <c r="Q391" s="250"/>
      <c r="R391" s="250"/>
      <c r="S391" s="250"/>
      <c r="T391" s="25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2" t="s">
        <v>137</v>
      </c>
      <c r="AU391" s="252" t="s">
        <v>86</v>
      </c>
      <c r="AV391" s="14" t="s">
        <v>86</v>
      </c>
      <c r="AW391" s="14" t="s">
        <v>32</v>
      </c>
      <c r="AX391" s="14" t="s">
        <v>84</v>
      </c>
      <c r="AY391" s="252" t="s">
        <v>125</v>
      </c>
    </row>
    <row r="392" s="2" customFormat="1" ht="24.15" customHeight="1">
      <c r="A392" s="38"/>
      <c r="B392" s="39"/>
      <c r="C392" s="268" t="s">
        <v>573</v>
      </c>
      <c r="D392" s="268" t="s">
        <v>255</v>
      </c>
      <c r="E392" s="269" t="s">
        <v>574</v>
      </c>
      <c r="F392" s="270" t="s">
        <v>575</v>
      </c>
      <c r="G392" s="271" t="s">
        <v>344</v>
      </c>
      <c r="H392" s="272">
        <v>16</v>
      </c>
      <c r="I392" s="273"/>
      <c r="J392" s="274">
        <f>ROUND(I392*H392,2)</f>
        <v>0</v>
      </c>
      <c r="K392" s="270" t="s">
        <v>131</v>
      </c>
      <c r="L392" s="275"/>
      <c r="M392" s="276" t="s">
        <v>1</v>
      </c>
      <c r="N392" s="277" t="s">
        <v>41</v>
      </c>
      <c r="O392" s="91"/>
      <c r="P392" s="227">
        <f>O392*H392</f>
        <v>0</v>
      </c>
      <c r="Q392" s="227">
        <v>0.0035000000000000001</v>
      </c>
      <c r="R392" s="227">
        <f>Q392*H392</f>
        <v>0.056000000000000001</v>
      </c>
      <c r="S392" s="227">
        <v>0</v>
      </c>
      <c r="T392" s="228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9" t="s">
        <v>169</v>
      </c>
      <c r="AT392" s="229" t="s">
        <v>255</v>
      </c>
      <c r="AU392" s="229" t="s">
        <v>86</v>
      </c>
      <c r="AY392" s="17" t="s">
        <v>125</v>
      </c>
      <c r="BE392" s="230">
        <f>IF(N392="základní",J392,0)</f>
        <v>0</v>
      </c>
      <c r="BF392" s="230">
        <f>IF(N392="snížená",J392,0)</f>
        <v>0</v>
      </c>
      <c r="BG392" s="230">
        <f>IF(N392="zákl. přenesená",J392,0)</f>
        <v>0</v>
      </c>
      <c r="BH392" s="230">
        <f>IF(N392="sníž. přenesená",J392,0)</f>
        <v>0</v>
      </c>
      <c r="BI392" s="230">
        <f>IF(N392="nulová",J392,0)</f>
        <v>0</v>
      </c>
      <c r="BJ392" s="17" t="s">
        <v>84</v>
      </c>
      <c r="BK392" s="230">
        <f>ROUND(I392*H392,2)</f>
        <v>0</v>
      </c>
      <c r="BL392" s="17" t="s">
        <v>132</v>
      </c>
      <c r="BM392" s="229" t="s">
        <v>576</v>
      </c>
    </row>
    <row r="393" s="13" customFormat="1">
      <c r="A393" s="13"/>
      <c r="B393" s="231"/>
      <c r="C393" s="232"/>
      <c r="D393" s="233" t="s">
        <v>137</v>
      </c>
      <c r="E393" s="234" t="s">
        <v>1</v>
      </c>
      <c r="F393" s="235" t="s">
        <v>358</v>
      </c>
      <c r="G393" s="232"/>
      <c r="H393" s="234" t="s">
        <v>1</v>
      </c>
      <c r="I393" s="236"/>
      <c r="J393" s="232"/>
      <c r="K393" s="232"/>
      <c r="L393" s="237"/>
      <c r="M393" s="238"/>
      <c r="N393" s="239"/>
      <c r="O393" s="239"/>
      <c r="P393" s="239"/>
      <c r="Q393" s="239"/>
      <c r="R393" s="239"/>
      <c r="S393" s="239"/>
      <c r="T393" s="24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1" t="s">
        <v>137</v>
      </c>
      <c r="AU393" s="241" t="s">
        <v>86</v>
      </c>
      <c r="AV393" s="13" t="s">
        <v>84</v>
      </c>
      <c r="AW393" s="13" t="s">
        <v>32</v>
      </c>
      <c r="AX393" s="13" t="s">
        <v>76</v>
      </c>
      <c r="AY393" s="241" t="s">
        <v>125</v>
      </c>
    </row>
    <row r="394" s="14" customFormat="1">
      <c r="A394" s="14"/>
      <c r="B394" s="242"/>
      <c r="C394" s="243"/>
      <c r="D394" s="233" t="s">
        <v>137</v>
      </c>
      <c r="E394" s="244" t="s">
        <v>1</v>
      </c>
      <c r="F394" s="245" t="s">
        <v>226</v>
      </c>
      <c r="G394" s="243"/>
      <c r="H394" s="246">
        <v>16</v>
      </c>
      <c r="I394" s="247"/>
      <c r="J394" s="243"/>
      <c r="K394" s="243"/>
      <c r="L394" s="248"/>
      <c r="M394" s="249"/>
      <c r="N394" s="250"/>
      <c r="O394" s="250"/>
      <c r="P394" s="250"/>
      <c r="Q394" s="250"/>
      <c r="R394" s="250"/>
      <c r="S394" s="250"/>
      <c r="T394" s="25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2" t="s">
        <v>137</v>
      </c>
      <c r="AU394" s="252" t="s">
        <v>86</v>
      </c>
      <c r="AV394" s="14" t="s">
        <v>86</v>
      </c>
      <c r="AW394" s="14" t="s">
        <v>32</v>
      </c>
      <c r="AX394" s="14" t="s">
        <v>84</v>
      </c>
      <c r="AY394" s="252" t="s">
        <v>125</v>
      </c>
    </row>
    <row r="395" s="2" customFormat="1" ht="24.15" customHeight="1">
      <c r="A395" s="38"/>
      <c r="B395" s="39"/>
      <c r="C395" s="218" t="s">
        <v>577</v>
      </c>
      <c r="D395" s="218" t="s">
        <v>127</v>
      </c>
      <c r="E395" s="219" t="s">
        <v>578</v>
      </c>
      <c r="F395" s="220" t="s">
        <v>579</v>
      </c>
      <c r="G395" s="221" t="s">
        <v>344</v>
      </c>
      <c r="H395" s="222">
        <v>1</v>
      </c>
      <c r="I395" s="223"/>
      <c r="J395" s="224">
        <f>ROUND(I395*H395,2)</f>
        <v>0</v>
      </c>
      <c r="K395" s="220" t="s">
        <v>131</v>
      </c>
      <c r="L395" s="44"/>
      <c r="M395" s="225" t="s">
        <v>1</v>
      </c>
      <c r="N395" s="226" t="s">
        <v>41</v>
      </c>
      <c r="O395" s="91"/>
      <c r="P395" s="227">
        <f>O395*H395</f>
        <v>0</v>
      </c>
      <c r="Q395" s="227">
        <v>0.00038000000000000002</v>
      </c>
      <c r="R395" s="227">
        <f>Q395*H395</f>
        <v>0.00038000000000000002</v>
      </c>
      <c r="S395" s="227">
        <v>0</v>
      </c>
      <c r="T395" s="228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9" t="s">
        <v>132</v>
      </c>
      <c r="AT395" s="229" t="s">
        <v>127</v>
      </c>
      <c r="AU395" s="229" t="s">
        <v>86</v>
      </c>
      <c r="AY395" s="17" t="s">
        <v>125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17" t="s">
        <v>84</v>
      </c>
      <c r="BK395" s="230">
        <f>ROUND(I395*H395,2)</f>
        <v>0</v>
      </c>
      <c r="BL395" s="17" t="s">
        <v>132</v>
      </c>
      <c r="BM395" s="229" t="s">
        <v>580</v>
      </c>
    </row>
    <row r="396" s="2" customFormat="1" ht="24.15" customHeight="1">
      <c r="A396" s="38"/>
      <c r="B396" s="39"/>
      <c r="C396" s="268" t="s">
        <v>581</v>
      </c>
      <c r="D396" s="268" t="s">
        <v>255</v>
      </c>
      <c r="E396" s="269" t="s">
        <v>582</v>
      </c>
      <c r="F396" s="270" t="s">
        <v>583</v>
      </c>
      <c r="G396" s="271" t="s">
        <v>344</v>
      </c>
      <c r="H396" s="272">
        <v>1</v>
      </c>
      <c r="I396" s="273"/>
      <c r="J396" s="274">
        <f>ROUND(I396*H396,2)</f>
        <v>0</v>
      </c>
      <c r="K396" s="270" t="s">
        <v>1</v>
      </c>
      <c r="L396" s="275"/>
      <c r="M396" s="276" t="s">
        <v>1</v>
      </c>
      <c r="N396" s="277" t="s">
        <v>41</v>
      </c>
      <c r="O396" s="91"/>
      <c r="P396" s="227">
        <f>O396*H396</f>
        <v>0</v>
      </c>
      <c r="Q396" s="227">
        <v>0.0036600000000000001</v>
      </c>
      <c r="R396" s="227">
        <f>Q396*H396</f>
        <v>0.0036600000000000001</v>
      </c>
      <c r="S396" s="227">
        <v>0</v>
      </c>
      <c r="T396" s="228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9" t="s">
        <v>169</v>
      </c>
      <c r="AT396" s="229" t="s">
        <v>255</v>
      </c>
      <c r="AU396" s="229" t="s">
        <v>86</v>
      </c>
      <c r="AY396" s="17" t="s">
        <v>125</v>
      </c>
      <c r="BE396" s="230">
        <f>IF(N396="základní",J396,0)</f>
        <v>0</v>
      </c>
      <c r="BF396" s="230">
        <f>IF(N396="snížená",J396,0)</f>
        <v>0</v>
      </c>
      <c r="BG396" s="230">
        <f>IF(N396="zákl. přenesená",J396,0)</f>
        <v>0</v>
      </c>
      <c r="BH396" s="230">
        <f>IF(N396="sníž. přenesená",J396,0)</f>
        <v>0</v>
      </c>
      <c r="BI396" s="230">
        <f>IF(N396="nulová",J396,0)</f>
        <v>0</v>
      </c>
      <c r="BJ396" s="17" t="s">
        <v>84</v>
      </c>
      <c r="BK396" s="230">
        <f>ROUND(I396*H396,2)</f>
        <v>0</v>
      </c>
      <c r="BL396" s="17" t="s">
        <v>132</v>
      </c>
      <c r="BM396" s="229" t="s">
        <v>584</v>
      </c>
    </row>
    <row r="397" s="13" customFormat="1">
      <c r="A397" s="13"/>
      <c r="B397" s="231"/>
      <c r="C397" s="232"/>
      <c r="D397" s="233" t="s">
        <v>137</v>
      </c>
      <c r="E397" s="234" t="s">
        <v>1</v>
      </c>
      <c r="F397" s="235" t="s">
        <v>358</v>
      </c>
      <c r="G397" s="232"/>
      <c r="H397" s="234" t="s">
        <v>1</v>
      </c>
      <c r="I397" s="236"/>
      <c r="J397" s="232"/>
      <c r="K397" s="232"/>
      <c r="L397" s="237"/>
      <c r="M397" s="238"/>
      <c r="N397" s="239"/>
      <c r="O397" s="239"/>
      <c r="P397" s="239"/>
      <c r="Q397" s="239"/>
      <c r="R397" s="239"/>
      <c r="S397" s="239"/>
      <c r="T397" s="24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1" t="s">
        <v>137</v>
      </c>
      <c r="AU397" s="241" t="s">
        <v>86</v>
      </c>
      <c r="AV397" s="13" t="s">
        <v>84</v>
      </c>
      <c r="AW397" s="13" t="s">
        <v>32</v>
      </c>
      <c r="AX397" s="13" t="s">
        <v>76</v>
      </c>
      <c r="AY397" s="241" t="s">
        <v>125</v>
      </c>
    </row>
    <row r="398" s="14" customFormat="1">
      <c r="A398" s="14"/>
      <c r="B398" s="242"/>
      <c r="C398" s="243"/>
      <c r="D398" s="233" t="s">
        <v>137</v>
      </c>
      <c r="E398" s="244" t="s">
        <v>1</v>
      </c>
      <c r="F398" s="245" t="s">
        <v>84</v>
      </c>
      <c r="G398" s="243"/>
      <c r="H398" s="246">
        <v>1</v>
      </c>
      <c r="I398" s="247"/>
      <c r="J398" s="243"/>
      <c r="K398" s="243"/>
      <c r="L398" s="248"/>
      <c r="M398" s="249"/>
      <c r="N398" s="250"/>
      <c r="O398" s="250"/>
      <c r="P398" s="250"/>
      <c r="Q398" s="250"/>
      <c r="R398" s="250"/>
      <c r="S398" s="250"/>
      <c r="T398" s="25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2" t="s">
        <v>137</v>
      </c>
      <c r="AU398" s="252" t="s">
        <v>86</v>
      </c>
      <c r="AV398" s="14" t="s">
        <v>86</v>
      </c>
      <c r="AW398" s="14" t="s">
        <v>32</v>
      </c>
      <c r="AX398" s="14" t="s">
        <v>84</v>
      </c>
      <c r="AY398" s="252" t="s">
        <v>125</v>
      </c>
    </row>
    <row r="399" s="2" customFormat="1" ht="24.15" customHeight="1">
      <c r="A399" s="38"/>
      <c r="B399" s="39"/>
      <c r="C399" s="218" t="s">
        <v>585</v>
      </c>
      <c r="D399" s="218" t="s">
        <v>127</v>
      </c>
      <c r="E399" s="219" t="s">
        <v>586</v>
      </c>
      <c r="F399" s="220" t="s">
        <v>587</v>
      </c>
      <c r="G399" s="221" t="s">
        <v>344</v>
      </c>
      <c r="H399" s="222">
        <v>6</v>
      </c>
      <c r="I399" s="223"/>
      <c r="J399" s="224">
        <f>ROUND(I399*H399,2)</f>
        <v>0</v>
      </c>
      <c r="K399" s="220" t="s">
        <v>131</v>
      </c>
      <c r="L399" s="44"/>
      <c r="M399" s="225" t="s">
        <v>1</v>
      </c>
      <c r="N399" s="226" t="s">
        <v>41</v>
      </c>
      <c r="O399" s="91"/>
      <c r="P399" s="227">
        <f>O399*H399</f>
        <v>0</v>
      </c>
      <c r="Q399" s="227">
        <v>0.00060999999999999997</v>
      </c>
      <c r="R399" s="227">
        <f>Q399*H399</f>
        <v>0.0036600000000000001</v>
      </c>
      <c r="S399" s="227">
        <v>0</v>
      </c>
      <c r="T399" s="228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9" t="s">
        <v>132</v>
      </c>
      <c r="AT399" s="229" t="s">
        <v>127</v>
      </c>
      <c r="AU399" s="229" t="s">
        <v>86</v>
      </c>
      <c r="AY399" s="17" t="s">
        <v>125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17" t="s">
        <v>84</v>
      </c>
      <c r="BK399" s="230">
        <f>ROUND(I399*H399,2)</f>
        <v>0</v>
      </c>
      <c r="BL399" s="17" t="s">
        <v>132</v>
      </c>
      <c r="BM399" s="229" t="s">
        <v>588</v>
      </c>
    </row>
    <row r="400" s="2" customFormat="1" ht="24.15" customHeight="1">
      <c r="A400" s="38"/>
      <c r="B400" s="39"/>
      <c r="C400" s="268" t="s">
        <v>589</v>
      </c>
      <c r="D400" s="268" t="s">
        <v>255</v>
      </c>
      <c r="E400" s="269" t="s">
        <v>590</v>
      </c>
      <c r="F400" s="270" t="s">
        <v>591</v>
      </c>
      <c r="G400" s="271" t="s">
        <v>344</v>
      </c>
      <c r="H400" s="272">
        <v>6</v>
      </c>
      <c r="I400" s="273"/>
      <c r="J400" s="274">
        <f>ROUND(I400*H400,2)</f>
        <v>0</v>
      </c>
      <c r="K400" s="270" t="s">
        <v>1</v>
      </c>
      <c r="L400" s="275"/>
      <c r="M400" s="276" t="s">
        <v>1</v>
      </c>
      <c r="N400" s="277" t="s">
        <v>41</v>
      </c>
      <c r="O400" s="91"/>
      <c r="P400" s="227">
        <f>O400*H400</f>
        <v>0</v>
      </c>
      <c r="Q400" s="227">
        <v>0.0051999999999999998</v>
      </c>
      <c r="R400" s="227">
        <f>Q400*H400</f>
        <v>0.031199999999999999</v>
      </c>
      <c r="S400" s="227">
        <v>0</v>
      </c>
      <c r="T400" s="228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9" t="s">
        <v>169</v>
      </c>
      <c r="AT400" s="229" t="s">
        <v>255</v>
      </c>
      <c r="AU400" s="229" t="s">
        <v>86</v>
      </c>
      <c r="AY400" s="17" t="s">
        <v>125</v>
      </c>
      <c r="BE400" s="230">
        <f>IF(N400="základní",J400,0)</f>
        <v>0</v>
      </c>
      <c r="BF400" s="230">
        <f>IF(N400="snížená",J400,0)</f>
        <v>0</v>
      </c>
      <c r="BG400" s="230">
        <f>IF(N400="zákl. přenesená",J400,0)</f>
        <v>0</v>
      </c>
      <c r="BH400" s="230">
        <f>IF(N400="sníž. přenesená",J400,0)</f>
        <v>0</v>
      </c>
      <c r="BI400" s="230">
        <f>IF(N400="nulová",J400,0)</f>
        <v>0</v>
      </c>
      <c r="BJ400" s="17" t="s">
        <v>84</v>
      </c>
      <c r="BK400" s="230">
        <f>ROUND(I400*H400,2)</f>
        <v>0</v>
      </c>
      <c r="BL400" s="17" t="s">
        <v>132</v>
      </c>
      <c r="BM400" s="229" t="s">
        <v>592</v>
      </c>
    </row>
    <row r="401" s="13" customFormat="1">
      <c r="A401" s="13"/>
      <c r="B401" s="231"/>
      <c r="C401" s="232"/>
      <c r="D401" s="233" t="s">
        <v>137</v>
      </c>
      <c r="E401" s="234" t="s">
        <v>1</v>
      </c>
      <c r="F401" s="235" t="s">
        <v>358</v>
      </c>
      <c r="G401" s="232"/>
      <c r="H401" s="234" t="s">
        <v>1</v>
      </c>
      <c r="I401" s="236"/>
      <c r="J401" s="232"/>
      <c r="K401" s="232"/>
      <c r="L401" s="237"/>
      <c r="M401" s="238"/>
      <c r="N401" s="239"/>
      <c r="O401" s="239"/>
      <c r="P401" s="239"/>
      <c r="Q401" s="239"/>
      <c r="R401" s="239"/>
      <c r="S401" s="239"/>
      <c r="T401" s="24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1" t="s">
        <v>137</v>
      </c>
      <c r="AU401" s="241" t="s">
        <v>86</v>
      </c>
      <c r="AV401" s="13" t="s">
        <v>84</v>
      </c>
      <c r="AW401" s="13" t="s">
        <v>32</v>
      </c>
      <c r="AX401" s="13" t="s">
        <v>76</v>
      </c>
      <c r="AY401" s="241" t="s">
        <v>125</v>
      </c>
    </row>
    <row r="402" s="14" customFormat="1">
      <c r="A402" s="14"/>
      <c r="B402" s="242"/>
      <c r="C402" s="243"/>
      <c r="D402" s="233" t="s">
        <v>137</v>
      </c>
      <c r="E402" s="244" t="s">
        <v>1</v>
      </c>
      <c r="F402" s="245" t="s">
        <v>155</v>
      </c>
      <c r="G402" s="243"/>
      <c r="H402" s="246">
        <v>6</v>
      </c>
      <c r="I402" s="247"/>
      <c r="J402" s="243"/>
      <c r="K402" s="243"/>
      <c r="L402" s="248"/>
      <c r="M402" s="249"/>
      <c r="N402" s="250"/>
      <c r="O402" s="250"/>
      <c r="P402" s="250"/>
      <c r="Q402" s="250"/>
      <c r="R402" s="250"/>
      <c r="S402" s="250"/>
      <c r="T402" s="25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2" t="s">
        <v>137</v>
      </c>
      <c r="AU402" s="252" t="s">
        <v>86</v>
      </c>
      <c r="AV402" s="14" t="s">
        <v>86</v>
      </c>
      <c r="AW402" s="14" t="s">
        <v>32</v>
      </c>
      <c r="AX402" s="14" t="s">
        <v>84</v>
      </c>
      <c r="AY402" s="252" t="s">
        <v>125</v>
      </c>
    </row>
    <row r="403" s="2" customFormat="1" ht="21.75" customHeight="1">
      <c r="A403" s="38"/>
      <c r="B403" s="39"/>
      <c r="C403" s="268" t="s">
        <v>593</v>
      </c>
      <c r="D403" s="268" t="s">
        <v>255</v>
      </c>
      <c r="E403" s="269" t="s">
        <v>594</v>
      </c>
      <c r="F403" s="270" t="s">
        <v>595</v>
      </c>
      <c r="G403" s="271" t="s">
        <v>344</v>
      </c>
      <c r="H403" s="272">
        <v>7</v>
      </c>
      <c r="I403" s="273"/>
      <c r="J403" s="274">
        <f>ROUND(I403*H403,2)</f>
        <v>0</v>
      </c>
      <c r="K403" s="270" t="s">
        <v>131</v>
      </c>
      <c r="L403" s="275"/>
      <c r="M403" s="276" t="s">
        <v>1</v>
      </c>
      <c r="N403" s="277" t="s">
        <v>41</v>
      </c>
      <c r="O403" s="91"/>
      <c r="P403" s="227">
        <f>O403*H403</f>
        <v>0</v>
      </c>
      <c r="Q403" s="227">
        <v>0.0035000000000000001</v>
      </c>
      <c r="R403" s="227">
        <f>Q403*H403</f>
        <v>0.024500000000000001</v>
      </c>
      <c r="S403" s="227">
        <v>0</v>
      </c>
      <c r="T403" s="228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9" t="s">
        <v>169</v>
      </c>
      <c r="AT403" s="229" t="s">
        <v>255</v>
      </c>
      <c r="AU403" s="229" t="s">
        <v>86</v>
      </c>
      <c r="AY403" s="17" t="s">
        <v>125</v>
      </c>
      <c r="BE403" s="230">
        <f>IF(N403="základní",J403,0)</f>
        <v>0</v>
      </c>
      <c r="BF403" s="230">
        <f>IF(N403="snížená",J403,0)</f>
        <v>0</v>
      </c>
      <c r="BG403" s="230">
        <f>IF(N403="zákl. přenesená",J403,0)</f>
        <v>0</v>
      </c>
      <c r="BH403" s="230">
        <f>IF(N403="sníž. přenesená",J403,0)</f>
        <v>0</v>
      </c>
      <c r="BI403" s="230">
        <f>IF(N403="nulová",J403,0)</f>
        <v>0</v>
      </c>
      <c r="BJ403" s="17" t="s">
        <v>84</v>
      </c>
      <c r="BK403" s="230">
        <f>ROUND(I403*H403,2)</f>
        <v>0</v>
      </c>
      <c r="BL403" s="17" t="s">
        <v>132</v>
      </c>
      <c r="BM403" s="229" t="s">
        <v>596</v>
      </c>
    </row>
    <row r="404" s="13" customFormat="1">
      <c r="A404" s="13"/>
      <c r="B404" s="231"/>
      <c r="C404" s="232"/>
      <c r="D404" s="233" t="s">
        <v>137</v>
      </c>
      <c r="E404" s="234" t="s">
        <v>1</v>
      </c>
      <c r="F404" s="235" t="s">
        <v>358</v>
      </c>
      <c r="G404" s="232"/>
      <c r="H404" s="234" t="s">
        <v>1</v>
      </c>
      <c r="I404" s="236"/>
      <c r="J404" s="232"/>
      <c r="K404" s="232"/>
      <c r="L404" s="237"/>
      <c r="M404" s="238"/>
      <c r="N404" s="239"/>
      <c r="O404" s="239"/>
      <c r="P404" s="239"/>
      <c r="Q404" s="239"/>
      <c r="R404" s="239"/>
      <c r="S404" s="239"/>
      <c r="T404" s="24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1" t="s">
        <v>137</v>
      </c>
      <c r="AU404" s="241" t="s">
        <v>86</v>
      </c>
      <c r="AV404" s="13" t="s">
        <v>84</v>
      </c>
      <c r="AW404" s="13" t="s">
        <v>32</v>
      </c>
      <c r="AX404" s="13" t="s">
        <v>76</v>
      </c>
      <c r="AY404" s="241" t="s">
        <v>125</v>
      </c>
    </row>
    <row r="405" s="14" customFormat="1">
      <c r="A405" s="14"/>
      <c r="B405" s="242"/>
      <c r="C405" s="243"/>
      <c r="D405" s="233" t="s">
        <v>137</v>
      </c>
      <c r="E405" s="244" t="s">
        <v>1</v>
      </c>
      <c r="F405" s="245" t="s">
        <v>163</v>
      </c>
      <c r="G405" s="243"/>
      <c r="H405" s="246">
        <v>7</v>
      </c>
      <c r="I405" s="247"/>
      <c r="J405" s="243"/>
      <c r="K405" s="243"/>
      <c r="L405" s="248"/>
      <c r="M405" s="249"/>
      <c r="N405" s="250"/>
      <c r="O405" s="250"/>
      <c r="P405" s="250"/>
      <c r="Q405" s="250"/>
      <c r="R405" s="250"/>
      <c r="S405" s="250"/>
      <c r="T405" s="25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2" t="s">
        <v>137</v>
      </c>
      <c r="AU405" s="252" t="s">
        <v>86</v>
      </c>
      <c r="AV405" s="14" t="s">
        <v>86</v>
      </c>
      <c r="AW405" s="14" t="s">
        <v>32</v>
      </c>
      <c r="AX405" s="14" t="s">
        <v>84</v>
      </c>
      <c r="AY405" s="252" t="s">
        <v>125</v>
      </c>
    </row>
    <row r="406" s="2" customFormat="1" ht="21.75" customHeight="1">
      <c r="A406" s="38"/>
      <c r="B406" s="39"/>
      <c r="C406" s="218" t="s">
        <v>597</v>
      </c>
      <c r="D406" s="218" t="s">
        <v>127</v>
      </c>
      <c r="E406" s="219" t="s">
        <v>598</v>
      </c>
      <c r="F406" s="220" t="s">
        <v>599</v>
      </c>
      <c r="G406" s="221" t="s">
        <v>344</v>
      </c>
      <c r="H406" s="222">
        <v>2</v>
      </c>
      <c r="I406" s="223"/>
      <c r="J406" s="224">
        <f>ROUND(I406*H406,2)</f>
        <v>0</v>
      </c>
      <c r="K406" s="220" t="s">
        <v>131</v>
      </c>
      <c r="L406" s="44"/>
      <c r="M406" s="225" t="s">
        <v>1</v>
      </c>
      <c r="N406" s="226" t="s">
        <v>41</v>
      </c>
      <c r="O406" s="91"/>
      <c r="P406" s="227">
        <f>O406*H406</f>
        <v>0</v>
      </c>
      <c r="Q406" s="227">
        <v>0.0016199999999999999</v>
      </c>
      <c r="R406" s="227">
        <f>Q406*H406</f>
        <v>0.0032399999999999998</v>
      </c>
      <c r="S406" s="227">
        <v>0</v>
      </c>
      <c r="T406" s="228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9" t="s">
        <v>132</v>
      </c>
      <c r="AT406" s="229" t="s">
        <v>127</v>
      </c>
      <c r="AU406" s="229" t="s">
        <v>86</v>
      </c>
      <c r="AY406" s="17" t="s">
        <v>125</v>
      </c>
      <c r="BE406" s="230">
        <f>IF(N406="základní",J406,0)</f>
        <v>0</v>
      </c>
      <c r="BF406" s="230">
        <f>IF(N406="snížená",J406,0)</f>
        <v>0</v>
      </c>
      <c r="BG406" s="230">
        <f>IF(N406="zákl. přenesená",J406,0)</f>
        <v>0</v>
      </c>
      <c r="BH406" s="230">
        <f>IF(N406="sníž. přenesená",J406,0)</f>
        <v>0</v>
      </c>
      <c r="BI406" s="230">
        <f>IF(N406="nulová",J406,0)</f>
        <v>0</v>
      </c>
      <c r="BJ406" s="17" t="s">
        <v>84</v>
      </c>
      <c r="BK406" s="230">
        <f>ROUND(I406*H406,2)</f>
        <v>0</v>
      </c>
      <c r="BL406" s="17" t="s">
        <v>132</v>
      </c>
      <c r="BM406" s="229" t="s">
        <v>600</v>
      </c>
    </row>
    <row r="407" s="2" customFormat="1" ht="16.5" customHeight="1">
      <c r="A407" s="38"/>
      <c r="B407" s="39"/>
      <c r="C407" s="268" t="s">
        <v>601</v>
      </c>
      <c r="D407" s="268" t="s">
        <v>255</v>
      </c>
      <c r="E407" s="269" t="s">
        <v>602</v>
      </c>
      <c r="F407" s="270" t="s">
        <v>603</v>
      </c>
      <c r="G407" s="271" t="s">
        <v>344</v>
      </c>
      <c r="H407" s="272">
        <v>2</v>
      </c>
      <c r="I407" s="273"/>
      <c r="J407" s="274">
        <f>ROUND(I407*H407,2)</f>
        <v>0</v>
      </c>
      <c r="K407" s="270" t="s">
        <v>131</v>
      </c>
      <c r="L407" s="275"/>
      <c r="M407" s="276" t="s">
        <v>1</v>
      </c>
      <c r="N407" s="277" t="s">
        <v>41</v>
      </c>
      <c r="O407" s="91"/>
      <c r="P407" s="227">
        <f>O407*H407</f>
        <v>0</v>
      </c>
      <c r="Q407" s="227">
        <v>0.01847</v>
      </c>
      <c r="R407" s="227">
        <f>Q407*H407</f>
        <v>0.036940000000000001</v>
      </c>
      <c r="S407" s="227">
        <v>0</v>
      </c>
      <c r="T407" s="228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9" t="s">
        <v>169</v>
      </c>
      <c r="AT407" s="229" t="s">
        <v>255</v>
      </c>
      <c r="AU407" s="229" t="s">
        <v>86</v>
      </c>
      <c r="AY407" s="17" t="s">
        <v>125</v>
      </c>
      <c r="BE407" s="230">
        <f>IF(N407="základní",J407,0)</f>
        <v>0</v>
      </c>
      <c r="BF407" s="230">
        <f>IF(N407="snížená",J407,0)</f>
        <v>0</v>
      </c>
      <c r="BG407" s="230">
        <f>IF(N407="zákl. přenesená",J407,0)</f>
        <v>0</v>
      </c>
      <c r="BH407" s="230">
        <f>IF(N407="sníž. přenesená",J407,0)</f>
        <v>0</v>
      </c>
      <c r="BI407" s="230">
        <f>IF(N407="nulová",J407,0)</f>
        <v>0</v>
      </c>
      <c r="BJ407" s="17" t="s">
        <v>84</v>
      </c>
      <c r="BK407" s="230">
        <f>ROUND(I407*H407,2)</f>
        <v>0</v>
      </c>
      <c r="BL407" s="17" t="s">
        <v>132</v>
      </c>
      <c r="BM407" s="229" t="s">
        <v>604</v>
      </c>
    </row>
    <row r="408" s="2" customFormat="1" ht="16.5" customHeight="1">
      <c r="A408" s="38"/>
      <c r="B408" s="39"/>
      <c r="C408" s="218" t="s">
        <v>605</v>
      </c>
      <c r="D408" s="218" t="s">
        <v>127</v>
      </c>
      <c r="E408" s="219" t="s">
        <v>606</v>
      </c>
      <c r="F408" s="220" t="s">
        <v>607</v>
      </c>
      <c r="G408" s="221" t="s">
        <v>344</v>
      </c>
      <c r="H408" s="222">
        <v>1</v>
      </c>
      <c r="I408" s="223"/>
      <c r="J408" s="224">
        <f>ROUND(I408*H408,2)</f>
        <v>0</v>
      </c>
      <c r="K408" s="220" t="s">
        <v>131</v>
      </c>
      <c r="L408" s="44"/>
      <c r="M408" s="225" t="s">
        <v>1</v>
      </c>
      <c r="N408" s="226" t="s">
        <v>41</v>
      </c>
      <c r="O408" s="91"/>
      <c r="P408" s="227">
        <f>O408*H408</f>
        <v>0</v>
      </c>
      <c r="Q408" s="227">
        <v>0.0013600000000000001</v>
      </c>
      <c r="R408" s="227">
        <f>Q408*H408</f>
        <v>0.0013600000000000001</v>
      </c>
      <c r="S408" s="227">
        <v>0</v>
      </c>
      <c r="T408" s="22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132</v>
      </c>
      <c r="AT408" s="229" t="s">
        <v>127</v>
      </c>
      <c r="AU408" s="229" t="s">
        <v>86</v>
      </c>
      <c r="AY408" s="17" t="s">
        <v>125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84</v>
      </c>
      <c r="BK408" s="230">
        <f>ROUND(I408*H408,2)</f>
        <v>0</v>
      </c>
      <c r="BL408" s="17" t="s">
        <v>132</v>
      </c>
      <c r="BM408" s="229" t="s">
        <v>608</v>
      </c>
    </row>
    <row r="409" s="2" customFormat="1" ht="24.15" customHeight="1">
      <c r="A409" s="38"/>
      <c r="B409" s="39"/>
      <c r="C409" s="268" t="s">
        <v>609</v>
      </c>
      <c r="D409" s="268" t="s">
        <v>255</v>
      </c>
      <c r="E409" s="269" t="s">
        <v>610</v>
      </c>
      <c r="F409" s="270" t="s">
        <v>611</v>
      </c>
      <c r="G409" s="271" t="s">
        <v>344</v>
      </c>
      <c r="H409" s="272">
        <v>1</v>
      </c>
      <c r="I409" s="273"/>
      <c r="J409" s="274">
        <f>ROUND(I409*H409,2)</f>
        <v>0</v>
      </c>
      <c r="K409" s="270" t="s">
        <v>131</v>
      </c>
      <c r="L409" s="275"/>
      <c r="M409" s="276" t="s">
        <v>1</v>
      </c>
      <c r="N409" s="277" t="s">
        <v>41</v>
      </c>
      <c r="O409" s="91"/>
      <c r="P409" s="227">
        <f>O409*H409</f>
        <v>0</v>
      </c>
      <c r="Q409" s="227">
        <v>0.042999999999999997</v>
      </c>
      <c r="R409" s="227">
        <f>Q409*H409</f>
        <v>0.042999999999999997</v>
      </c>
      <c r="S409" s="227">
        <v>0</v>
      </c>
      <c r="T409" s="228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9" t="s">
        <v>169</v>
      </c>
      <c r="AT409" s="229" t="s">
        <v>255</v>
      </c>
      <c r="AU409" s="229" t="s">
        <v>86</v>
      </c>
      <c r="AY409" s="17" t="s">
        <v>125</v>
      </c>
      <c r="BE409" s="230">
        <f>IF(N409="základní",J409,0)</f>
        <v>0</v>
      </c>
      <c r="BF409" s="230">
        <f>IF(N409="snížená",J409,0)</f>
        <v>0</v>
      </c>
      <c r="BG409" s="230">
        <f>IF(N409="zákl. přenesená",J409,0)</f>
        <v>0</v>
      </c>
      <c r="BH409" s="230">
        <f>IF(N409="sníž. přenesená",J409,0)</f>
        <v>0</v>
      </c>
      <c r="BI409" s="230">
        <f>IF(N409="nulová",J409,0)</f>
        <v>0</v>
      </c>
      <c r="BJ409" s="17" t="s">
        <v>84</v>
      </c>
      <c r="BK409" s="230">
        <f>ROUND(I409*H409,2)</f>
        <v>0</v>
      </c>
      <c r="BL409" s="17" t="s">
        <v>132</v>
      </c>
      <c r="BM409" s="229" t="s">
        <v>612</v>
      </c>
    </row>
    <row r="410" s="2" customFormat="1" ht="24.15" customHeight="1">
      <c r="A410" s="38"/>
      <c r="B410" s="39"/>
      <c r="C410" s="268" t="s">
        <v>613</v>
      </c>
      <c r="D410" s="268" t="s">
        <v>255</v>
      </c>
      <c r="E410" s="269" t="s">
        <v>614</v>
      </c>
      <c r="F410" s="270" t="s">
        <v>615</v>
      </c>
      <c r="G410" s="271" t="s">
        <v>344</v>
      </c>
      <c r="H410" s="272">
        <v>1</v>
      </c>
      <c r="I410" s="273"/>
      <c r="J410" s="274">
        <f>ROUND(I410*H410,2)</f>
        <v>0</v>
      </c>
      <c r="K410" s="270" t="s">
        <v>131</v>
      </c>
      <c r="L410" s="275"/>
      <c r="M410" s="276" t="s">
        <v>1</v>
      </c>
      <c r="N410" s="277" t="s">
        <v>41</v>
      </c>
      <c r="O410" s="91"/>
      <c r="P410" s="227">
        <f>O410*H410</f>
        <v>0</v>
      </c>
      <c r="Q410" s="227">
        <v>0.037499999999999999</v>
      </c>
      <c r="R410" s="227">
        <f>Q410*H410</f>
        <v>0.037499999999999999</v>
      </c>
      <c r="S410" s="227">
        <v>0</v>
      </c>
      <c r="T410" s="228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9" t="s">
        <v>169</v>
      </c>
      <c r="AT410" s="229" t="s">
        <v>255</v>
      </c>
      <c r="AU410" s="229" t="s">
        <v>86</v>
      </c>
      <c r="AY410" s="17" t="s">
        <v>125</v>
      </c>
      <c r="BE410" s="230">
        <f>IF(N410="základní",J410,0)</f>
        <v>0</v>
      </c>
      <c r="BF410" s="230">
        <f>IF(N410="snížená",J410,0)</f>
        <v>0</v>
      </c>
      <c r="BG410" s="230">
        <f>IF(N410="zákl. přenesená",J410,0)</f>
        <v>0</v>
      </c>
      <c r="BH410" s="230">
        <f>IF(N410="sníž. přenesená",J410,0)</f>
        <v>0</v>
      </c>
      <c r="BI410" s="230">
        <f>IF(N410="nulová",J410,0)</f>
        <v>0</v>
      </c>
      <c r="BJ410" s="17" t="s">
        <v>84</v>
      </c>
      <c r="BK410" s="230">
        <f>ROUND(I410*H410,2)</f>
        <v>0</v>
      </c>
      <c r="BL410" s="17" t="s">
        <v>132</v>
      </c>
      <c r="BM410" s="229" t="s">
        <v>616</v>
      </c>
    </row>
    <row r="411" s="13" customFormat="1">
      <c r="A411" s="13"/>
      <c r="B411" s="231"/>
      <c r="C411" s="232"/>
      <c r="D411" s="233" t="s">
        <v>137</v>
      </c>
      <c r="E411" s="234" t="s">
        <v>1</v>
      </c>
      <c r="F411" s="235" t="s">
        <v>358</v>
      </c>
      <c r="G411" s="232"/>
      <c r="H411" s="234" t="s">
        <v>1</v>
      </c>
      <c r="I411" s="236"/>
      <c r="J411" s="232"/>
      <c r="K411" s="232"/>
      <c r="L411" s="237"/>
      <c r="M411" s="238"/>
      <c r="N411" s="239"/>
      <c r="O411" s="239"/>
      <c r="P411" s="239"/>
      <c r="Q411" s="239"/>
      <c r="R411" s="239"/>
      <c r="S411" s="239"/>
      <c r="T411" s="24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1" t="s">
        <v>137</v>
      </c>
      <c r="AU411" s="241" t="s">
        <v>86</v>
      </c>
      <c r="AV411" s="13" t="s">
        <v>84</v>
      </c>
      <c r="AW411" s="13" t="s">
        <v>32</v>
      </c>
      <c r="AX411" s="13" t="s">
        <v>76</v>
      </c>
      <c r="AY411" s="241" t="s">
        <v>125</v>
      </c>
    </row>
    <row r="412" s="14" customFormat="1">
      <c r="A412" s="14"/>
      <c r="B412" s="242"/>
      <c r="C412" s="243"/>
      <c r="D412" s="233" t="s">
        <v>137</v>
      </c>
      <c r="E412" s="244" t="s">
        <v>1</v>
      </c>
      <c r="F412" s="245" t="s">
        <v>84</v>
      </c>
      <c r="G412" s="243"/>
      <c r="H412" s="246">
        <v>1</v>
      </c>
      <c r="I412" s="247"/>
      <c r="J412" s="243"/>
      <c r="K412" s="243"/>
      <c r="L412" s="248"/>
      <c r="M412" s="249"/>
      <c r="N412" s="250"/>
      <c r="O412" s="250"/>
      <c r="P412" s="250"/>
      <c r="Q412" s="250"/>
      <c r="R412" s="250"/>
      <c r="S412" s="250"/>
      <c r="T412" s="25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2" t="s">
        <v>137</v>
      </c>
      <c r="AU412" s="252" t="s">
        <v>86</v>
      </c>
      <c r="AV412" s="14" t="s">
        <v>86</v>
      </c>
      <c r="AW412" s="14" t="s">
        <v>32</v>
      </c>
      <c r="AX412" s="14" t="s">
        <v>84</v>
      </c>
      <c r="AY412" s="252" t="s">
        <v>125</v>
      </c>
    </row>
    <row r="413" s="2" customFormat="1" ht="16.5" customHeight="1">
      <c r="A413" s="38"/>
      <c r="B413" s="39"/>
      <c r="C413" s="268" t="s">
        <v>617</v>
      </c>
      <c r="D413" s="268" t="s">
        <v>255</v>
      </c>
      <c r="E413" s="269" t="s">
        <v>618</v>
      </c>
      <c r="F413" s="270" t="s">
        <v>619</v>
      </c>
      <c r="G413" s="271" t="s">
        <v>344</v>
      </c>
      <c r="H413" s="272">
        <v>1</v>
      </c>
      <c r="I413" s="273"/>
      <c r="J413" s="274">
        <f>ROUND(I413*H413,2)</f>
        <v>0</v>
      </c>
      <c r="K413" s="270" t="s">
        <v>1</v>
      </c>
      <c r="L413" s="275"/>
      <c r="M413" s="276" t="s">
        <v>1</v>
      </c>
      <c r="N413" s="277" t="s">
        <v>41</v>
      </c>
      <c r="O413" s="91"/>
      <c r="P413" s="227">
        <f>O413*H413</f>
        <v>0</v>
      </c>
      <c r="Q413" s="227">
        <v>0</v>
      </c>
      <c r="R413" s="227">
        <f>Q413*H413</f>
        <v>0</v>
      </c>
      <c r="S413" s="227">
        <v>0</v>
      </c>
      <c r="T413" s="228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9" t="s">
        <v>169</v>
      </c>
      <c r="AT413" s="229" t="s">
        <v>255</v>
      </c>
      <c r="AU413" s="229" t="s">
        <v>86</v>
      </c>
      <c r="AY413" s="17" t="s">
        <v>125</v>
      </c>
      <c r="BE413" s="230">
        <f>IF(N413="základní",J413,0)</f>
        <v>0</v>
      </c>
      <c r="BF413" s="230">
        <f>IF(N413="snížená",J413,0)</f>
        <v>0</v>
      </c>
      <c r="BG413" s="230">
        <f>IF(N413="zákl. přenesená",J413,0)</f>
        <v>0</v>
      </c>
      <c r="BH413" s="230">
        <f>IF(N413="sníž. přenesená",J413,0)</f>
        <v>0</v>
      </c>
      <c r="BI413" s="230">
        <f>IF(N413="nulová",J413,0)</f>
        <v>0</v>
      </c>
      <c r="BJ413" s="17" t="s">
        <v>84</v>
      </c>
      <c r="BK413" s="230">
        <f>ROUND(I413*H413,2)</f>
        <v>0</v>
      </c>
      <c r="BL413" s="17" t="s">
        <v>132</v>
      </c>
      <c r="BM413" s="229" t="s">
        <v>620</v>
      </c>
    </row>
    <row r="414" s="13" customFormat="1">
      <c r="A414" s="13"/>
      <c r="B414" s="231"/>
      <c r="C414" s="232"/>
      <c r="D414" s="233" t="s">
        <v>137</v>
      </c>
      <c r="E414" s="234" t="s">
        <v>1</v>
      </c>
      <c r="F414" s="235" t="s">
        <v>358</v>
      </c>
      <c r="G414" s="232"/>
      <c r="H414" s="234" t="s">
        <v>1</v>
      </c>
      <c r="I414" s="236"/>
      <c r="J414" s="232"/>
      <c r="K414" s="232"/>
      <c r="L414" s="237"/>
      <c r="M414" s="238"/>
      <c r="N414" s="239"/>
      <c r="O414" s="239"/>
      <c r="P414" s="239"/>
      <c r="Q414" s="239"/>
      <c r="R414" s="239"/>
      <c r="S414" s="239"/>
      <c r="T414" s="24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1" t="s">
        <v>137</v>
      </c>
      <c r="AU414" s="241" t="s">
        <v>86</v>
      </c>
      <c r="AV414" s="13" t="s">
        <v>84</v>
      </c>
      <c r="AW414" s="13" t="s">
        <v>32</v>
      </c>
      <c r="AX414" s="13" t="s">
        <v>76</v>
      </c>
      <c r="AY414" s="241" t="s">
        <v>125</v>
      </c>
    </row>
    <row r="415" s="14" customFormat="1">
      <c r="A415" s="14"/>
      <c r="B415" s="242"/>
      <c r="C415" s="243"/>
      <c r="D415" s="233" t="s">
        <v>137</v>
      </c>
      <c r="E415" s="244" t="s">
        <v>1</v>
      </c>
      <c r="F415" s="245" t="s">
        <v>84</v>
      </c>
      <c r="G415" s="243"/>
      <c r="H415" s="246">
        <v>1</v>
      </c>
      <c r="I415" s="247"/>
      <c r="J415" s="243"/>
      <c r="K415" s="243"/>
      <c r="L415" s="248"/>
      <c r="M415" s="249"/>
      <c r="N415" s="250"/>
      <c r="O415" s="250"/>
      <c r="P415" s="250"/>
      <c r="Q415" s="250"/>
      <c r="R415" s="250"/>
      <c r="S415" s="250"/>
      <c r="T415" s="25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2" t="s">
        <v>137</v>
      </c>
      <c r="AU415" s="252" t="s">
        <v>86</v>
      </c>
      <c r="AV415" s="14" t="s">
        <v>86</v>
      </c>
      <c r="AW415" s="14" t="s">
        <v>32</v>
      </c>
      <c r="AX415" s="14" t="s">
        <v>84</v>
      </c>
      <c r="AY415" s="252" t="s">
        <v>125</v>
      </c>
    </row>
    <row r="416" s="2" customFormat="1" ht="24.15" customHeight="1">
      <c r="A416" s="38"/>
      <c r="B416" s="39"/>
      <c r="C416" s="218" t="s">
        <v>621</v>
      </c>
      <c r="D416" s="218" t="s">
        <v>127</v>
      </c>
      <c r="E416" s="219" t="s">
        <v>622</v>
      </c>
      <c r="F416" s="220" t="s">
        <v>623</v>
      </c>
      <c r="G416" s="221" t="s">
        <v>344</v>
      </c>
      <c r="H416" s="222">
        <v>1</v>
      </c>
      <c r="I416" s="223"/>
      <c r="J416" s="224">
        <f>ROUND(I416*H416,2)</f>
        <v>0</v>
      </c>
      <c r="K416" s="220" t="s">
        <v>131</v>
      </c>
      <c r="L416" s="44"/>
      <c r="M416" s="225" t="s">
        <v>1</v>
      </c>
      <c r="N416" s="226" t="s">
        <v>41</v>
      </c>
      <c r="O416" s="91"/>
      <c r="P416" s="227">
        <f>O416*H416</f>
        <v>0</v>
      </c>
      <c r="Q416" s="227">
        <v>0</v>
      </c>
      <c r="R416" s="227">
        <f>Q416*H416</f>
        <v>0</v>
      </c>
      <c r="S416" s="227">
        <v>0</v>
      </c>
      <c r="T416" s="228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9" t="s">
        <v>132</v>
      </c>
      <c r="AT416" s="229" t="s">
        <v>127</v>
      </c>
      <c r="AU416" s="229" t="s">
        <v>86</v>
      </c>
      <c r="AY416" s="17" t="s">
        <v>125</v>
      </c>
      <c r="BE416" s="230">
        <f>IF(N416="základní",J416,0)</f>
        <v>0</v>
      </c>
      <c r="BF416" s="230">
        <f>IF(N416="snížená",J416,0)</f>
        <v>0</v>
      </c>
      <c r="BG416" s="230">
        <f>IF(N416="zákl. přenesená",J416,0)</f>
        <v>0</v>
      </c>
      <c r="BH416" s="230">
        <f>IF(N416="sníž. přenesená",J416,0)</f>
        <v>0</v>
      </c>
      <c r="BI416" s="230">
        <f>IF(N416="nulová",J416,0)</f>
        <v>0</v>
      </c>
      <c r="BJ416" s="17" t="s">
        <v>84</v>
      </c>
      <c r="BK416" s="230">
        <f>ROUND(I416*H416,2)</f>
        <v>0</v>
      </c>
      <c r="BL416" s="17" t="s">
        <v>132</v>
      </c>
      <c r="BM416" s="229" t="s">
        <v>624</v>
      </c>
    </row>
    <row r="417" s="2" customFormat="1" ht="33" customHeight="1">
      <c r="A417" s="38"/>
      <c r="B417" s="39"/>
      <c r="C417" s="268" t="s">
        <v>625</v>
      </c>
      <c r="D417" s="268" t="s">
        <v>255</v>
      </c>
      <c r="E417" s="269" t="s">
        <v>626</v>
      </c>
      <c r="F417" s="270" t="s">
        <v>627</v>
      </c>
      <c r="G417" s="271" t="s">
        <v>344</v>
      </c>
      <c r="H417" s="272">
        <v>1</v>
      </c>
      <c r="I417" s="273"/>
      <c r="J417" s="274">
        <f>ROUND(I417*H417,2)</f>
        <v>0</v>
      </c>
      <c r="K417" s="270" t="s">
        <v>131</v>
      </c>
      <c r="L417" s="275"/>
      <c r="M417" s="276" t="s">
        <v>1</v>
      </c>
      <c r="N417" s="277" t="s">
        <v>41</v>
      </c>
      <c r="O417" s="91"/>
      <c r="P417" s="227">
        <f>O417*H417</f>
        <v>0</v>
      </c>
      <c r="Q417" s="227">
        <v>0.0019</v>
      </c>
      <c r="R417" s="227">
        <f>Q417*H417</f>
        <v>0.0019</v>
      </c>
      <c r="S417" s="227">
        <v>0</v>
      </c>
      <c r="T417" s="228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9" t="s">
        <v>169</v>
      </c>
      <c r="AT417" s="229" t="s">
        <v>255</v>
      </c>
      <c r="AU417" s="229" t="s">
        <v>86</v>
      </c>
      <c r="AY417" s="17" t="s">
        <v>125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17" t="s">
        <v>84</v>
      </c>
      <c r="BK417" s="230">
        <f>ROUND(I417*H417,2)</f>
        <v>0</v>
      </c>
      <c r="BL417" s="17" t="s">
        <v>132</v>
      </c>
      <c r="BM417" s="229" t="s">
        <v>628</v>
      </c>
    </row>
    <row r="418" s="13" customFormat="1">
      <c r="A418" s="13"/>
      <c r="B418" s="231"/>
      <c r="C418" s="232"/>
      <c r="D418" s="233" t="s">
        <v>137</v>
      </c>
      <c r="E418" s="234" t="s">
        <v>1</v>
      </c>
      <c r="F418" s="235" t="s">
        <v>358</v>
      </c>
      <c r="G418" s="232"/>
      <c r="H418" s="234" t="s">
        <v>1</v>
      </c>
      <c r="I418" s="236"/>
      <c r="J418" s="232"/>
      <c r="K418" s="232"/>
      <c r="L418" s="237"/>
      <c r="M418" s="238"/>
      <c r="N418" s="239"/>
      <c r="O418" s="239"/>
      <c r="P418" s="239"/>
      <c r="Q418" s="239"/>
      <c r="R418" s="239"/>
      <c r="S418" s="239"/>
      <c r="T418" s="24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1" t="s">
        <v>137</v>
      </c>
      <c r="AU418" s="241" t="s">
        <v>86</v>
      </c>
      <c r="AV418" s="13" t="s">
        <v>84</v>
      </c>
      <c r="AW418" s="13" t="s">
        <v>32</v>
      </c>
      <c r="AX418" s="13" t="s">
        <v>76</v>
      </c>
      <c r="AY418" s="241" t="s">
        <v>125</v>
      </c>
    </row>
    <row r="419" s="14" customFormat="1">
      <c r="A419" s="14"/>
      <c r="B419" s="242"/>
      <c r="C419" s="243"/>
      <c r="D419" s="233" t="s">
        <v>137</v>
      </c>
      <c r="E419" s="244" t="s">
        <v>1</v>
      </c>
      <c r="F419" s="245" t="s">
        <v>84</v>
      </c>
      <c r="G419" s="243"/>
      <c r="H419" s="246">
        <v>1</v>
      </c>
      <c r="I419" s="247"/>
      <c r="J419" s="243"/>
      <c r="K419" s="243"/>
      <c r="L419" s="248"/>
      <c r="M419" s="249"/>
      <c r="N419" s="250"/>
      <c r="O419" s="250"/>
      <c r="P419" s="250"/>
      <c r="Q419" s="250"/>
      <c r="R419" s="250"/>
      <c r="S419" s="250"/>
      <c r="T419" s="251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2" t="s">
        <v>137</v>
      </c>
      <c r="AU419" s="252" t="s">
        <v>86</v>
      </c>
      <c r="AV419" s="14" t="s">
        <v>86</v>
      </c>
      <c r="AW419" s="14" t="s">
        <v>32</v>
      </c>
      <c r="AX419" s="14" t="s">
        <v>84</v>
      </c>
      <c r="AY419" s="252" t="s">
        <v>125</v>
      </c>
    </row>
    <row r="420" s="2" customFormat="1" ht="21.75" customHeight="1">
      <c r="A420" s="38"/>
      <c r="B420" s="39"/>
      <c r="C420" s="218" t="s">
        <v>629</v>
      </c>
      <c r="D420" s="218" t="s">
        <v>127</v>
      </c>
      <c r="E420" s="219" t="s">
        <v>630</v>
      </c>
      <c r="F420" s="220" t="s">
        <v>631</v>
      </c>
      <c r="G420" s="221" t="s">
        <v>344</v>
      </c>
      <c r="H420" s="222">
        <v>7</v>
      </c>
      <c r="I420" s="223"/>
      <c r="J420" s="224">
        <f>ROUND(I420*H420,2)</f>
        <v>0</v>
      </c>
      <c r="K420" s="220" t="s">
        <v>131</v>
      </c>
      <c r="L420" s="44"/>
      <c r="M420" s="225" t="s">
        <v>1</v>
      </c>
      <c r="N420" s="226" t="s">
        <v>41</v>
      </c>
      <c r="O420" s="91"/>
      <c r="P420" s="227">
        <f>O420*H420</f>
        <v>0</v>
      </c>
      <c r="Q420" s="227">
        <v>0.00165</v>
      </c>
      <c r="R420" s="227">
        <f>Q420*H420</f>
        <v>0.01155</v>
      </c>
      <c r="S420" s="227">
        <v>0</v>
      </c>
      <c r="T420" s="228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9" t="s">
        <v>132</v>
      </c>
      <c r="AT420" s="229" t="s">
        <v>127</v>
      </c>
      <c r="AU420" s="229" t="s">
        <v>86</v>
      </c>
      <c r="AY420" s="17" t="s">
        <v>125</v>
      </c>
      <c r="BE420" s="230">
        <f>IF(N420="základní",J420,0)</f>
        <v>0</v>
      </c>
      <c r="BF420" s="230">
        <f>IF(N420="snížená",J420,0)</f>
        <v>0</v>
      </c>
      <c r="BG420" s="230">
        <f>IF(N420="zákl. přenesená",J420,0)</f>
        <v>0</v>
      </c>
      <c r="BH420" s="230">
        <f>IF(N420="sníž. přenesená",J420,0)</f>
        <v>0</v>
      </c>
      <c r="BI420" s="230">
        <f>IF(N420="nulová",J420,0)</f>
        <v>0</v>
      </c>
      <c r="BJ420" s="17" t="s">
        <v>84</v>
      </c>
      <c r="BK420" s="230">
        <f>ROUND(I420*H420,2)</f>
        <v>0</v>
      </c>
      <c r="BL420" s="17" t="s">
        <v>132</v>
      </c>
      <c r="BM420" s="229" t="s">
        <v>632</v>
      </c>
    </row>
    <row r="421" s="2" customFormat="1" ht="16.5" customHeight="1">
      <c r="A421" s="38"/>
      <c r="B421" s="39"/>
      <c r="C421" s="268" t="s">
        <v>633</v>
      </c>
      <c r="D421" s="268" t="s">
        <v>255</v>
      </c>
      <c r="E421" s="269" t="s">
        <v>634</v>
      </c>
      <c r="F421" s="270" t="s">
        <v>635</v>
      </c>
      <c r="G421" s="271" t="s">
        <v>344</v>
      </c>
      <c r="H421" s="272">
        <v>7</v>
      </c>
      <c r="I421" s="273"/>
      <c r="J421" s="274">
        <f>ROUND(I421*H421,2)</f>
        <v>0</v>
      </c>
      <c r="K421" s="270" t="s">
        <v>131</v>
      </c>
      <c r="L421" s="275"/>
      <c r="M421" s="276" t="s">
        <v>1</v>
      </c>
      <c r="N421" s="277" t="s">
        <v>41</v>
      </c>
      <c r="O421" s="91"/>
      <c r="P421" s="227">
        <f>O421*H421</f>
        <v>0</v>
      </c>
      <c r="Q421" s="227">
        <v>0.024500000000000001</v>
      </c>
      <c r="R421" s="227">
        <f>Q421*H421</f>
        <v>0.17150000000000001</v>
      </c>
      <c r="S421" s="227">
        <v>0</v>
      </c>
      <c r="T421" s="228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9" t="s">
        <v>169</v>
      </c>
      <c r="AT421" s="229" t="s">
        <v>255</v>
      </c>
      <c r="AU421" s="229" t="s">
        <v>86</v>
      </c>
      <c r="AY421" s="17" t="s">
        <v>125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17" t="s">
        <v>84</v>
      </c>
      <c r="BK421" s="230">
        <f>ROUND(I421*H421,2)</f>
        <v>0</v>
      </c>
      <c r="BL421" s="17" t="s">
        <v>132</v>
      </c>
      <c r="BM421" s="229" t="s">
        <v>636</v>
      </c>
    </row>
    <row r="422" s="2" customFormat="1" ht="21.75" customHeight="1">
      <c r="A422" s="38"/>
      <c r="B422" s="39"/>
      <c r="C422" s="268" t="s">
        <v>637</v>
      </c>
      <c r="D422" s="268" t="s">
        <v>255</v>
      </c>
      <c r="E422" s="269" t="s">
        <v>638</v>
      </c>
      <c r="F422" s="270" t="s">
        <v>639</v>
      </c>
      <c r="G422" s="271" t="s">
        <v>344</v>
      </c>
      <c r="H422" s="272">
        <v>2</v>
      </c>
      <c r="I422" s="273"/>
      <c r="J422" s="274">
        <f>ROUND(I422*H422,2)</f>
        <v>0</v>
      </c>
      <c r="K422" s="270" t="s">
        <v>131</v>
      </c>
      <c r="L422" s="275"/>
      <c r="M422" s="276" t="s">
        <v>1</v>
      </c>
      <c r="N422" s="277" t="s">
        <v>41</v>
      </c>
      <c r="O422" s="91"/>
      <c r="P422" s="227">
        <f>O422*H422</f>
        <v>0</v>
      </c>
      <c r="Q422" s="227">
        <v>0.0035000000000000001</v>
      </c>
      <c r="R422" s="227">
        <f>Q422*H422</f>
        <v>0.0070000000000000001</v>
      </c>
      <c r="S422" s="227">
        <v>0</v>
      </c>
      <c r="T422" s="22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9" t="s">
        <v>169</v>
      </c>
      <c r="AT422" s="229" t="s">
        <v>255</v>
      </c>
      <c r="AU422" s="229" t="s">
        <v>86</v>
      </c>
      <c r="AY422" s="17" t="s">
        <v>125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17" t="s">
        <v>84</v>
      </c>
      <c r="BK422" s="230">
        <f>ROUND(I422*H422,2)</f>
        <v>0</v>
      </c>
      <c r="BL422" s="17" t="s">
        <v>132</v>
      </c>
      <c r="BM422" s="229" t="s">
        <v>640</v>
      </c>
    </row>
    <row r="423" s="2" customFormat="1" ht="24.15" customHeight="1">
      <c r="A423" s="38"/>
      <c r="B423" s="39"/>
      <c r="C423" s="268" t="s">
        <v>641</v>
      </c>
      <c r="D423" s="268" t="s">
        <v>255</v>
      </c>
      <c r="E423" s="269" t="s">
        <v>642</v>
      </c>
      <c r="F423" s="270" t="s">
        <v>643</v>
      </c>
      <c r="G423" s="271" t="s">
        <v>344</v>
      </c>
      <c r="H423" s="272">
        <v>7</v>
      </c>
      <c r="I423" s="273"/>
      <c r="J423" s="274">
        <f>ROUND(I423*H423,2)</f>
        <v>0</v>
      </c>
      <c r="K423" s="270" t="s">
        <v>131</v>
      </c>
      <c r="L423" s="275"/>
      <c r="M423" s="276" t="s">
        <v>1</v>
      </c>
      <c r="N423" s="277" t="s">
        <v>41</v>
      </c>
      <c r="O423" s="91"/>
      <c r="P423" s="227">
        <f>O423*H423</f>
        <v>0</v>
      </c>
      <c r="Q423" s="227">
        <v>0.0040000000000000001</v>
      </c>
      <c r="R423" s="227">
        <f>Q423*H423</f>
        <v>0.028000000000000001</v>
      </c>
      <c r="S423" s="227">
        <v>0</v>
      </c>
      <c r="T423" s="228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9" t="s">
        <v>169</v>
      </c>
      <c r="AT423" s="229" t="s">
        <v>255</v>
      </c>
      <c r="AU423" s="229" t="s">
        <v>86</v>
      </c>
      <c r="AY423" s="17" t="s">
        <v>125</v>
      </c>
      <c r="BE423" s="230">
        <f>IF(N423="základní",J423,0)</f>
        <v>0</v>
      </c>
      <c r="BF423" s="230">
        <f>IF(N423="snížená",J423,0)</f>
        <v>0</v>
      </c>
      <c r="BG423" s="230">
        <f>IF(N423="zákl. přenesená",J423,0)</f>
        <v>0</v>
      </c>
      <c r="BH423" s="230">
        <f>IF(N423="sníž. přenesená",J423,0)</f>
        <v>0</v>
      </c>
      <c r="BI423" s="230">
        <f>IF(N423="nulová",J423,0)</f>
        <v>0</v>
      </c>
      <c r="BJ423" s="17" t="s">
        <v>84</v>
      </c>
      <c r="BK423" s="230">
        <f>ROUND(I423*H423,2)</f>
        <v>0</v>
      </c>
      <c r="BL423" s="17" t="s">
        <v>132</v>
      </c>
      <c r="BM423" s="229" t="s">
        <v>644</v>
      </c>
    </row>
    <row r="424" s="2" customFormat="1" ht="24.15" customHeight="1">
      <c r="A424" s="38"/>
      <c r="B424" s="39"/>
      <c r="C424" s="218" t="s">
        <v>645</v>
      </c>
      <c r="D424" s="218" t="s">
        <v>127</v>
      </c>
      <c r="E424" s="219" t="s">
        <v>646</v>
      </c>
      <c r="F424" s="220" t="s">
        <v>647</v>
      </c>
      <c r="G424" s="221" t="s">
        <v>344</v>
      </c>
      <c r="H424" s="222">
        <v>22</v>
      </c>
      <c r="I424" s="223"/>
      <c r="J424" s="224">
        <f>ROUND(I424*H424,2)</f>
        <v>0</v>
      </c>
      <c r="K424" s="220" t="s">
        <v>131</v>
      </c>
      <c r="L424" s="44"/>
      <c r="M424" s="225" t="s">
        <v>1</v>
      </c>
      <c r="N424" s="226" t="s">
        <v>41</v>
      </c>
      <c r="O424" s="91"/>
      <c r="P424" s="227">
        <f>O424*H424</f>
        <v>0</v>
      </c>
      <c r="Q424" s="227">
        <v>0</v>
      </c>
      <c r="R424" s="227">
        <f>Q424*H424</f>
        <v>0</v>
      </c>
      <c r="S424" s="227">
        <v>0</v>
      </c>
      <c r="T424" s="228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9" t="s">
        <v>132</v>
      </c>
      <c r="AT424" s="229" t="s">
        <v>127</v>
      </c>
      <c r="AU424" s="229" t="s">
        <v>86</v>
      </c>
      <c r="AY424" s="17" t="s">
        <v>125</v>
      </c>
      <c r="BE424" s="230">
        <f>IF(N424="základní",J424,0)</f>
        <v>0</v>
      </c>
      <c r="BF424" s="230">
        <f>IF(N424="snížená",J424,0)</f>
        <v>0</v>
      </c>
      <c r="BG424" s="230">
        <f>IF(N424="zákl. přenesená",J424,0)</f>
        <v>0</v>
      </c>
      <c r="BH424" s="230">
        <f>IF(N424="sníž. přenesená",J424,0)</f>
        <v>0</v>
      </c>
      <c r="BI424" s="230">
        <f>IF(N424="nulová",J424,0)</f>
        <v>0</v>
      </c>
      <c r="BJ424" s="17" t="s">
        <v>84</v>
      </c>
      <c r="BK424" s="230">
        <f>ROUND(I424*H424,2)</f>
        <v>0</v>
      </c>
      <c r="BL424" s="17" t="s">
        <v>132</v>
      </c>
      <c r="BM424" s="229" t="s">
        <v>648</v>
      </c>
    </row>
    <row r="425" s="2" customFormat="1" ht="33" customHeight="1">
      <c r="A425" s="38"/>
      <c r="B425" s="39"/>
      <c r="C425" s="268" t="s">
        <v>649</v>
      </c>
      <c r="D425" s="268" t="s">
        <v>255</v>
      </c>
      <c r="E425" s="269" t="s">
        <v>650</v>
      </c>
      <c r="F425" s="270" t="s">
        <v>651</v>
      </c>
      <c r="G425" s="271" t="s">
        <v>344</v>
      </c>
      <c r="H425" s="272">
        <v>22</v>
      </c>
      <c r="I425" s="273"/>
      <c r="J425" s="274">
        <f>ROUND(I425*H425,2)</f>
        <v>0</v>
      </c>
      <c r="K425" s="270" t="s">
        <v>131</v>
      </c>
      <c r="L425" s="275"/>
      <c r="M425" s="276" t="s">
        <v>1</v>
      </c>
      <c r="N425" s="277" t="s">
        <v>41</v>
      </c>
      <c r="O425" s="91"/>
      <c r="P425" s="227">
        <f>O425*H425</f>
        <v>0</v>
      </c>
      <c r="Q425" s="227">
        <v>0.0019</v>
      </c>
      <c r="R425" s="227">
        <f>Q425*H425</f>
        <v>0.041799999999999997</v>
      </c>
      <c r="S425" s="227">
        <v>0</v>
      </c>
      <c r="T425" s="228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9" t="s">
        <v>169</v>
      </c>
      <c r="AT425" s="229" t="s">
        <v>255</v>
      </c>
      <c r="AU425" s="229" t="s">
        <v>86</v>
      </c>
      <c r="AY425" s="17" t="s">
        <v>125</v>
      </c>
      <c r="BE425" s="230">
        <f>IF(N425="základní",J425,0)</f>
        <v>0</v>
      </c>
      <c r="BF425" s="230">
        <f>IF(N425="snížená",J425,0)</f>
        <v>0</v>
      </c>
      <c r="BG425" s="230">
        <f>IF(N425="zákl. přenesená",J425,0)</f>
        <v>0</v>
      </c>
      <c r="BH425" s="230">
        <f>IF(N425="sníž. přenesená",J425,0)</f>
        <v>0</v>
      </c>
      <c r="BI425" s="230">
        <f>IF(N425="nulová",J425,0)</f>
        <v>0</v>
      </c>
      <c r="BJ425" s="17" t="s">
        <v>84</v>
      </c>
      <c r="BK425" s="230">
        <f>ROUND(I425*H425,2)</f>
        <v>0</v>
      </c>
      <c r="BL425" s="17" t="s">
        <v>132</v>
      </c>
      <c r="BM425" s="229" t="s">
        <v>652</v>
      </c>
    </row>
    <row r="426" s="13" customFormat="1">
      <c r="A426" s="13"/>
      <c r="B426" s="231"/>
      <c r="C426" s="232"/>
      <c r="D426" s="233" t="s">
        <v>137</v>
      </c>
      <c r="E426" s="234" t="s">
        <v>1</v>
      </c>
      <c r="F426" s="235" t="s">
        <v>358</v>
      </c>
      <c r="G426" s="232"/>
      <c r="H426" s="234" t="s">
        <v>1</v>
      </c>
      <c r="I426" s="236"/>
      <c r="J426" s="232"/>
      <c r="K426" s="232"/>
      <c r="L426" s="237"/>
      <c r="M426" s="238"/>
      <c r="N426" s="239"/>
      <c r="O426" s="239"/>
      <c r="P426" s="239"/>
      <c r="Q426" s="239"/>
      <c r="R426" s="239"/>
      <c r="S426" s="239"/>
      <c r="T426" s="24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1" t="s">
        <v>137</v>
      </c>
      <c r="AU426" s="241" t="s">
        <v>86</v>
      </c>
      <c r="AV426" s="13" t="s">
        <v>84</v>
      </c>
      <c r="AW426" s="13" t="s">
        <v>32</v>
      </c>
      <c r="AX426" s="13" t="s">
        <v>76</v>
      </c>
      <c r="AY426" s="241" t="s">
        <v>125</v>
      </c>
    </row>
    <row r="427" s="14" customFormat="1">
      <c r="A427" s="14"/>
      <c r="B427" s="242"/>
      <c r="C427" s="243"/>
      <c r="D427" s="233" t="s">
        <v>137</v>
      </c>
      <c r="E427" s="244" t="s">
        <v>1</v>
      </c>
      <c r="F427" s="245" t="s">
        <v>262</v>
      </c>
      <c r="G427" s="243"/>
      <c r="H427" s="246">
        <v>22</v>
      </c>
      <c r="I427" s="247"/>
      <c r="J427" s="243"/>
      <c r="K427" s="243"/>
      <c r="L427" s="248"/>
      <c r="M427" s="249"/>
      <c r="N427" s="250"/>
      <c r="O427" s="250"/>
      <c r="P427" s="250"/>
      <c r="Q427" s="250"/>
      <c r="R427" s="250"/>
      <c r="S427" s="250"/>
      <c r="T427" s="25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2" t="s">
        <v>137</v>
      </c>
      <c r="AU427" s="252" t="s">
        <v>86</v>
      </c>
      <c r="AV427" s="14" t="s">
        <v>86</v>
      </c>
      <c r="AW427" s="14" t="s">
        <v>32</v>
      </c>
      <c r="AX427" s="14" t="s">
        <v>84</v>
      </c>
      <c r="AY427" s="252" t="s">
        <v>125</v>
      </c>
    </row>
    <row r="428" s="2" customFormat="1" ht="24.15" customHeight="1">
      <c r="A428" s="38"/>
      <c r="B428" s="39"/>
      <c r="C428" s="218" t="s">
        <v>653</v>
      </c>
      <c r="D428" s="218" t="s">
        <v>127</v>
      </c>
      <c r="E428" s="219" t="s">
        <v>654</v>
      </c>
      <c r="F428" s="220" t="s">
        <v>655</v>
      </c>
      <c r="G428" s="221" t="s">
        <v>158</v>
      </c>
      <c r="H428" s="222">
        <v>245.80000000000001</v>
      </c>
      <c r="I428" s="223"/>
      <c r="J428" s="224">
        <f>ROUND(I428*H428,2)</f>
        <v>0</v>
      </c>
      <c r="K428" s="220" t="s">
        <v>131</v>
      </c>
      <c r="L428" s="44"/>
      <c r="M428" s="225" t="s">
        <v>1</v>
      </c>
      <c r="N428" s="226" t="s">
        <v>41</v>
      </c>
      <c r="O428" s="91"/>
      <c r="P428" s="227">
        <f>O428*H428</f>
        <v>0</v>
      </c>
      <c r="Q428" s="227">
        <v>0</v>
      </c>
      <c r="R428" s="227">
        <f>Q428*H428</f>
        <v>0</v>
      </c>
      <c r="S428" s="227">
        <v>0</v>
      </c>
      <c r="T428" s="228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9" t="s">
        <v>132</v>
      </c>
      <c r="AT428" s="229" t="s">
        <v>127</v>
      </c>
      <c r="AU428" s="229" t="s">
        <v>86</v>
      </c>
      <c r="AY428" s="17" t="s">
        <v>125</v>
      </c>
      <c r="BE428" s="230">
        <f>IF(N428="základní",J428,0)</f>
        <v>0</v>
      </c>
      <c r="BF428" s="230">
        <f>IF(N428="snížená",J428,0)</f>
        <v>0</v>
      </c>
      <c r="BG428" s="230">
        <f>IF(N428="zákl. přenesená",J428,0)</f>
        <v>0</v>
      </c>
      <c r="BH428" s="230">
        <f>IF(N428="sníž. přenesená",J428,0)</f>
        <v>0</v>
      </c>
      <c r="BI428" s="230">
        <f>IF(N428="nulová",J428,0)</f>
        <v>0</v>
      </c>
      <c r="BJ428" s="17" t="s">
        <v>84</v>
      </c>
      <c r="BK428" s="230">
        <f>ROUND(I428*H428,2)</f>
        <v>0</v>
      </c>
      <c r="BL428" s="17" t="s">
        <v>132</v>
      </c>
      <c r="BM428" s="229" t="s">
        <v>656</v>
      </c>
    </row>
    <row r="429" s="2" customFormat="1" ht="16.5" customHeight="1">
      <c r="A429" s="38"/>
      <c r="B429" s="39"/>
      <c r="C429" s="218" t="s">
        <v>657</v>
      </c>
      <c r="D429" s="218" t="s">
        <v>127</v>
      </c>
      <c r="E429" s="219" t="s">
        <v>658</v>
      </c>
      <c r="F429" s="220" t="s">
        <v>659</v>
      </c>
      <c r="G429" s="221" t="s">
        <v>158</v>
      </c>
      <c r="H429" s="222">
        <v>260.39999999999998</v>
      </c>
      <c r="I429" s="223"/>
      <c r="J429" s="224">
        <f>ROUND(I429*H429,2)</f>
        <v>0</v>
      </c>
      <c r="K429" s="220" t="s">
        <v>131</v>
      </c>
      <c r="L429" s="44"/>
      <c r="M429" s="225" t="s">
        <v>1</v>
      </c>
      <c r="N429" s="226" t="s">
        <v>41</v>
      </c>
      <c r="O429" s="91"/>
      <c r="P429" s="227">
        <f>O429*H429</f>
        <v>0</v>
      </c>
      <c r="Q429" s="227">
        <v>0</v>
      </c>
      <c r="R429" s="227">
        <f>Q429*H429</f>
        <v>0</v>
      </c>
      <c r="S429" s="227">
        <v>0</v>
      </c>
      <c r="T429" s="228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9" t="s">
        <v>132</v>
      </c>
      <c r="AT429" s="229" t="s">
        <v>127</v>
      </c>
      <c r="AU429" s="229" t="s">
        <v>86</v>
      </c>
      <c r="AY429" s="17" t="s">
        <v>125</v>
      </c>
      <c r="BE429" s="230">
        <f>IF(N429="základní",J429,0)</f>
        <v>0</v>
      </c>
      <c r="BF429" s="230">
        <f>IF(N429="snížená",J429,0)</f>
        <v>0</v>
      </c>
      <c r="BG429" s="230">
        <f>IF(N429="zákl. přenesená",J429,0)</f>
        <v>0</v>
      </c>
      <c r="BH429" s="230">
        <f>IF(N429="sníž. přenesená",J429,0)</f>
        <v>0</v>
      </c>
      <c r="BI429" s="230">
        <f>IF(N429="nulová",J429,0)</f>
        <v>0</v>
      </c>
      <c r="BJ429" s="17" t="s">
        <v>84</v>
      </c>
      <c r="BK429" s="230">
        <f>ROUND(I429*H429,2)</f>
        <v>0</v>
      </c>
      <c r="BL429" s="17" t="s">
        <v>132</v>
      </c>
      <c r="BM429" s="229" t="s">
        <v>660</v>
      </c>
    </row>
    <row r="430" s="13" customFormat="1">
      <c r="A430" s="13"/>
      <c r="B430" s="231"/>
      <c r="C430" s="232"/>
      <c r="D430" s="233" t="s">
        <v>137</v>
      </c>
      <c r="E430" s="234" t="s">
        <v>1</v>
      </c>
      <c r="F430" s="235" t="s">
        <v>269</v>
      </c>
      <c r="G430" s="232"/>
      <c r="H430" s="234" t="s">
        <v>1</v>
      </c>
      <c r="I430" s="236"/>
      <c r="J430" s="232"/>
      <c r="K430" s="232"/>
      <c r="L430" s="237"/>
      <c r="M430" s="238"/>
      <c r="N430" s="239"/>
      <c r="O430" s="239"/>
      <c r="P430" s="239"/>
      <c r="Q430" s="239"/>
      <c r="R430" s="239"/>
      <c r="S430" s="239"/>
      <c r="T430" s="24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1" t="s">
        <v>137</v>
      </c>
      <c r="AU430" s="241" t="s">
        <v>86</v>
      </c>
      <c r="AV430" s="13" t="s">
        <v>84</v>
      </c>
      <c r="AW430" s="13" t="s">
        <v>32</v>
      </c>
      <c r="AX430" s="13" t="s">
        <v>76</v>
      </c>
      <c r="AY430" s="241" t="s">
        <v>125</v>
      </c>
    </row>
    <row r="431" s="14" customFormat="1">
      <c r="A431" s="14"/>
      <c r="B431" s="242"/>
      <c r="C431" s="243"/>
      <c r="D431" s="233" t="s">
        <v>137</v>
      </c>
      <c r="E431" s="244" t="s">
        <v>1</v>
      </c>
      <c r="F431" s="245" t="s">
        <v>661</v>
      </c>
      <c r="G431" s="243"/>
      <c r="H431" s="246">
        <v>245.80000000000001</v>
      </c>
      <c r="I431" s="247"/>
      <c r="J431" s="243"/>
      <c r="K431" s="243"/>
      <c r="L431" s="248"/>
      <c r="M431" s="249"/>
      <c r="N431" s="250"/>
      <c r="O431" s="250"/>
      <c r="P431" s="250"/>
      <c r="Q431" s="250"/>
      <c r="R431" s="250"/>
      <c r="S431" s="250"/>
      <c r="T431" s="251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2" t="s">
        <v>137</v>
      </c>
      <c r="AU431" s="252" t="s">
        <v>86</v>
      </c>
      <c r="AV431" s="14" t="s">
        <v>86</v>
      </c>
      <c r="AW431" s="14" t="s">
        <v>32</v>
      </c>
      <c r="AX431" s="14" t="s">
        <v>76</v>
      </c>
      <c r="AY431" s="252" t="s">
        <v>125</v>
      </c>
    </row>
    <row r="432" s="13" customFormat="1">
      <c r="A432" s="13"/>
      <c r="B432" s="231"/>
      <c r="C432" s="232"/>
      <c r="D432" s="233" t="s">
        <v>137</v>
      </c>
      <c r="E432" s="234" t="s">
        <v>1</v>
      </c>
      <c r="F432" s="235" t="s">
        <v>662</v>
      </c>
      <c r="G432" s="232"/>
      <c r="H432" s="234" t="s">
        <v>1</v>
      </c>
      <c r="I432" s="236"/>
      <c r="J432" s="232"/>
      <c r="K432" s="232"/>
      <c r="L432" s="237"/>
      <c r="M432" s="238"/>
      <c r="N432" s="239"/>
      <c r="O432" s="239"/>
      <c r="P432" s="239"/>
      <c r="Q432" s="239"/>
      <c r="R432" s="239"/>
      <c r="S432" s="239"/>
      <c r="T432" s="24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1" t="s">
        <v>137</v>
      </c>
      <c r="AU432" s="241" t="s">
        <v>86</v>
      </c>
      <c r="AV432" s="13" t="s">
        <v>84</v>
      </c>
      <c r="AW432" s="13" t="s">
        <v>32</v>
      </c>
      <c r="AX432" s="13" t="s">
        <v>76</v>
      </c>
      <c r="AY432" s="241" t="s">
        <v>125</v>
      </c>
    </row>
    <row r="433" s="14" customFormat="1">
      <c r="A433" s="14"/>
      <c r="B433" s="242"/>
      <c r="C433" s="243"/>
      <c r="D433" s="233" t="s">
        <v>137</v>
      </c>
      <c r="E433" s="244" t="s">
        <v>1</v>
      </c>
      <c r="F433" s="245" t="s">
        <v>359</v>
      </c>
      <c r="G433" s="243"/>
      <c r="H433" s="246">
        <v>14.6</v>
      </c>
      <c r="I433" s="247"/>
      <c r="J433" s="243"/>
      <c r="K433" s="243"/>
      <c r="L433" s="248"/>
      <c r="M433" s="249"/>
      <c r="N433" s="250"/>
      <c r="O433" s="250"/>
      <c r="P433" s="250"/>
      <c r="Q433" s="250"/>
      <c r="R433" s="250"/>
      <c r="S433" s="250"/>
      <c r="T433" s="25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2" t="s">
        <v>137</v>
      </c>
      <c r="AU433" s="252" t="s">
        <v>86</v>
      </c>
      <c r="AV433" s="14" t="s">
        <v>86</v>
      </c>
      <c r="AW433" s="14" t="s">
        <v>32</v>
      </c>
      <c r="AX433" s="14" t="s">
        <v>76</v>
      </c>
      <c r="AY433" s="252" t="s">
        <v>125</v>
      </c>
    </row>
    <row r="434" s="15" customFormat="1">
      <c r="A434" s="15"/>
      <c r="B434" s="257"/>
      <c r="C434" s="258"/>
      <c r="D434" s="233" t="s">
        <v>137</v>
      </c>
      <c r="E434" s="259" t="s">
        <v>1</v>
      </c>
      <c r="F434" s="260" t="s">
        <v>197</v>
      </c>
      <c r="G434" s="258"/>
      <c r="H434" s="261">
        <v>260.40000000000003</v>
      </c>
      <c r="I434" s="262"/>
      <c r="J434" s="258"/>
      <c r="K434" s="258"/>
      <c r="L434" s="263"/>
      <c r="M434" s="264"/>
      <c r="N434" s="265"/>
      <c r="O434" s="265"/>
      <c r="P434" s="265"/>
      <c r="Q434" s="265"/>
      <c r="R434" s="265"/>
      <c r="S434" s="265"/>
      <c r="T434" s="266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7" t="s">
        <v>137</v>
      </c>
      <c r="AU434" s="267" t="s">
        <v>86</v>
      </c>
      <c r="AV434" s="15" t="s">
        <v>132</v>
      </c>
      <c r="AW434" s="15" t="s">
        <v>32</v>
      </c>
      <c r="AX434" s="15" t="s">
        <v>84</v>
      </c>
      <c r="AY434" s="267" t="s">
        <v>125</v>
      </c>
    </row>
    <row r="435" s="2" customFormat="1" ht="21.75" customHeight="1">
      <c r="A435" s="38"/>
      <c r="B435" s="39"/>
      <c r="C435" s="218" t="s">
        <v>663</v>
      </c>
      <c r="D435" s="218" t="s">
        <v>127</v>
      </c>
      <c r="E435" s="219" t="s">
        <v>664</v>
      </c>
      <c r="F435" s="220" t="s">
        <v>665</v>
      </c>
      <c r="G435" s="221" t="s">
        <v>158</v>
      </c>
      <c r="H435" s="222">
        <v>403</v>
      </c>
      <c r="I435" s="223"/>
      <c r="J435" s="224">
        <f>ROUND(I435*H435,2)</f>
        <v>0</v>
      </c>
      <c r="K435" s="220" t="s">
        <v>131</v>
      </c>
      <c r="L435" s="44"/>
      <c r="M435" s="225" t="s">
        <v>1</v>
      </c>
      <c r="N435" s="226" t="s">
        <v>41</v>
      </c>
      <c r="O435" s="91"/>
      <c r="P435" s="227">
        <f>O435*H435</f>
        <v>0</v>
      </c>
      <c r="Q435" s="227">
        <v>0</v>
      </c>
      <c r="R435" s="227">
        <f>Q435*H435</f>
        <v>0</v>
      </c>
      <c r="S435" s="227">
        <v>0</v>
      </c>
      <c r="T435" s="228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9" t="s">
        <v>132</v>
      </c>
      <c r="AT435" s="229" t="s">
        <v>127</v>
      </c>
      <c r="AU435" s="229" t="s">
        <v>86</v>
      </c>
      <c r="AY435" s="17" t="s">
        <v>125</v>
      </c>
      <c r="BE435" s="230">
        <f>IF(N435="základní",J435,0)</f>
        <v>0</v>
      </c>
      <c r="BF435" s="230">
        <f>IF(N435="snížená",J435,0)</f>
        <v>0</v>
      </c>
      <c r="BG435" s="230">
        <f>IF(N435="zákl. přenesená",J435,0)</f>
        <v>0</v>
      </c>
      <c r="BH435" s="230">
        <f>IF(N435="sníž. přenesená",J435,0)</f>
        <v>0</v>
      </c>
      <c r="BI435" s="230">
        <f>IF(N435="nulová",J435,0)</f>
        <v>0</v>
      </c>
      <c r="BJ435" s="17" t="s">
        <v>84</v>
      </c>
      <c r="BK435" s="230">
        <f>ROUND(I435*H435,2)</f>
        <v>0</v>
      </c>
      <c r="BL435" s="17" t="s">
        <v>132</v>
      </c>
      <c r="BM435" s="229" t="s">
        <v>666</v>
      </c>
    </row>
    <row r="436" s="14" customFormat="1">
      <c r="A436" s="14"/>
      <c r="B436" s="242"/>
      <c r="C436" s="243"/>
      <c r="D436" s="233" t="s">
        <v>137</v>
      </c>
      <c r="E436" s="244" t="s">
        <v>1</v>
      </c>
      <c r="F436" s="245" t="s">
        <v>667</v>
      </c>
      <c r="G436" s="243"/>
      <c r="H436" s="246">
        <v>403</v>
      </c>
      <c r="I436" s="247"/>
      <c r="J436" s="243"/>
      <c r="K436" s="243"/>
      <c r="L436" s="248"/>
      <c r="M436" s="249"/>
      <c r="N436" s="250"/>
      <c r="O436" s="250"/>
      <c r="P436" s="250"/>
      <c r="Q436" s="250"/>
      <c r="R436" s="250"/>
      <c r="S436" s="250"/>
      <c r="T436" s="251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2" t="s">
        <v>137</v>
      </c>
      <c r="AU436" s="252" t="s">
        <v>86</v>
      </c>
      <c r="AV436" s="14" t="s">
        <v>86</v>
      </c>
      <c r="AW436" s="14" t="s">
        <v>32</v>
      </c>
      <c r="AX436" s="14" t="s">
        <v>84</v>
      </c>
      <c r="AY436" s="252" t="s">
        <v>125</v>
      </c>
    </row>
    <row r="437" s="2" customFormat="1" ht="24.15" customHeight="1">
      <c r="A437" s="38"/>
      <c r="B437" s="39"/>
      <c r="C437" s="218" t="s">
        <v>668</v>
      </c>
      <c r="D437" s="218" t="s">
        <v>127</v>
      </c>
      <c r="E437" s="219" t="s">
        <v>669</v>
      </c>
      <c r="F437" s="220" t="s">
        <v>670</v>
      </c>
      <c r="G437" s="221" t="s">
        <v>158</v>
      </c>
      <c r="H437" s="222">
        <v>417.60000000000002</v>
      </c>
      <c r="I437" s="223"/>
      <c r="J437" s="224">
        <f>ROUND(I437*H437,2)</f>
        <v>0</v>
      </c>
      <c r="K437" s="220" t="s">
        <v>131</v>
      </c>
      <c r="L437" s="44"/>
      <c r="M437" s="225" t="s">
        <v>1</v>
      </c>
      <c r="N437" s="226" t="s">
        <v>41</v>
      </c>
      <c r="O437" s="91"/>
      <c r="P437" s="227">
        <f>O437*H437</f>
        <v>0</v>
      </c>
      <c r="Q437" s="227">
        <v>0</v>
      </c>
      <c r="R437" s="227">
        <f>Q437*H437</f>
        <v>0</v>
      </c>
      <c r="S437" s="227">
        <v>0</v>
      </c>
      <c r="T437" s="228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9" t="s">
        <v>132</v>
      </c>
      <c r="AT437" s="229" t="s">
        <v>127</v>
      </c>
      <c r="AU437" s="229" t="s">
        <v>86</v>
      </c>
      <c r="AY437" s="17" t="s">
        <v>125</v>
      </c>
      <c r="BE437" s="230">
        <f>IF(N437="základní",J437,0)</f>
        <v>0</v>
      </c>
      <c r="BF437" s="230">
        <f>IF(N437="snížená",J437,0)</f>
        <v>0</v>
      </c>
      <c r="BG437" s="230">
        <f>IF(N437="zákl. přenesená",J437,0)</f>
        <v>0</v>
      </c>
      <c r="BH437" s="230">
        <f>IF(N437="sníž. přenesená",J437,0)</f>
        <v>0</v>
      </c>
      <c r="BI437" s="230">
        <f>IF(N437="nulová",J437,0)</f>
        <v>0</v>
      </c>
      <c r="BJ437" s="17" t="s">
        <v>84</v>
      </c>
      <c r="BK437" s="230">
        <f>ROUND(I437*H437,2)</f>
        <v>0</v>
      </c>
      <c r="BL437" s="17" t="s">
        <v>132</v>
      </c>
      <c r="BM437" s="229" t="s">
        <v>671</v>
      </c>
    </row>
    <row r="438" s="2" customFormat="1" ht="16.5" customHeight="1">
      <c r="A438" s="38"/>
      <c r="B438" s="39"/>
      <c r="C438" s="218" t="s">
        <v>672</v>
      </c>
      <c r="D438" s="218" t="s">
        <v>127</v>
      </c>
      <c r="E438" s="219" t="s">
        <v>673</v>
      </c>
      <c r="F438" s="220" t="s">
        <v>674</v>
      </c>
      <c r="G438" s="221" t="s">
        <v>344</v>
      </c>
      <c r="H438" s="222">
        <v>23</v>
      </c>
      <c r="I438" s="223"/>
      <c r="J438" s="224">
        <f>ROUND(I438*H438,2)</f>
        <v>0</v>
      </c>
      <c r="K438" s="220" t="s">
        <v>131</v>
      </c>
      <c r="L438" s="44"/>
      <c r="M438" s="225" t="s">
        <v>1</v>
      </c>
      <c r="N438" s="226" t="s">
        <v>41</v>
      </c>
      <c r="O438" s="91"/>
      <c r="P438" s="227">
        <f>O438*H438</f>
        <v>0</v>
      </c>
      <c r="Q438" s="227">
        <v>0.063829999999999998</v>
      </c>
      <c r="R438" s="227">
        <f>Q438*H438</f>
        <v>1.4680899999999999</v>
      </c>
      <c r="S438" s="227">
        <v>0</v>
      </c>
      <c r="T438" s="228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9" t="s">
        <v>132</v>
      </c>
      <c r="AT438" s="229" t="s">
        <v>127</v>
      </c>
      <c r="AU438" s="229" t="s">
        <v>86</v>
      </c>
      <c r="AY438" s="17" t="s">
        <v>125</v>
      </c>
      <c r="BE438" s="230">
        <f>IF(N438="základní",J438,0)</f>
        <v>0</v>
      </c>
      <c r="BF438" s="230">
        <f>IF(N438="snížená",J438,0)</f>
        <v>0</v>
      </c>
      <c r="BG438" s="230">
        <f>IF(N438="zákl. přenesená",J438,0)</f>
        <v>0</v>
      </c>
      <c r="BH438" s="230">
        <f>IF(N438="sníž. přenesená",J438,0)</f>
        <v>0</v>
      </c>
      <c r="BI438" s="230">
        <f>IF(N438="nulová",J438,0)</f>
        <v>0</v>
      </c>
      <c r="BJ438" s="17" t="s">
        <v>84</v>
      </c>
      <c r="BK438" s="230">
        <f>ROUND(I438*H438,2)</f>
        <v>0</v>
      </c>
      <c r="BL438" s="17" t="s">
        <v>132</v>
      </c>
      <c r="BM438" s="229" t="s">
        <v>675</v>
      </c>
    </row>
    <row r="439" s="2" customFormat="1" ht="16.5" customHeight="1">
      <c r="A439" s="38"/>
      <c r="B439" s="39"/>
      <c r="C439" s="268" t="s">
        <v>676</v>
      </c>
      <c r="D439" s="268" t="s">
        <v>255</v>
      </c>
      <c r="E439" s="269" t="s">
        <v>677</v>
      </c>
      <c r="F439" s="270" t="s">
        <v>678</v>
      </c>
      <c r="G439" s="271" t="s">
        <v>344</v>
      </c>
      <c r="H439" s="272">
        <v>23</v>
      </c>
      <c r="I439" s="273"/>
      <c r="J439" s="274">
        <f>ROUND(I439*H439,2)</f>
        <v>0</v>
      </c>
      <c r="K439" s="270" t="s">
        <v>131</v>
      </c>
      <c r="L439" s="275"/>
      <c r="M439" s="276" t="s">
        <v>1</v>
      </c>
      <c r="N439" s="277" t="s">
        <v>41</v>
      </c>
      <c r="O439" s="91"/>
      <c r="P439" s="227">
        <f>O439*H439</f>
        <v>0</v>
      </c>
      <c r="Q439" s="227">
        <v>0.0073000000000000001</v>
      </c>
      <c r="R439" s="227">
        <f>Q439*H439</f>
        <v>0.16789999999999999</v>
      </c>
      <c r="S439" s="227">
        <v>0</v>
      </c>
      <c r="T439" s="228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9" t="s">
        <v>169</v>
      </c>
      <c r="AT439" s="229" t="s">
        <v>255</v>
      </c>
      <c r="AU439" s="229" t="s">
        <v>86</v>
      </c>
      <c r="AY439" s="17" t="s">
        <v>125</v>
      </c>
      <c r="BE439" s="230">
        <f>IF(N439="základní",J439,0)</f>
        <v>0</v>
      </c>
      <c r="BF439" s="230">
        <f>IF(N439="snížená",J439,0)</f>
        <v>0</v>
      </c>
      <c r="BG439" s="230">
        <f>IF(N439="zákl. přenesená",J439,0)</f>
        <v>0</v>
      </c>
      <c r="BH439" s="230">
        <f>IF(N439="sníž. přenesená",J439,0)</f>
        <v>0</v>
      </c>
      <c r="BI439" s="230">
        <f>IF(N439="nulová",J439,0)</f>
        <v>0</v>
      </c>
      <c r="BJ439" s="17" t="s">
        <v>84</v>
      </c>
      <c r="BK439" s="230">
        <f>ROUND(I439*H439,2)</f>
        <v>0</v>
      </c>
      <c r="BL439" s="17" t="s">
        <v>132</v>
      </c>
      <c r="BM439" s="229" t="s">
        <v>679</v>
      </c>
    </row>
    <row r="440" s="13" customFormat="1">
      <c r="A440" s="13"/>
      <c r="B440" s="231"/>
      <c r="C440" s="232"/>
      <c r="D440" s="233" t="s">
        <v>137</v>
      </c>
      <c r="E440" s="234" t="s">
        <v>1</v>
      </c>
      <c r="F440" s="235" t="s">
        <v>358</v>
      </c>
      <c r="G440" s="232"/>
      <c r="H440" s="234" t="s">
        <v>1</v>
      </c>
      <c r="I440" s="236"/>
      <c r="J440" s="232"/>
      <c r="K440" s="232"/>
      <c r="L440" s="237"/>
      <c r="M440" s="238"/>
      <c r="N440" s="239"/>
      <c r="O440" s="239"/>
      <c r="P440" s="239"/>
      <c r="Q440" s="239"/>
      <c r="R440" s="239"/>
      <c r="S440" s="239"/>
      <c r="T440" s="24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1" t="s">
        <v>137</v>
      </c>
      <c r="AU440" s="241" t="s">
        <v>86</v>
      </c>
      <c r="AV440" s="13" t="s">
        <v>84</v>
      </c>
      <c r="AW440" s="13" t="s">
        <v>32</v>
      </c>
      <c r="AX440" s="13" t="s">
        <v>76</v>
      </c>
      <c r="AY440" s="241" t="s">
        <v>125</v>
      </c>
    </row>
    <row r="441" s="14" customFormat="1">
      <c r="A441" s="14"/>
      <c r="B441" s="242"/>
      <c r="C441" s="243"/>
      <c r="D441" s="233" t="s">
        <v>137</v>
      </c>
      <c r="E441" s="244" t="s">
        <v>1</v>
      </c>
      <c r="F441" s="245" t="s">
        <v>271</v>
      </c>
      <c r="G441" s="243"/>
      <c r="H441" s="246">
        <v>23</v>
      </c>
      <c r="I441" s="247"/>
      <c r="J441" s="243"/>
      <c r="K441" s="243"/>
      <c r="L441" s="248"/>
      <c r="M441" s="249"/>
      <c r="N441" s="250"/>
      <c r="O441" s="250"/>
      <c r="P441" s="250"/>
      <c r="Q441" s="250"/>
      <c r="R441" s="250"/>
      <c r="S441" s="250"/>
      <c r="T441" s="25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2" t="s">
        <v>137</v>
      </c>
      <c r="AU441" s="252" t="s">
        <v>86</v>
      </c>
      <c r="AV441" s="14" t="s">
        <v>86</v>
      </c>
      <c r="AW441" s="14" t="s">
        <v>32</v>
      </c>
      <c r="AX441" s="14" t="s">
        <v>84</v>
      </c>
      <c r="AY441" s="252" t="s">
        <v>125</v>
      </c>
    </row>
    <row r="442" s="2" customFormat="1" ht="16.5" customHeight="1">
      <c r="A442" s="38"/>
      <c r="B442" s="39"/>
      <c r="C442" s="218" t="s">
        <v>680</v>
      </c>
      <c r="D442" s="218" t="s">
        <v>127</v>
      </c>
      <c r="E442" s="219" t="s">
        <v>681</v>
      </c>
      <c r="F442" s="220" t="s">
        <v>682</v>
      </c>
      <c r="G442" s="221" t="s">
        <v>344</v>
      </c>
      <c r="H442" s="222">
        <v>9</v>
      </c>
      <c r="I442" s="223"/>
      <c r="J442" s="224">
        <f>ROUND(I442*H442,2)</f>
        <v>0</v>
      </c>
      <c r="K442" s="220" t="s">
        <v>131</v>
      </c>
      <c r="L442" s="44"/>
      <c r="M442" s="225" t="s">
        <v>1</v>
      </c>
      <c r="N442" s="226" t="s">
        <v>41</v>
      </c>
      <c r="O442" s="91"/>
      <c r="P442" s="227">
        <f>O442*H442</f>
        <v>0</v>
      </c>
      <c r="Q442" s="227">
        <v>0.12303</v>
      </c>
      <c r="R442" s="227">
        <f>Q442*H442</f>
        <v>1.10727</v>
      </c>
      <c r="S442" s="227">
        <v>0</v>
      </c>
      <c r="T442" s="228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9" t="s">
        <v>132</v>
      </c>
      <c r="AT442" s="229" t="s">
        <v>127</v>
      </c>
      <c r="AU442" s="229" t="s">
        <v>86</v>
      </c>
      <c r="AY442" s="17" t="s">
        <v>125</v>
      </c>
      <c r="BE442" s="230">
        <f>IF(N442="základní",J442,0)</f>
        <v>0</v>
      </c>
      <c r="BF442" s="230">
        <f>IF(N442="snížená",J442,0)</f>
        <v>0</v>
      </c>
      <c r="BG442" s="230">
        <f>IF(N442="zákl. přenesená",J442,0)</f>
        <v>0</v>
      </c>
      <c r="BH442" s="230">
        <f>IF(N442="sníž. přenesená",J442,0)</f>
        <v>0</v>
      </c>
      <c r="BI442" s="230">
        <f>IF(N442="nulová",J442,0)</f>
        <v>0</v>
      </c>
      <c r="BJ442" s="17" t="s">
        <v>84</v>
      </c>
      <c r="BK442" s="230">
        <f>ROUND(I442*H442,2)</f>
        <v>0</v>
      </c>
      <c r="BL442" s="17" t="s">
        <v>132</v>
      </c>
      <c r="BM442" s="229" t="s">
        <v>683</v>
      </c>
    </row>
    <row r="443" s="2" customFormat="1" ht="24.15" customHeight="1">
      <c r="A443" s="38"/>
      <c r="B443" s="39"/>
      <c r="C443" s="268" t="s">
        <v>684</v>
      </c>
      <c r="D443" s="268" t="s">
        <v>255</v>
      </c>
      <c r="E443" s="269" t="s">
        <v>685</v>
      </c>
      <c r="F443" s="270" t="s">
        <v>686</v>
      </c>
      <c r="G443" s="271" t="s">
        <v>344</v>
      </c>
      <c r="H443" s="272">
        <v>9</v>
      </c>
      <c r="I443" s="273"/>
      <c r="J443" s="274">
        <f>ROUND(I443*H443,2)</f>
        <v>0</v>
      </c>
      <c r="K443" s="270" t="s">
        <v>131</v>
      </c>
      <c r="L443" s="275"/>
      <c r="M443" s="276" t="s">
        <v>1</v>
      </c>
      <c r="N443" s="277" t="s">
        <v>41</v>
      </c>
      <c r="O443" s="91"/>
      <c r="P443" s="227">
        <f>O443*H443</f>
        <v>0</v>
      </c>
      <c r="Q443" s="227">
        <v>0.013299999999999999</v>
      </c>
      <c r="R443" s="227">
        <f>Q443*H443</f>
        <v>0.1197</v>
      </c>
      <c r="S443" s="227">
        <v>0</v>
      </c>
      <c r="T443" s="228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9" t="s">
        <v>169</v>
      </c>
      <c r="AT443" s="229" t="s">
        <v>255</v>
      </c>
      <c r="AU443" s="229" t="s">
        <v>86</v>
      </c>
      <c r="AY443" s="17" t="s">
        <v>125</v>
      </c>
      <c r="BE443" s="230">
        <f>IF(N443="základní",J443,0)</f>
        <v>0</v>
      </c>
      <c r="BF443" s="230">
        <f>IF(N443="snížená",J443,0)</f>
        <v>0</v>
      </c>
      <c r="BG443" s="230">
        <f>IF(N443="zákl. přenesená",J443,0)</f>
        <v>0</v>
      </c>
      <c r="BH443" s="230">
        <f>IF(N443="sníž. přenesená",J443,0)</f>
        <v>0</v>
      </c>
      <c r="BI443" s="230">
        <f>IF(N443="nulová",J443,0)</f>
        <v>0</v>
      </c>
      <c r="BJ443" s="17" t="s">
        <v>84</v>
      </c>
      <c r="BK443" s="230">
        <f>ROUND(I443*H443,2)</f>
        <v>0</v>
      </c>
      <c r="BL443" s="17" t="s">
        <v>132</v>
      </c>
      <c r="BM443" s="229" t="s">
        <v>687</v>
      </c>
    </row>
    <row r="444" s="13" customFormat="1">
      <c r="A444" s="13"/>
      <c r="B444" s="231"/>
      <c r="C444" s="232"/>
      <c r="D444" s="233" t="s">
        <v>137</v>
      </c>
      <c r="E444" s="234" t="s">
        <v>1</v>
      </c>
      <c r="F444" s="235" t="s">
        <v>358</v>
      </c>
      <c r="G444" s="232"/>
      <c r="H444" s="234" t="s">
        <v>1</v>
      </c>
      <c r="I444" s="236"/>
      <c r="J444" s="232"/>
      <c r="K444" s="232"/>
      <c r="L444" s="237"/>
      <c r="M444" s="238"/>
      <c r="N444" s="239"/>
      <c r="O444" s="239"/>
      <c r="P444" s="239"/>
      <c r="Q444" s="239"/>
      <c r="R444" s="239"/>
      <c r="S444" s="239"/>
      <c r="T444" s="24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1" t="s">
        <v>137</v>
      </c>
      <c r="AU444" s="241" t="s">
        <v>86</v>
      </c>
      <c r="AV444" s="13" t="s">
        <v>84</v>
      </c>
      <c r="AW444" s="13" t="s">
        <v>32</v>
      </c>
      <c r="AX444" s="13" t="s">
        <v>76</v>
      </c>
      <c r="AY444" s="241" t="s">
        <v>125</v>
      </c>
    </row>
    <row r="445" s="14" customFormat="1">
      <c r="A445" s="14"/>
      <c r="B445" s="242"/>
      <c r="C445" s="243"/>
      <c r="D445" s="233" t="s">
        <v>137</v>
      </c>
      <c r="E445" s="244" t="s">
        <v>1</v>
      </c>
      <c r="F445" s="245" t="s">
        <v>175</v>
      </c>
      <c r="G445" s="243"/>
      <c r="H445" s="246">
        <v>9</v>
      </c>
      <c r="I445" s="247"/>
      <c r="J445" s="243"/>
      <c r="K445" s="243"/>
      <c r="L445" s="248"/>
      <c r="M445" s="249"/>
      <c r="N445" s="250"/>
      <c r="O445" s="250"/>
      <c r="P445" s="250"/>
      <c r="Q445" s="250"/>
      <c r="R445" s="250"/>
      <c r="S445" s="250"/>
      <c r="T445" s="25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2" t="s">
        <v>137</v>
      </c>
      <c r="AU445" s="252" t="s">
        <v>86</v>
      </c>
      <c r="AV445" s="14" t="s">
        <v>86</v>
      </c>
      <c r="AW445" s="14" t="s">
        <v>32</v>
      </c>
      <c r="AX445" s="14" t="s">
        <v>84</v>
      </c>
      <c r="AY445" s="252" t="s">
        <v>125</v>
      </c>
    </row>
    <row r="446" s="2" customFormat="1" ht="21.75" customHeight="1">
      <c r="A446" s="38"/>
      <c r="B446" s="39"/>
      <c r="C446" s="268" t="s">
        <v>688</v>
      </c>
      <c r="D446" s="268" t="s">
        <v>255</v>
      </c>
      <c r="E446" s="269" t="s">
        <v>689</v>
      </c>
      <c r="F446" s="270" t="s">
        <v>690</v>
      </c>
      <c r="G446" s="271" t="s">
        <v>344</v>
      </c>
      <c r="H446" s="272">
        <v>32</v>
      </c>
      <c r="I446" s="273"/>
      <c r="J446" s="274">
        <f>ROUND(I446*H446,2)</f>
        <v>0</v>
      </c>
      <c r="K446" s="270" t="s">
        <v>1</v>
      </c>
      <c r="L446" s="275"/>
      <c r="M446" s="276" t="s">
        <v>1</v>
      </c>
      <c r="N446" s="277" t="s">
        <v>41</v>
      </c>
      <c r="O446" s="91"/>
      <c r="P446" s="227">
        <f>O446*H446</f>
        <v>0</v>
      </c>
      <c r="Q446" s="227">
        <v>0</v>
      </c>
      <c r="R446" s="227">
        <f>Q446*H446</f>
        <v>0</v>
      </c>
      <c r="S446" s="227">
        <v>0</v>
      </c>
      <c r="T446" s="228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9" t="s">
        <v>169</v>
      </c>
      <c r="AT446" s="229" t="s">
        <v>255</v>
      </c>
      <c r="AU446" s="229" t="s">
        <v>86</v>
      </c>
      <c r="AY446" s="17" t="s">
        <v>125</v>
      </c>
      <c r="BE446" s="230">
        <f>IF(N446="základní",J446,0)</f>
        <v>0</v>
      </c>
      <c r="BF446" s="230">
        <f>IF(N446="snížená",J446,0)</f>
        <v>0</v>
      </c>
      <c r="BG446" s="230">
        <f>IF(N446="zákl. přenesená",J446,0)</f>
        <v>0</v>
      </c>
      <c r="BH446" s="230">
        <f>IF(N446="sníž. přenesená",J446,0)</f>
        <v>0</v>
      </c>
      <c r="BI446" s="230">
        <f>IF(N446="nulová",J446,0)</f>
        <v>0</v>
      </c>
      <c r="BJ446" s="17" t="s">
        <v>84</v>
      </c>
      <c r="BK446" s="230">
        <f>ROUND(I446*H446,2)</f>
        <v>0</v>
      </c>
      <c r="BL446" s="17" t="s">
        <v>132</v>
      </c>
      <c r="BM446" s="229" t="s">
        <v>691</v>
      </c>
    </row>
    <row r="447" s="14" customFormat="1">
      <c r="A447" s="14"/>
      <c r="B447" s="242"/>
      <c r="C447" s="243"/>
      <c r="D447" s="233" t="s">
        <v>137</v>
      </c>
      <c r="E447" s="244" t="s">
        <v>1</v>
      </c>
      <c r="F447" s="245" t="s">
        <v>692</v>
      </c>
      <c r="G447" s="243"/>
      <c r="H447" s="246">
        <v>32</v>
      </c>
      <c r="I447" s="247"/>
      <c r="J447" s="243"/>
      <c r="K447" s="243"/>
      <c r="L447" s="248"/>
      <c r="M447" s="249"/>
      <c r="N447" s="250"/>
      <c r="O447" s="250"/>
      <c r="P447" s="250"/>
      <c r="Q447" s="250"/>
      <c r="R447" s="250"/>
      <c r="S447" s="250"/>
      <c r="T447" s="25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2" t="s">
        <v>137</v>
      </c>
      <c r="AU447" s="252" t="s">
        <v>86</v>
      </c>
      <c r="AV447" s="14" t="s">
        <v>86</v>
      </c>
      <c r="AW447" s="14" t="s">
        <v>32</v>
      </c>
      <c r="AX447" s="14" t="s">
        <v>84</v>
      </c>
      <c r="AY447" s="252" t="s">
        <v>125</v>
      </c>
    </row>
    <row r="448" s="2" customFormat="1" ht="16.5" customHeight="1">
      <c r="A448" s="38"/>
      <c r="B448" s="39"/>
      <c r="C448" s="218" t="s">
        <v>693</v>
      </c>
      <c r="D448" s="218" t="s">
        <v>127</v>
      </c>
      <c r="E448" s="219" t="s">
        <v>694</v>
      </c>
      <c r="F448" s="220" t="s">
        <v>695</v>
      </c>
      <c r="G448" s="221" t="s">
        <v>344</v>
      </c>
      <c r="H448" s="222">
        <v>1</v>
      </c>
      <c r="I448" s="223"/>
      <c r="J448" s="224">
        <f>ROUND(I448*H448,2)</f>
        <v>0</v>
      </c>
      <c r="K448" s="220" t="s">
        <v>131</v>
      </c>
      <c r="L448" s="44"/>
      <c r="M448" s="225" t="s">
        <v>1</v>
      </c>
      <c r="N448" s="226" t="s">
        <v>41</v>
      </c>
      <c r="O448" s="91"/>
      <c r="P448" s="227">
        <f>O448*H448</f>
        <v>0</v>
      </c>
      <c r="Q448" s="227">
        <v>0.32906000000000002</v>
      </c>
      <c r="R448" s="227">
        <f>Q448*H448</f>
        <v>0.32906000000000002</v>
      </c>
      <c r="S448" s="227">
        <v>0</v>
      </c>
      <c r="T448" s="228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9" t="s">
        <v>132</v>
      </c>
      <c r="AT448" s="229" t="s">
        <v>127</v>
      </c>
      <c r="AU448" s="229" t="s">
        <v>86</v>
      </c>
      <c r="AY448" s="17" t="s">
        <v>125</v>
      </c>
      <c r="BE448" s="230">
        <f>IF(N448="základní",J448,0)</f>
        <v>0</v>
      </c>
      <c r="BF448" s="230">
        <f>IF(N448="snížená",J448,0)</f>
        <v>0</v>
      </c>
      <c r="BG448" s="230">
        <f>IF(N448="zákl. přenesená",J448,0)</f>
        <v>0</v>
      </c>
      <c r="BH448" s="230">
        <f>IF(N448="sníž. přenesená",J448,0)</f>
        <v>0</v>
      </c>
      <c r="BI448" s="230">
        <f>IF(N448="nulová",J448,0)</f>
        <v>0</v>
      </c>
      <c r="BJ448" s="17" t="s">
        <v>84</v>
      </c>
      <c r="BK448" s="230">
        <f>ROUND(I448*H448,2)</f>
        <v>0</v>
      </c>
      <c r="BL448" s="17" t="s">
        <v>132</v>
      </c>
      <c r="BM448" s="229" t="s">
        <v>696</v>
      </c>
    </row>
    <row r="449" s="2" customFormat="1" ht="16.5" customHeight="1">
      <c r="A449" s="38"/>
      <c r="B449" s="39"/>
      <c r="C449" s="268" t="s">
        <v>697</v>
      </c>
      <c r="D449" s="268" t="s">
        <v>255</v>
      </c>
      <c r="E449" s="269" t="s">
        <v>698</v>
      </c>
      <c r="F449" s="270" t="s">
        <v>699</v>
      </c>
      <c r="G449" s="271" t="s">
        <v>344</v>
      </c>
      <c r="H449" s="272">
        <v>1</v>
      </c>
      <c r="I449" s="273"/>
      <c r="J449" s="274">
        <f>ROUND(I449*H449,2)</f>
        <v>0</v>
      </c>
      <c r="K449" s="270" t="s">
        <v>131</v>
      </c>
      <c r="L449" s="275"/>
      <c r="M449" s="276" t="s">
        <v>1</v>
      </c>
      <c r="N449" s="277" t="s">
        <v>41</v>
      </c>
      <c r="O449" s="91"/>
      <c r="P449" s="227">
        <f>O449*H449</f>
        <v>0</v>
      </c>
      <c r="Q449" s="227">
        <v>0.029499999999999998</v>
      </c>
      <c r="R449" s="227">
        <f>Q449*H449</f>
        <v>0.029499999999999998</v>
      </c>
      <c r="S449" s="227">
        <v>0</v>
      </c>
      <c r="T449" s="228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9" t="s">
        <v>169</v>
      </c>
      <c r="AT449" s="229" t="s">
        <v>255</v>
      </c>
      <c r="AU449" s="229" t="s">
        <v>86</v>
      </c>
      <c r="AY449" s="17" t="s">
        <v>125</v>
      </c>
      <c r="BE449" s="230">
        <f>IF(N449="základní",J449,0)</f>
        <v>0</v>
      </c>
      <c r="BF449" s="230">
        <f>IF(N449="snížená",J449,0)</f>
        <v>0</v>
      </c>
      <c r="BG449" s="230">
        <f>IF(N449="zákl. přenesená",J449,0)</f>
        <v>0</v>
      </c>
      <c r="BH449" s="230">
        <f>IF(N449="sníž. přenesená",J449,0)</f>
        <v>0</v>
      </c>
      <c r="BI449" s="230">
        <f>IF(N449="nulová",J449,0)</f>
        <v>0</v>
      </c>
      <c r="BJ449" s="17" t="s">
        <v>84</v>
      </c>
      <c r="BK449" s="230">
        <f>ROUND(I449*H449,2)</f>
        <v>0</v>
      </c>
      <c r="BL449" s="17" t="s">
        <v>132</v>
      </c>
      <c r="BM449" s="229" t="s">
        <v>700</v>
      </c>
    </row>
    <row r="450" s="13" customFormat="1">
      <c r="A450" s="13"/>
      <c r="B450" s="231"/>
      <c r="C450" s="232"/>
      <c r="D450" s="233" t="s">
        <v>137</v>
      </c>
      <c r="E450" s="234" t="s">
        <v>1</v>
      </c>
      <c r="F450" s="235" t="s">
        <v>358</v>
      </c>
      <c r="G450" s="232"/>
      <c r="H450" s="234" t="s">
        <v>1</v>
      </c>
      <c r="I450" s="236"/>
      <c r="J450" s="232"/>
      <c r="K450" s="232"/>
      <c r="L450" s="237"/>
      <c r="M450" s="238"/>
      <c r="N450" s="239"/>
      <c r="O450" s="239"/>
      <c r="P450" s="239"/>
      <c r="Q450" s="239"/>
      <c r="R450" s="239"/>
      <c r="S450" s="239"/>
      <c r="T450" s="24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1" t="s">
        <v>137</v>
      </c>
      <c r="AU450" s="241" t="s">
        <v>86</v>
      </c>
      <c r="AV450" s="13" t="s">
        <v>84</v>
      </c>
      <c r="AW450" s="13" t="s">
        <v>32</v>
      </c>
      <c r="AX450" s="13" t="s">
        <v>76</v>
      </c>
      <c r="AY450" s="241" t="s">
        <v>125</v>
      </c>
    </row>
    <row r="451" s="14" customFormat="1">
      <c r="A451" s="14"/>
      <c r="B451" s="242"/>
      <c r="C451" s="243"/>
      <c r="D451" s="233" t="s">
        <v>137</v>
      </c>
      <c r="E451" s="244" t="s">
        <v>1</v>
      </c>
      <c r="F451" s="245" t="s">
        <v>84</v>
      </c>
      <c r="G451" s="243"/>
      <c r="H451" s="246">
        <v>1</v>
      </c>
      <c r="I451" s="247"/>
      <c r="J451" s="243"/>
      <c r="K451" s="243"/>
      <c r="L451" s="248"/>
      <c r="M451" s="249"/>
      <c r="N451" s="250"/>
      <c r="O451" s="250"/>
      <c r="P451" s="250"/>
      <c r="Q451" s="250"/>
      <c r="R451" s="250"/>
      <c r="S451" s="250"/>
      <c r="T451" s="251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2" t="s">
        <v>137</v>
      </c>
      <c r="AU451" s="252" t="s">
        <v>86</v>
      </c>
      <c r="AV451" s="14" t="s">
        <v>86</v>
      </c>
      <c r="AW451" s="14" t="s">
        <v>32</v>
      </c>
      <c r="AX451" s="14" t="s">
        <v>84</v>
      </c>
      <c r="AY451" s="252" t="s">
        <v>125</v>
      </c>
    </row>
    <row r="452" s="2" customFormat="1" ht="16.5" customHeight="1">
      <c r="A452" s="38"/>
      <c r="B452" s="39"/>
      <c r="C452" s="218" t="s">
        <v>701</v>
      </c>
      <c r="D452" s="218" t="s">
        <v>127</v>
      </c>
      <c r="E452" s="219" t="s">
        <v>702</v>
      </c>
      <c r="F452" s="220" t="s">
        <v>703</v>
      </c>
      <c r="G452" s="221" t="s">
        <v>130</v>
      </c>
      <c r="H452" s="222">
        <v>7.2000000000000002</v>
      </c>
      <c r="I452" s="223"/>
      <c r="J452" s="224">
        <f>ROUND(I452*H452,2)</f>
        <v>0</v>
      </c>
      <c r="K452" s="220" t="s">
        <v>131</v>
      </c>
      <c r="L452" s="44"/>
      <c r="M452" s="225" t="s">
        <v>1</v>
      </c>
      <c r="N452" s="226" t="s">
        <v>41</v>
      </c>
      <c r="O452" s="91"/>
      <c r="P452" s="227">
        <f>O452*H452</f>
        <v>0</v>
      </c>
      <c r="Q452" s="227">
        <v>0.0040200000000000001</v>
      </c>
      <c r="R452" s="227">
        <f>Q452*H452</f>
        <v>0.028944000000000001</v>
      </c>
      <c r="S452" s="227">
        <v>0</v>
      </c>
      <c r="T452" s="228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9" t="s">
        <v>132</v>
      </c>
      <c r="AT452" s="229" t="s">
        <v>127</v>
      </c>
      <c r="AU452" s="229" t="s">
        <v>86</v>
      </c>
      <c r="AY452" s="17" t="s">
        <v>125</v>
      </c>
      <c r="BE452" s="230">
        <f>IF(N452="základní",J452,0)</f>
        <v>0</v>
      </c>
      <c r="BF452" s="230">
        <f>IF(N452="snížená",J452,0)</f>
        <v>0</v>
      </c>
      <c r="BG452" s="230">
        <f>IF(N452="zákl. přenesená",J452,0)</f>
        <v>0</v>
      </c>
      <c r="BH452" s="230">
        <f>IF(N452="sníž. přenesená",J452,0)</f>
        <v>0</v>
      </c>
      <c r="BI452" s="230">
        <f>IF(N452="nulová",J452,0)</f>
        <v>0</v>
      </c>
      <c r="BJ452" s="17" t="s">
        <v>84</v>
      </c>
      <c r="BK452" s="230">
        <f>ROUND(I452*H452,2)</f>
        <v>0</v>
      </c>
      <c r="BL452" s="17" t="s">
        <v>132</v>
      </c>
      <c r="BM452" s="229" t="s">
        <v>704</v>
      </c>
    </row>
    <row r="453" s="14" customFormat="1">
      <c r="A453" s="14"/>
      <c r="B453" s="242"/>
      <c r="C453" s="243"/>
      <c r="D453" s="233" t="s">
        <v>137</v>
      </c>
      <c r="E453" s="244" t="s">
        <v>1</v>
      </c>
      <c r="F453" s="245" t="s">
        <v>705</v>
      </c>
      <c r="G453" s="243"/>
      <c r="H453" s="246">
        <v>7.2000000000000002</v>
      </c>
      <c r="I453" s="247"/>
      <c r="J453" s="243"/>
      <c r="K453" s="243"/>
      <c r="L453" s="248"/>
      <c r="M453" s="249"/>
      <c r="N453" s="250"/>
      <c r="O453" s="250"/>
      <c r="P453" s="250"/>
      <c r="Q453" s="250"/>
      <c r="R453" s="250"/>
      <c r="S453" s="250"/>
      <c r="T453" s="251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2" t="s">
        <v>137</v>
      </c>
      <c r="AU453" s="252" t="s">
        <v>86</v>
      </c>
      <c r="AV453" s="14" t="s">
        <v>86</v>
      </c>
      <c r="AW453" s="14" t="s">
        <v>32</v>
      </c>
      <c r="AX453" s="14" t="s">
        <v>84</v>
      </c>
      <c r="AY453" s="252" t="s">
        <v>125</v>
      </c>
    </row>
    <row r="454" s="2" customFormat="1" ht="16.5" customHeight="1">
      <c r="A454" s="38"/>
      <c r="B454" s="39"/>
      <c r="C454" s="218" t="s">
        <v>706</v>
      </c>
      <c r="D454" s="218" t="s">
        <v>127</v>
      </c>
      <c r="E454" s="219" t="s">
        <v>707</v>
      </c>
      <c r="F454" s="220" t="s">
        <v>708</v>
      </c>
      <c r="G454" s="221" t="s">
        <v>344</v>
      </c>
      <c r="H454" s="222">
        <v>9</v>
      </c>
      <c r="I454" s="223"/>
      <c r="J454" s="224">
        <f>ROUND(I454*H454,2)</f>
        <v>0</v>
      </c>
      <c r="K454" s="220" t="s">
        <v>131</v>
      </c>
      <c r="L454" s="44"/>
      <c r="M454" s="225" t="s">
        <v>1</v>
      </c>
      <c r="N454" s="226" t="s">
        <v>41</v>
      </c>
      <c r="O454" s="91"/>
      <c r="P454" s="227">
        <f>O454*H454</f>
        <v>0</v>
      </c>
      <c r="Q454" s="227">
        <v>0.00031</v>
      </c>
      <c r="R454" s="227">
        <f>Q454*H454</f>
        <v>0.0027899999999999999</v>
      </c>
      <c r="S454" s="227">
        <v>0</v>
      </c>
      <c r="T454" s="228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9" t="s">
        <v>132</v>
      </c>
      <c r="AT454" s="229" t="s">
        <v>127</v>
      </c>
      <c r="AU454" s="229" t="s">
        <v>86</v>
      </c>
      <c r="AY454" s="17" t="s">
        <v>125</v>
      </c>
      <c r="BE454" s="230">
        <f>IF(N454="základní",J454,0)</f>
        <v>0</v>
      </c>
      <c r="BF454" s="230">
        <f>IF(N454="snížená",J454,0)</f>
        <v>0</v>
      </c>
      <c r="BG454" s="230">
        <f>IF(N454="zákl. přenesená",J454,0)</f>
        <v>0</v>
      </c>
      <c r="BH454" s="230">
        <f>IF(N454="sníž. přenesená",J454,0)</f>
        <v>0</v>
      </c>
      <c r="BI454" s="230">
        <f>IF(N454="nulová",J454,0)</f>
        <v>0</v>
      </c>
      <c r="BJ454" s="17" t="s">
        <v>84</v>
      </c>
      <c r="BK454" s="230">
        <f>ROUND(I454*H454,2)</f>
        <v>0</v>
      </c>
      <c r="BL454" s="17" t="s">
        <v>132</v>
      </c>
      <c r="BM454" s="229" t="s">
        <v>709</v>
      </c>
    </row>
    <row r="455" s="2" customFormat="1" ht="16.5" customHeight="1">
      <c r="A455" s="38"/>
      <c r="B455" s="39"/>
      <c r="C455" s="218" t="s">
        <v>710</v>
      </c>
      <c r="D455" s="218" t="s">
        <v>127</v>
      </c>
      <c r="E455" s="219" t="s">
        <v>711</v>
      </c>
      <c r="F455" s="220" t="s">
        <v>712</v>
      </c>
      <c r="G455" s="221" t="s">
        <v>158</v>
      </c>
      <c r="H455" s="222">
        <v>762.90999999999997</v>
      </c>
      <c r="I455" s="223"/>
      <c r="J455" s="224">
        <f>ROUND(I455*H455,2)</f>
        <v>0</v>
      </c>
      <c r="K455" s="220" t="s">
        <v>131</v>
      </c>
      <c r="L455" s="44"/>
      <c r="M455" s="225" t="s">
        <v>1</v>
      </c>
      <c r="N455" s="226" t="s">
        <v>41</v>
      </c>
      <c r="O455" s="91"/>
      <c r="P455" s="227">
        <f>O455*H455</f>
        <v>0</v>
      </c>
      <c r="Q455" s="227">
        <v>0.00019000000000000001</v>
      </c>
      <c r="R455" s="227">
        <f>Q455*H455</f>
        <v>0.1449529</v>
      </c>
      <c r="S455" s="227">
        <v>0</v>
      </c>
      <c r="T455" s="228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9" t="s">
        <v>132</v>
      </c>
      <c r="AT455" s="229" t="s">
        <v>127</v>
      </c>
      <c r="AU455" s="229" t="s">
        <v>86</v>
      </c>
      <c r="AY455" s="17" t="s">
        <v>125</v>
      </c>
      <c r="BE455" s="230">
        <f>IF(N455="základní",J455,0)</f>
        <v>0</v>
      </c>
      <c r="BF455" s="230">
        <f>IF(N455="snížená",J455,0)</f>
        <v>0</v>
      </c>
      <c r="BG455" s="230">
        <f>IF(N455="zákl. přenesená",J455,0)</f>
        <v>0</v>
      </c>
      <c r="BH455" s="230">
        <f>IF(N455="sníž. přenesená",J455,0)</f>
        <v>0</v>
      </c>
      <c r="BI455" s="230">
        <f>IF(N455="nulová",J455,0)</f>
        <v>0</v>
      </c>
      <c r="BJ455" s="17" t="s">
        <v>84</v>
      </c>
      <c r="BK455" s="230">
        <f>ROUND(I455*H455,2)</f>
        <v>0</v>
      </c>
      <c r="BL455" s="17" t="s">
        <v>132</v>
      </c>
      <c r="BM455" s="229" t="s">
        <v>713</v>
      </c>
    </row>
    <row r="456" s="13" customFormat="1">
      <c r="A456" s="13"/>
      <c r="B456" s="231"/>
      <c r="C456" s="232"/>
      <c r="D456" s="233" t="s">
        <v>137</v>
      </c>
      <c r="E456" s="234" t="s">
        <v>1</v>
      </c>
      <c r="F456" s="235" t="s">
        <v>714</v>
      </c>
      <c r="G456" s="232"/>
      <c r="H456" s="234" t="s">
        <v>1</v>
      </c>
      <c r="I456" s="236"/>
      <c r="J456" s="232"/>
      <c r="K456" s="232"/>
      <c r="L456" s="237"/>
      <c r="M456" s="238"/>
      <c r="N456" s="239"/>
      <c r="O456" s="239"/>
      <c r="P456" s="239"/>
      <c r="Q456" s="239"/>
      <c r="R456" s="239"/>
      <c r="S456" s="239"/>
      <c r="T456" s="24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1" t="s">
        <v>137</v>
      </c>
      <c r="AU456" s="241" t="s">
        <v>86</v>
      </c>
      <c r="AV456" s="13" t="s">
        <v>84</v>
      </c>
      <c r="AW456" s="13" t="s">
        <v>32</v>
      </c>
      <c r="AX456" s="13" t="s">
        <v>76</v>
      </c>
      <c r="AY456" s="241" t="s">
        <v>125</v>
      </c>
    </row>
    <row r="457" s="14" customFormat="1">
      <c r="A457" s="14"/>
      <c r="B457" s="242"/>
      <c r="C457" s="243"/>
      <c r="D457" s="233" t="s">
        <v>137</v>
      </c>
      <c r="E457" s="244" t="s">
        <v>1</v>
      </c>
      <c r="F457" s="245" t="s">
        <v>715</v>
      </c>
      <c r="G457" s="243"/>
      <c r="H457" s="246">
        <v>762.90999999999997</v>
      </c>
      <c r="I457" s="247"/>
      <c r="J457" s="243"/>
      <c r="K457" s="243"/>
      <c r="L457" s="248"/>
      <c r="M457" s="249"/>
      <c r="N457" s="250"/>
      <c r="O457" s="250"/>
      <c r="P457" s="250"/>
      <c r="Q457" s="250"/>
      <c r="R457" s="250"/>
      <c r="S457" s="250"/>
      <c r="T457" s="251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2" t="s">
        <v>137</v>
      </c>
      <c r="AU457" s="252" t="s">
        <v>86</v>
      </c>
      <c r="AV457" s="14" t="s">
        <v>86</v>
      </c>
      <c r="AW457" s="14" t="s">
        <v>32</v>
      </c>
      <c r="AX457" s="14" t="s">
        <v>84</v>
      </c>
      <c r="AY457" s="252" t="s">
        <v>125</v>
      </c>
    </row>
    <row r="458" s="2" customFormat="1" ht="21.75" customHeight="1">
      <c r="A458" s="38"/>
      <c r="B458" s="39"/>
      <c r="C458" s="218" t="s">
        <v>716</v>
      </c>
      <c r="D458" s="218" t="s">
        <v>127</v>
      </c>
      <c r="E458" s="219" t="s">
        <v>717</v>
      </c>
      <c r="F458" s="220" t="s">
        <v>718</v>
      </c>
      <c r="G458" s="221" t="s">
        <v>158</v>
      </c>
      <c r="H458" s="222">
        <v>762.90999999999997</v>
      </c>
      <c r="I458" s="223"/>
      <c r="J458" s="224">
        <f>ROUND(I458*H458,2)</f>
        <v>0</v>
      </c>
      <c r="K458" s="220" t="s">
        <v>131</v>
      </c>
      <c r="L458" s="44"/>
      <c r="M458" s="225" t="s">
        <v>1</v>
      </c>
      <c r="N458" s="226" t="s">
        <v>41</v>
      </c>
      <c r="O458" s="91"/>
      <c r="P458" s="227">
        <f>O458*H458</f>
        <v>0</v>
      </c>
      <c r="Q458" s="227">
        <v>0.00012999999999999999</v>
      </c>
      <c r="R458" s="227">
        <f>Q458*H458</f>
        <v>0.099178299999999983</v>
      </c>
      <c r="S458" s="227">
        <v>0</v>
      </c>
      <c r="T458" s="228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9" t="s">
        <v>132</v>
      </c>
      <c r="AT458" s="229" t="s">
        <v>127</v>
      </c>
      <c r="AU458" s="229" t="s">
        <v>86</v>
      </c>
      <c r="AY458" s="17" t="s">
        <v>125</v>
      </c>
      <c r="BE458" s="230">
        <f>IF(N458="základní",J458,0)</f>
        <v>0</v>
      </c>
      <c r="BF458" s="230">
        <f>IF(N458="snížená",J458,0)</f>
        <v>0</v>
      </c>
      <c r="BG458" s="230">
        <f>IF(N458="zákl. přenesená",J458,0)</f>
        <v>0</v>
      </c>
      <c r="BH458" s="230">
        <f>IF(N458="sníž. přenesená",J458,0)</f>
        <v>0</v>
      </c>
      <c r="BI458" s="230">
        <f>IF(N458="nulová",J458,0)</f>
        <v>0</v>
      </c>
      <c r="BJ458" s="17" t="s">
        <v>84</v>
      </c>
      <c r="BK458" s="230">
        <f>ROUND(I458*H458,2)</f>
        <v>0</v>
      </c>
      <c r="BL458" s="17" t="s">
        <v>132</v>
      </c>
      <c r="BM458" s="229" t="s">
        <v>719</v>
      </c>
    </row>
    <row r="459" s="13" customFormat="1">
      <c r="A459" s="13"/>
      <c r="B459" s="231"/>
      <c r="C459" s="232"/>
      <c r="D459" s="233" t="s">
        <v>137</v>
      </c>
      <c r="E459" s="234" t="s">
        <v>1</v>
      </c>
      <c r="F459" s="235" t="s">
        <v>714</v>
      </c>
      <c r="G459" s="232"/>
      <c r="H459" s="234" t="s">
        <v>1</v>
      </c>
      <c r="I459" s="236"/>
      <c r="J459" s="232"/>
      <c r="K459" s="232"/>
      <c r="L459" s="237"/>
      <c r="M459" s="238"/>
      <c r="N459" s="239"/>
      <c r="O459" s="239"/>
      <c r="P459" s="239"/>
      <c r="Q459" s="239"/>
      <c r="R459" s="239"/>
      <c r="S459" s="239"/>
      <c r="T459" s="240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1" t="s">
        <v>137</v>
      </c>
      <c r="AU459" s="241" t="s">
        <v>86</v>
      </c>
      <c r="AV459" s="13" t="s">
        <v>84</v>
      </c>
      <c r="AW459" s="13" t="s">
        <v>32</v>
      </c>
      <c r="AX459" s="13" t="s">
        <v>76</v>
      </c>
      <c r="AY459" s="241" t="s">
        <v>125</v>
      </c>
    </row>
    <row r="460" s="14" customFormat="1">
      <c r="A460" s="14"/>
      <c r="B460" s="242"/>
      <c r="C460" s="243"/>
      <c r="D460" s="233" t="s">
        <v>137</v>
      </c>
      <c r="E460" s="244" t="s">
        <v>1</v>
      </c>
      <c r="F460" s="245" t="s">
        <v>715</v>
      </c>
      <c r="G460" s="243"/>
      <c r="H460" s="246">
        <v>762.90999999999997</v>
      </c>
      <c r="I460" s="247"/>
      <c r="J460" s="243"/>
      <c r="K460" s="243"/>
      <c r="L460" s="248"/>
      <c r="M460" s="249"/>
      <c r="N460" s="250"/>
      <c r="O460" s="250"/>
      <c r="P460" s="250"/>
      <c r="Q460" s="250"/>
      <c r="R460" s="250"/>
      <c r="S460" s="250"/>
      <c r="T460" s="251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2" t="s">
        <v>137</v>
      </c>
      <c r="AU460" s="252" t="s">
        <v>86</v>
      </c>
      <c r="AV460" s="14" t="s">
        <v>86</v>
      </c>
      <c r="AW460" s="14" t="s">
        <v>32</v>
      </c>
      <c r="AX460" s="14" t="s">
        <v>84</v>
      </c>
      <c r="AY460" s="252" t="s">
        <v>125</v>
      </c>
    </row>
    <row r="461" s="2" customFormat="1" ht="16.5" customHeight="1">
      <c r="A461" s="38"/>
      <c r="B461" s="39"/>
      <c r="C461" s="268" t="s">
        <v>720</v>
      </c>
      <c r="D461" s="268" t="s">
        <v>255</v>
      </c>
      <c r="E461" s="269" t="s">
        <v>721</v>
      </c>
      <c r="F461" s="270" t="s">
        <v>722</v>
      </c>
      <c r="G461" s="271" t="s">
        <v>158</v>
      </c>
      <c r="H461" s="272">
        <v>762.90999999999997</v>
      </c>
      <c r="I461" s="273"/>
      <c r="J461" s="274">
        <f>ROUND(I461*H461,2)</f>
        <v>0</v>
      </c>
      <c r="K461" s="270" t="s">
        <v>1</v>
      </c>
      <c r="L461" s="275"/>
      <c r="M461" s="276" t="s">
        <v>1</v>
      </c>
      <c r="N461" s="277" t="s">
        <v>41</v>
      </c>
      <c r="O461" s="91"/>
      <c r="P461" s="227">
        <f>O461*H461</f>
        <v>0</v>
      </c>
      <c r="Q461" s="227">
        <v>0</v>
      </c>
      <c r="R461" s="227">
        <f>Q461*H461</f>
        <v>0</v>
      </c>
      <c r="S461" s="227">
        <v>0</v>
      </c>
      <c r="T461" s="228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9" t="s">
        <v>169</v>
      </c>
      <c r="AT461" s="229" t="s">
        <v>255</v>
      </c>
      <c r="AU461" s="229" t="s">
        <v>86</v>
      </c>
      <c r="AY461" s="17" t="s">
        <v>125</v>
      </c>
      <c r="BE461" s="230">
        <f>IF(N461="základní",J461,0)</f>
        <v>0</v>
      </c>
      <c r="BF461" s="230">
        <f>IF(N461="snížená",J461,0)</f>
        <v>0</v>
      </c>
      <c r="BG461" s="230">
        <f>IF(N461="zákl. přenesená",J461,0)</f>
        <v>0</v>
      </c>
      <c r="BH461" s="230">
        <f>IF(N461="sníž. přenesená",J461,0)</f>
        <v>0</v>
      </c>
      <c r="BI461" s="230">
        <f>IF(N461="nulová",J461,0)</f>
        <v>0</v>
      </c>
      <c r="BJ461" s="17" t="s">
        <v>84</v>
      </c>
      <c r="BK461" s="230">
        <f>ROUND(I461*H461,2)</f>
        <v>0</v>
      </c>
      <c r="BL461" s="17" t="s">
        <v>132</v>
      </c>
      <c r="BM461" s="229" t="s">
        <v>723</v>
      </c>
    </row>
    <row r="462" s="12" customFormat="1" ht="22.8" customHeight="1">
      <c r="A462" s="12"/>
      <c r="B462" s="202"/>
      <c r="C462" s="203"/>
      <c r="D462" s="204" t="s">
        <v>75</v>
      </c>
      <c r="E462" s="216" t="s">
        <v>175</v>
      </c>
      <c r="F462" s="216" t="s">
        <v>724</v>
      </c>
      <c r="G462" s="203"/>
      <c r="H462" s="203"/>
      <c r="I462" s="206"/>
      <c r="J462" s="217">
        <f>BK462</f>
        <v>0</v>
      </c>
      <c r="K462" s="203"/>
      <c r="L462" s="208"/>
      <c r="M462" s="209"/>
      <c r="N462" s="210"/>
      <c r="O462" s="210"/>
      <c r="P462" s="211">
        <f>SUM(P463:P464)</f>
        <v>0</v>
      </c>
      <c r="Q462" s="210"/>
      <c r="R462" s="211">
        <f>SUM(R463:R464)</f>
        <v>0</v>
      </c>
      <c r="S462" s="210"/>
      <c r="T462" s="212">
        <f>SUM(T463:T464)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13" t="s">
        <v>84</v>
      </c>
      <c r="AT462" s="214" t="s">
        <v>75</v>
      </c>
      <c r="AU462" s="214" t="s">
        <v>84</v>
      </c>
      <c r="AY462" s="213" t="s">
        <v>125</v>
      </c>
      <c r="BK462" s="215">
        <f>SUM(BK463:BK464)</f>
        <v>0</v>
      </c>
    </row>
    <row r="463" s="2" customFormat="1" ht="24.15" customHeight="1">
      <c r="A463" s="38"/>
      <c r="B463" s="39"/>
      <c r="C463" s="218" t="s">
        <v>725</v>
      </c>
      <c r="D463" s="218" t="s">
        <v>127</v>
      </c>
      <c r="E463" s="219" t="s">
        <v>726</v>
      </c>
      <c r="F463" s="220" t="s">
        <v>727</v>
      </c>
      <c r="G463" s="221" t="s">
        <v>158</v>
      </c>
      <c r="H463" s="222">
        <v>30</v>
      </c>
      <c r="I463" s="223"/>
      <c r="J463" s="224">
        <f>ROUND(I463*H463,2)</f>
        <v>0</v>
      </c>
      <c r="K463" s="220" t="s">
        <v>131</v>
      </c>
      <c r="L463" s="44"/>
      <c r="M463" s="225" t="s">
        <v>1</v>
      </c>
      <c r="N463" s="226" t="s">
        <v>41</v>
      </c>
      <c r="O463" s="91"/>
      <c r="P463" s="227">
        <f>O463*H463</f>
        <v>0</v>
      </c>
      <c r="Q463" s="227">
        <v>0</v>
      </c>
      <c r="R463" s="227">
        <f>Q463*H463</f>
        <v>0</v>
      </c>
      <c r="S463" s="227">
        <v>0</v>
      </c>
      <c r="T463" s="228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9" t="s">
        <v>132</v>
      </c>
      <c r="AT463" s="229" t="s">
        <v>127</v>
      </c>
      <c r="AU463" s="229" t="s">
        <v>86</v>
      </c>
      <c r="AY463" s="17" t="s">
        <v>125</v>
      </c>
      <c r="BE463" s="230">
        <f>IF(N463="základní",J463,0)</f>
        <v>0</v>
      </c>
      <c r="BF463" s="230">
        <f>IF(N463="snížená",J463,0)</f>
        <v>0</v>
      </c>
      <c r="BG463" s="230">
        <f>IF(N463="zákl. přenesená",J463,0)</f>
        <v>0</v>
      </c>
      <c r="BH463" s="230">
        <f>IF(N463="sníž. přenesená",J463,0)</f>
        <v>0</v>
      </c>
      <c r="BI463" s="230">
        <f>IF(N463="nulová",J463,0)</f>
        <v>0</v>
      </c>
      <c r="BJ463" s="17" t="s">
        <v>84</v>
      </c>
      <c r="BK463" s="230">
        <f>ROUND(I463*H463,2)</f>
        <v>0</v>
      </c>
      <c r="BL463" s="17" t="s">
        <v>132</v>
      </c>
      <c r="BM463" s="229" t="s">
        <v>728</v>
      </c>
    </row>
    <row r="464" s="2" customFormat="1" ht="24.15" customHeight="1">
      <c r="A464" s="38"/>
      <c r="B464" s="39"/>
      <c r="C464" s="218" t="s">
        <v>729</v>
      </c>
      <c r="D464" s="218" t="s">
        <v>127</v>
      </c>
      <c r="E464" s="219" t="s">
        <v>730</v>
      </c>
      <c r="F464" s="220" t="s">
        <v>731</v>
      </c>
      <c r="G464" s="221" t="s">
        <v>130</v>
      </c>
      <c r="H464" s="222">
        <v>2.5</v>
      </c>
      <c r="I464" s="223"/>
      <c r="J464" s="224">
        <f>ROUND(I464*H464,2)</f>
        <v>0</v>
      </c>
      <c r="K464" s="220" t="s">
        <v>131</v>
      </c>
      <c r="L464" s="44"/>
      <c r="M464" s="225" t="s">
        <v>1</v>
      </c>
      <c r="N464" s="226" t="s">
        <v>41</v>
      </c>
      <c r="O464" s="91"/>
      <c r="P464" s="227">
        <f>O464*H464</f>
        <v>0</v>
      </c>
      <c r="Q464" s="227">
        <v>0</v>
      </c>
      <c r="R464" s="227">
        <f>Q464*H464</f>
        <v>0</v>
      </c>
      <c r="S464" s="227">
        <v>0</v>
      </c>
      <c r="T464" s="228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9" t="s">
        <v>132</v>
      </c>
      <c r="AT464" s="229" t="s">
        <v>127</v>
      </c>
      <c r="AU464" s="229" t="s">
        <v>86</v>
      </c>
      <c r="AY464" s="17" t="s">
        <v>125</v>
      </c>
      <c r="BE464" s="230">
        <f>IF(N464="základní",J464,0)</f>
        <v>0</v>
      </c>
      <c r="BF464" s="230">
        <f>IF(N464="snížená",J464,0)</f>
        <v>0</v>
      </c>
      <c r="BG464" s="230">
        <f>IF(N464="zákl. přenesená",J464,0)</f>
        <v>0</v>
      </c>
      <c r="BH464" s="230">
        <f>IF(N464="sníž. přenesená",J464,0)</f>
        <v>0</v>
      </c>
      <c r="BI464" s="230">
        <f>IF(N464="nulová",J464,0)</f>
        <v>0</v>
      </c>
      <c r="BJ464" s="17" t="s">
        <v>84</v>
      </c>
      <c r="BK464" s="230">
        <f>ROUND(I464*H464,2)</f>
        <v>0</v>
      </c>
      <c r="BL464" s="17" t="s">
        <v>132</v>
      </c>
      <c r="BM464" s="229" t="s">
        <v>732</v>
      </c>
    </row>
    <row r="465" s="12" customFormat="1" ht="22.8" customHeight="1">
      <c r="A465" s="12"/>
      <c r="B465" s="202"/>
      <c r="C465" s="203"/>
      <c r="D465" s="204" t="s">
        <v>75</v>
      </c>
      <c r="E465" s="216" t="s">
        <v>733</v>
      </c>
      <c r="F465" s="216" t="s">
        <v>734</v>
      </c>
      <c r="G465" s="203"/>
      <c r="H465" s="203"/>
      <c r="I465" s="206"/>
      <c r="J465" s="217">
        <f>BK465</f>
        <v>0</v>
      </c>
      <c r="K465" s="203"/>
      <c r="L465" s="208"/>
      <c r="M465" s="209"/>
      <c r="N465" s="210"/>
      <c r="O465" s="210"/>
      <c r="P465" s="211">
        <f>SUM(P466:P473)</f>
        <v>0</v>
      </c>
      <c r="Q465" s="210"/>
      <c r="R465" s="211">
        <f>SUM(R466:R473)</f>
        <v>0</v>
      </c>
      <c r="S465" s="210"/>
      <c r="T465" s="212">
        <f>SUM(T466:T473)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13" t="s">
        <v>84</v>
      </c>
      <c r="AT465" s="214" t="s">
        <v>75</v>
      </c>
      <c r="AU465" s="214" t="s">
        <v>84</v>
      </c>
      <c r="AY465" s="213" t="s">
        <v>125</v>
      </c>
      <c r="BK465" s="215">
        <f>SUM(BK466:BK473)</f>
        <v>0</v>
      </c>
    </row>
    <row r="466" s="2" customFormat="1" ht="37.8" customHeight="1">
      <c r="A466" s="38"/>
      <c r="B466" s="39"/>
      <c r="C466" s="218" t="s">
        <v>735</v>
      </c>
      <c r="D466" s="218" t="s">
        <v>127</v>
      </c>
      <c r="E466" s="219" t="s">
        <v>736</v>
      </c>
      <c r="F466" s="220" t="s">
        <v>737</v>
      </c>
      <c r="G466" s="221" t="s">
        <v>244</v>
      </c>
      <c r="H466" s="222">
        <v>14.651999999999999</v>
      </c>
      <c r="I466" s="223"/>
      <c r="J466" s="224">
        <f>ROUND(I466*H466,2)</f>
        <v>0</v>
      </c>
      <c r="K466" s="220" t="s">
        <v>1</v>
      </c>
      <c r="L466" s="44"/>
      <c r="M466" s="225" t="s">
        <v>1</v>
      </c>
      <c r="N466" s="226" t="s">
        <v>41</v>
      </c>
      <c r="O466" s="91"/>
      <c r="P466" s="227">
        <f>O466*H466</f>
        <v>0</v>
      </c>
      <c r="Q466" s="227">
        <v>0</v>
      </c>
      <c r="R466" s="227">
        <f>Q466*H466</f>
        <v>0</v>
      </c>
      <c r="S466" s="227">
        <v>0</v>
      </c>
      <c r="T466" s="228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9" t="s">
        <v>132</v>
      </c>
      <c r="AT466" s="229" t="s">
        <v>127</v>
      </c>
      <c r="AU466" s="229" t="s">
        <v>86</v>
      </c>
      <c r="AY466" s="17" t="s">
        <v>125</v>
      </c>
      <c r="BE466" s="230">
        <f>IF(N466="základní",J466,0)</f>
        <v>0</v>
      </c>
      <c r="BF466" s="230">
        <f>IF(N466="snížená",J466,0)</f>
        <v>0</v>
      </c>
      <c r="BG466" s="230">
        <f>IF(N466="zákl. přenesená",J466,0)</f>
        <v>0</v>
      </c>
      <c r="BH466" s="230">
        <f>IF(N466="sníž. přenesená",J466,0)</f>
        <v>0</v>
      </c>
      <c r="BI466" s="230">
        <f>IF(N466="nulová",J466,0)</f>
        <v>0</v>
      </c>
      <c r="BJ466" s="17" t="s">
        <v>84</v>
      </c>
      <c r="BK466" s="230">
        <f>ROUND(I466*H466,2)</f>
        <v>0</v>
      </c>
      <c r="BL466" s="17" t="s">
        <v>132</v>
      </c>
      <c r="BM466" s="229" t="s">
        <v>738</v>
      </c>
    </row>
    <row r="467" s="13" customFormat="1">
      <c r="A467" s="13"/>
      <c r="B467" s="231"/>
      <c r="C467" s="232"/>
      <c r="D467" s="233" t="s">
        <v>137</v>
      </c>
      <c r="E467" s="234" t="s">
        <v>1</v>
      </c>
      <c r="F467" s="235" t="s">
        <v>739</v>
      </c>
      <c r="G467" s="232"/>
      <c r="H467" s="234" t="s">
        <v>1</v>
      </c>
      <c r="I467" s="236"/>
      <c r="J467" s="232"/>
      <c r="K467" s="232"/>
      <c r="L467" s="237"/>
      <c r="M467" s="238"/>
      <c r="N467" s="239"/>
      <c r="O467" s="239"/>
      <c r="P467" s="239"/>
      <c r="Q467" s="239"/>
      <c r="R467" s="239"/>
      <c r="S467" s="239"/>
      <c r="T467" s="24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1" t="s">
        <v>137</v>
      </c>
      <c r="AU467" s="241" t="s">
        <v>86</v>
      </c>
      <c r="AV467" s="13" t="s">
        <v>84</v>
      </c>
      <c r="AW467" s="13" t="s">
        <v>32</v>
      </c>
      <c r="AX467" s="13" t="s">
        <v>76</v>
      </c>
      <c r="AY467" s="241" t="s">
        <v>125</v>
      </c>
    </row>
    <row r="468" s="13" customFormat="1">
      <c r="A468" s="13"/>
      <c r="B468" s="231"/>
      <c r="C468" s="232"/>
      <c r="D468" s="233" t="s">
        <v>137</v>
      </c>
      <c r="E468" s="234" t="s">
        <v>1</v>
      </c>
      <c r="F468" s="235" t="s">
        <v>740</v>
      </c>
      <c r="G468" s="232"/>
      <c r="H468" s="234" t="s">
        <v>1</v>
      </c>
      <c r="I468" s="236"/>
      <c r="J468" s="232"/>
      <c r="K468" s="232"/>
      <c r="L468" s="237"/>
      <c r="M468" s="238"/>
      <c r="N468" s="239"/>
      <c r="O468" s="239"/>
      <c r="P468" s="239"/>
      <c r="Q468" s="239"/>
      <c r="R468" s="239"/>
      <c r="S468" s="239"/>
      <c r="T468" s="240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1" t="s">
        <v>137</v>
      </c>
      <c r="AU468" s="241" t="s">
        <v>86</v>
      </c>
      <c r="AV468" s="13" t="s">
        <v>84</v>
      </c>
      <c r="AW468" s="13" t="s">
        <v>32</v>
      </c>
      <c r="AX468" s="13" t="s">
        <v>76</v>
      </c>
      <c r="AY468" s="241" t="s">
        <v>125</v>
      </c>
    </row>
    <row r="469" s="14" customFormat="1">
      <c r="A469" s="14"/>
      <c r="B469" s="242"/>
      <c r="C469" s="243"/>
      <c r="D469" s="233" t="s">
        <v>137</v>
      </c>
      <c r="E469" s="244" t="s">
        <v>1</v>
      </c>
      <c r="F469" s="245" t="s">
        <v>741</v>
      </c>
      <c r="G469" s="243"/>
      <c r="H469" s="246">
        <v>9.1519999999999992</v>
      </c>
      <c r="I469" s="247"/>
      <c r="J469" s="243"/>
      <c r="K469" s="243"/>
      <c r="L469" s="248"/>
      <c r="M469" s="249"/>
      <c r="N469" s="250"/>
      <c r="O469" s="250"/>
      <c r="P469" s="250"/>
      <c r="Q469" s="250"/>
      <c r="R469" s="250"/>
      <c r="S469" s="250"/>
      <c r="T469" s="251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2" t="s">
        <v>137</v>
      </c>
      <c r="AU469" s="252" t="s">
        <v>86</v>
      </c>
      <c r="AV469" s="14" t="s">
        <v>86</v>
      </c>
      <c r="AW469" s="14" t="s">
        <v>32</v>
      </c>
      <c r="AX469" s="14" t="s">
        <v>76</v>
      </c>
      <c r="AY469" s="252" t="s">
        <v>125</v>
      </c>
    </row>
    <row r="470" s="13" customFormat="1">
      <c r="A470" s="13"/>
      <c r="B470" s="231"/>
      <c r="C470" s="232"/>
      <c r="D470" s="233" t="s">
        <v>137</v>
      </c>
      <c r="E470" s="234" t="s">
        <v>1</v>
      </c>
      <c r="F470" s="235" t="s">
        <v>742</v>
      </c>
      <c r="G470" s="232"/>
      <c r="H470" s="234" t="s">
        <v>1</v>
      </c>
      <c r="I470" s="236"/>
      <c r="J470" s="232"/>
      <c r="K470" s="232"/>
      <c r="L470" s="237"/>
      <c r="M470" s="238"/>
      <c r="N470" s="239"/>
      <c r="O470" s="239"/>
      <c r="P470" s="239"/>
      <c r="Q470" s="239"/>
      <c r="R470" s="239"/>
      <c r="S470" s="239"/>
      <c r="T470" s="24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1" t="s">
        <v>137</v>
      </c>
      <c r="AU470" s="241" t="s">
        <v>86</v>
      </c>
      <c r="AV470" s="13" t="s">
        <v>84</v>
      </c>
      <c r="AW470" s="13" t="s">
        <v>32</v>
      </c>
      <c r="AX470" s="13" t="s">
        <v>76</v>
      </c>
      <c r="AY470" s="241" t="s">
        <v>125</v>
      </c>
    </row>
    <row r="471" s="14" customFormat="1">
      <c r="A471" s="14"/>
      <c r="B471" s="242"/>
      <c r="C471" s="243"/>
      <c r="D471" s="233" t="s">
        <v>137</v>
      </c>
      <c r="E471" s="244" t="s">
        <v>1</v>
      </c>
      <c r="F471" s="245" t="s">
        <v>743</v>
      </c>
      <c r="G471" s="243"/>
      <c r="H471" s="246">
        <v>5.5</v>
      </c>
      <c r="I471" s="247"/>
      <c r="J471" s="243"/>
      <c r="K471" s="243"/>
      <c r="L471" s="248"/>
      <c r="M471" s="249"/>
      <c r="N471" s="250"/>
      <c r="O471" s="250"/>
      <c r="P471" s="250"/>
      <c r="Q471" s="250"/>
      <c r="R471" s="250"/>
      <c r="S471" s="250"/>
      <c r="T471" s="251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2" t="s">
        <v>137</v>
      </c>
      <c r="AU471" s="252" t="s">
        <v>86</v>
      </c>
      <c r="AV471" s="14" t="s">
        <v>86</v>
      </c>
      <c r="AW471" s="14" t="s">
        <v>32</v>
      </c>
      <c r="AX471" s="14" t="s">
        <v>76</v>
      </c>
      <c r="AY471" s="252" t="s">
        <v>125</v>
      </c>
    </row>
    <row r="472" s="15" customFormat="1">
      <c r="A472" s="15"/>
      <c r="B472" s="257"/>
      <c r="C472" s="258"/>
      <c r="D472" s="233" t="s">
        <v>137</v>
      </c>
      <c r="E472" s="259" t="s">
        <v>1</v>
      </c>
      <c r="F472" s="260" t="s">
        <v>197</v>
      </c>
      <c r="G472" s="258"/>
      <c r="H472" s="261">
        <v>14.651999999999999</v>
      </c>
      <c r="I472" s="262"/>
      <c r="J472" s="258"/>
      <c r="K472" s="258"/>
      <c r="L472" s="263"/>
      <c r="M472" s="264"/>
      <c r="N472" s="265"/>
      <c r="O472" s="265"/>
      <c r="P472" s="265"/>
      <c r="Q472" s="265"/>
      <c r="R472" s="265"/>
      <c r="S472" s="265"/>
      <c r="T472" s="266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7" t="s">
        <v>137</v>
      </c>
      <c r="AU472" s="267" t="s">
        <v>86</v>
      </c>
      <c r="AV472" s="15" t="s">
        <v>132</v>
      </c>
      <c r="AW472" s="15" t="s">
        <v>32</v>
      </c>
      <c r="AX472" s="15" t="s">
        <v>84</v>
      </c>
      <c r="AY472" s="267" t="s">
        <v>125</v>
      </c>
    </row>
    <row r="473" s="2" customFormat="1" ht="44.25" customHeight="1">
      <c r="A473" s="38"/>
      <c r="B473" s="39"/>
      <c r="C473" s="218" t="s">
        <v>744</v>
      </c>
      <c r="D473" s="218" t="s">
        <v>127</v>
      </c>
      <c r="E473" s="219" t="s">
        <v>745</v>
      </c>
      <c r="F473" s="220" t="s">
        <v>746</v>
      </c>
      <c r="G473" s="221" t="s">
        <v>244</v>
      </c>
      <c r="H473" s="222">
        <v>14.651999999999999</v>
      </c>
      <c r="I473" s="223"/>
      <c r="J473" s="224">
        <f>ROUND(I473*H473,2)</f>
        <v>0</v>
      </c>
      <c r="K473" s="220" t="s">
        <v>131</v>
      </c>
      <c r="L473" s="44"/>
      <c r="M473" s="225" t="s">
        <v>1</v>
      </c>
      <c r="N473" s="226" t="s">
        <v>41</v>
      </c>
      <c r="O473" s="91"/>
      <c r="P473" s="227">
        <f>O473*H473</f>
        <v>0</v>
      </c>
      <c r="Q473" s="227">
        <v>0</v>
      </c>
      <c r="R473" s="227">
        <f>Q473*H473</f>
        <v>0</v>
      </c>
      <c r="S473" s="227">
        <v>0</v>
      </c>
      <c r="T473" s="228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9" t="s">
        <v>132</v>
      </c>
      <c r="AT473" s="229" t="s">
        <v>127</v>
      </c>
      <c r="AU473" s="229" t="s">
        <v>86</v>
      </c>
      <c r="AY473" s="17" t="s">
        <v>125</v>
      </c>
      <c r="BE473" s="230">
        <f>IF(N473="základní",J473,0)</f>
        <v>0</v>
      </c>
      <c r="BF473" s="230">
        <f>IF(N473="snížená",J473,0)</f>
        <v>0</v>
      </c>
      <c r="BG473" s="230">
        <f>IF(N473="zákl. přenesená",J473,0)</f>
        <v>0</v>
      </c>
      <c r="BH473" s="230">
        <f>IF(N473="sníž. přenesená",J473,0)</f>
        <v>0</v>
      </c>
      <c r="BI473" s="230">
        <f>IF(N473="nulová",J473,0)</f>
        <v>0</v>
      </c>
      <c r="BJ473" s="17" t="s">
        <v>84</v>
      </c>
      <c r="BK473" s="230">
        <f>ROUND(I473*H473,2)</f>
        <v>0</v>
      </c>
      <c r="BL473" s="17" t="s">
        <v>132</v>
      </c>
      <c r="BM473" s="229" t="s">
        <v>747</v>
      </c>
    </row>
    <row r="474" s="12" customFormat="1" ht="22.8" customHeight="1">
      <c r="A474" s="12"/>
      <c r="B474" s="202"/>
      <c r="C474" s="203"/>
      <c r="D474" s="204" t="s">
        <v>75</v>
      </c>
      <c r="E474" s="216" t="s">
        <v>748</v>
      </c>
      <c r="F474" s="216" t="s">
        <v>749</v>
      </c>
      <c r="G474" s="203"/>
      <c r="H474" s="203"/>
      <c r="I474" s="206"/>
      <c r="J474" s="217">
        <f>BK474</f>
        <v>0</v>
      </c>
      <c r="K474" s="203"/>
      <c r="L474" s="208"/>
      <c r="M474" s="209"/>
      <c r="N474" s="210"/>
      <c r="O474" s="210"/>
      <c r="P474" s="211">
        <f>P475</f>
        <v>0</v>
      </c>
      <c r="Q474" s="210"/>
      <c r="R474" s="211">
        <f>R475</f>
        <v>0</v>
      </c>
      <c r="S474" s="210"/>
      <c r="T474" s="212">
        <f>T475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3" t="s">
        <v>84</v>
      </c>
      <c r="AT474" s="214" t="s">
        <v>75</v>
      </c>
      <c r="AU474" s="214" t="s">
        <v>84</v>
      </c>
      <c r="AY474" s="213" t="s">
        <v>125</v>
      </c>
      <c r="BK474" s="215">
        <f>BK475</f>
        <v>0</v>
      </c>
    </row>
    <row r="475" s="2" customFormat="1" ht="24.15" customHeight="1">
      <c r="A475" s="38"/>
      <c r="B475" s="39"/>
      <c r="C475" s="218" t="s">
        <v>750</v>
      </c>
      <c r="D475" s="218" t="s">
        <v>127</v>
      </c>
      <c r="E475" s="219" t="s">
        <v>751</v>
      </c>
      <c r="F475" s="220" t="s">
        <v>752</v>
      </c>
      <c r="G475" s="221" t="s">
        <v>244</v>
      </c>
      <c r="H475" s="222">
        <v>111.642</v>
      </c>
      <c r="I475" s="223"/>
      <c r="J475" s="224">
        <f>ROUND(I475*H475,2)</f>
        <v>0</v>
      </c>
      <c r="K475" s="220" t="s">
        <v>131</v>
      </c>
      <c r="L475" s="44"/>
      <c r="M475" s="278" t="s">
        <v>1</v>
      </c>
      <c r="N475" s="279" t="s">
        <v>41</v>
      </c>
      <c r="O475" s="280"/>
      <c r="P475" s="281">
        <f>O475*H475</f>
        <v>0</v>
      </c>
      <c r="Q475" s="281">
        <v>0</v>
      </c>
      <c r="R475" s="281">
        <f>Q475*H475</f>
        <v>0</v>
      </c>
      <c r="S475" s="281">
        <v>0</v>
      </c>
      <c r="T475" s="282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9" t="s">
        <v>132</v>
      </c>
      <c r="AT475" s="229" t="s">
        <v>127</v>
      </c>
      <c r="AU475" s="229" t="s">
        <v>86</v>
      </c>
      <c r="AY475" s="17" t="s">
        <v>125</v>
      </c>
      <c r="BE475" s="230">
        <f>IF(N475="základní",J475,0)</f>
        <v>0</v>
      </c>
      <c r="BF475" s="230">
        <f>IF(N475="snížená",J475,0)</f>
        <v>0</v>
      </c>
      <c r="BG475" s="230">
        <f>IF(N475="zákl. přenesená",J475,0)</f>
        <v>0</v>
      </c>
      <c r="BH475" s="230">
        <f>IF(N475="sníž. přenesená",J475,0)</f>
        <v>0</v>
      </c>
      <c r="BI475" s="230">
        <f>IF(N475="nulová",J475,0)</f>
        <v>0</v>
      </c>
      <c r="BJ475" s="17" t="s">
        <v>84</v>
      </c>
      <c r="BK475" s="230">
        <f>ROUND(I475*H475,2)</f>
        <v>0</v>
      </c>
      <c r="BL475" s="17" t="s">
        <v>132</v>
      </c>
      <c r="BM475" s="229" t="s">
        <v>753</v>
      </c>
    </row>
    <row r="476" s="2" customFormat="1" ht="6.96" customHeight="1">
      <c r="A476" s="38"/>
      <c r="B476" s="66"/>
      <c r="C476" s="67"/>
      <c r="D476" s="67"/>
      <c r="E476" s="67"/>
      <c r="F476" s="67"/>
      <c r="G476" s="67"/>
      <c r="H476" s="67"/>
      <c r="I476" s="67"/>
      <c r="J476" s="67"/>
      <c r="K476" s="67"/>
      <c r="L476" s="44"/>
      <c r="M476" s="38"/>
      <c r="O476" s="38"/>
      <c r="P476" s="38"/>
      <c r="Q476" s="38"/>
      <c r="R476" s="38"/>
      <c r="S476" s="38"/>
      <c r="T476" s="38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</row>
  </sheetData>
  <sheetProtection sheet="1" autoFilter="0" formatColumns="0" formatRows="0" objects="1" scenarios="1" spinCount="100000" saltValue="RtA5uuqv/PzmHNacn0GXqESiNvTuu7b7XXh43Zws1LCS0qDykjLyHSiVeCKcrxOBQRbJ7nrdSQhMBrzTs6HmiQ==" hashValue="wh/liW26dC5tiHxAIL/n15zl6Y7r7LSblAymwgug9+0Snz94SWFDADYgXAV9X834boA40HAYmHIHRtrRBTkKog==" algorithmName="SHA-512" password="CC35"/>
  <autoFilter ref="C124:K47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II/346 CHOTĚBOŘ - UL. FOMINOVA - SO 302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754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7.10.2023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ROUND((SUM(BE123:BE340)),  2)</f>
        <v>0</v>
      </c>
      <c r="G33" s="38"/>
      <c r="H33" s="38"/>
      <c r="I33" s="155">
        <v>0.20999999999999999</v>
      </c>
      <c r="J33" s="154">
        <f>ROUND(((SUM(BE123:BE340))*I33),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ROUND((SUM(BF123:BF340)),  2)</f>
        <v>0</v>
      </c>
      <c r="G34" s="38"/>
      <c r="H34" s="38"/>
      <c r="I34" s="155">
        <v>0.14999999999999999</v>
      </c>
      <c r="J34" s="154">
        <f>ROUND(((SUM(BF123:BF340))*I34),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ROUND((SUM(BG123:BG340)),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ROUND((SUM(BH123:BH340)),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ROUND((SUM(BI123:BI340)),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II/346 CHOTĚBOŘ - UL. FOMINOVA - SO 302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4667-302.2 - SO 302.2 Jednotná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Chotěboř</v>
      </c>
      <c r="G89" s="40"/>
      <c r="H89" s="40"/>
      <c r="I89" s="32" t="s">
        <v>22</v>
      </c>
      <c r="J89" s="79" t="str">
        <f>IF(J12="","",J12)</f>
        <v>7.10.2023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Havlíčkův Brod</v>
      </c>
      <c r="G91" s="40"/>
      <c r="H91" s="40"/>
      <c r="I91" s="32" t="s">
        <v>30</v>
      </c>
      <c r="J91" s="36" t="str">
        <f>E21</f>
        <v>OPTIMA, spol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Suchánek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104</v>
      </c>
      <c r="E99" s="188"/>
      <c r="F99" s="188"/>
      <c r="G99" s="188"/>
      <c r="H99" s="188"/>
      <c r="I99" s="188"/>
      <c r="J99" s="189">
        <f>J209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755</v>
      </c>
      <c r="E100" s="188"/>
      <c r="F100" s="188"/>
      <c r="G100" s="188"/>
      <c r="H100" s="188"/>
      <c r="I100" s="188"/>
      <c r="J100" s="189">
        <f>J238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106</v>
      </c>
      <c r="E101" s="188"/>
      <c r="F101" s="188"/>
      <c r="G101" s="188"/>
      <c r="H101" s="188"/>
      <c r="I101" s="188"/>
      <c r="J101" s="189">
        <f>J242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108</v>
      </c>
      <c r="E102" s="188"/>
      <c r="F102" s="188"/>
      <c r="G102" s="188"/>
      <c r="H102" s="188"/>
      <c r="I102" s="188"/>
      <c r="J102" s="189">
        <f>J329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109</v>
      </c>
      <c r="E103" s="188"/>
      <c r="F103" s="188"/>
      <c r="G103" s="188"/>
      <c r="H103" s="188"/>
      <c r="I103" s="188"/>
      <c r="J103" s="189">
        <f>J339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II/346 CHOTĚBOŘ - UL. FOMINOVA - SO 302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4667-302.2 - SO 302.2 Jednotná kanalizace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Chotěboř</v>
      </c>
      <c r="G117" s="40"/>
      <c r="H117" s="40"/>
      <c r="I117" s="32" t="s">
        <v>22</v>
      </c>
      <c r="J117" s="79" t="str">
        <f>IF(J12="","",J12)</f>
        <v>7.10.2023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Vodovody a kanalizace Havlíčkův Brod</v>
      </c>
      <c r="G119" s="40"/>
      <c r="H119" s="40"/>
      <c r="I119" s="32" t="s">
        <v>30</v>
      </c>
      <c r="J119" s="36" t="str">
        <f>E21</f>
        <v>OPTIMA, spol s 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33</v>
      </c>
      <c r="J120" s="36" t="str">
        <f>E24</f>
        <v>Suchánek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111</v>
      </c>
      <c r="D122" s="194" t="s">
        <v>61</v>
      </c>
      <c r="E122" s="194" t="s">
        <v>57</v>
      </c>
      <c r="F122" s="194" t="s">
        <v>58</v>
      </c>
      <c r="G122" s="194" t="s">
        <v>112</v>
      </c>
      <c r="H122" s="194" t="s">
        <v>113</v>
      </c>
      <c r="I122" s="194" t="s">
        <v>114</v>
      </c>
      <c r="J122" s="194" t="s">
        <v>98</v>
      </c>
      <c r="K122" s="195" t="s">
        <v>115</v>
      </c>
      <c r="L122" s="196"/>
      <c r="M122" s="100" t="s">
        <v>1</v>
      </c>
      <c r="N122" s="101" t="s">
        <v>40</v>
      </c>
      <c r="O122" s="101" t="s">
        <v>116</v>
      </c>
      <c r="P122" s="101" t="s">
        <v>117</v>
      </c>
      <c r="Q122" s="101" t="s">
        <v>118</v>
      </c>
      <c r="R122" s="101" t="s">
        <v>119</v>
      </c>
      <c r="S122" s="101" t="s">
        <v>120</v>
      </c>
      <c r="T122" s="102" t="s">
        <v>121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122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</f>
        <v>0</v>
      </c>
      <c r="Q123" s="104"/>
      <c r="R123" s="199">
        <f>R124</f>
        <v>35.880947999999997</v>
      </c>
      <c r="S123" s="104"/>
      <c r="T123" s="200">
        <f>T124</f>
        <v>3.6000000000000001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100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75</v>
      </c>
      <c r="E124" s="205" t="s">
        <v>123</v>
      </c>
      <c r="F124" s="205" t="s">
        <v>124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P125+P209+P238+P242+P329+P339</f>
        <v>0</v>
      </c>
      <c r="Q124" s="210"/>
      <c r="R124" s="211">
        <f>R125+R209+R238+R242+R329+R339</f>
        <v>35.880947999999997</v>
      </c>
      <c r="S124" s="210"/>
      <c r="T124" s="212">
        <f>T125+T209+T238+T242+T329+T339</f>
        <v>3.6000000000000001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84</v>
      </c>
      <c r="AT124" s="214" t="s">
        <v>75</v>
      </c>
      <c r="AU124" s="214" t="s">
        <v>76</v>
      </c>
      <c r="AY124" s="213" t="s">
        <v>125</v>
      </c>
      <c r="BK124" s="215">
        <f>BK125+BK209+BK238+BK242+BK329+BK339</f>
        <v>0</v>
      </c>
    </row>
    <row r="125" s="12" customFormat="1" ht="22.8" customHeight="1">
      <c r="A125" s="12"/>
      <c r="B125" s="202"/>
      <c r="C125" s="203"/>
      <c r="D125" s="204" t="s">
        <v>75</v>
      </c>
      <c r="E125" s="216" t="s">
        <v>84</v>
      </c>
      <c r="F125" s="216" t="s">
        <v>126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SUM(P126:P208)</f>
        <v>0</v>
      </c>
      <c r="Q125" s="210"/>
      <c r="R125" s="211">
        <f>SUM(R126:R208)</f>
        <v>0.9637696</v>
      </c>
      <c r="S125" s="210"/>
      <c r="T125" s="212">
        <f>SUM(T126:T208)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75</v>
      </c>
      <c r="AU125" s="214" t="s">
        <v>84</v>
      </c>
      <c r="AY125" s="213" t="s">
        <v>125</v>
      </c>
      <c r="BK125" s="215">
        <f>SUM(BK126:BK208)</f>
        <v>0</v>
      </c>
    </row>
    <row r="126" s="2" customFormat="1" ht="24.15" customHeight="1">
      <c r="A126" s="38"/>
      <c r="B126" s="39"/>
      <c r="C126" s="218" t="s">
        <v>84</v>
      </c>
      <c r="D126" s="218" t="s">
        <v>127</v>
      </c>
      <c r="E126" s="219" t="s">
        <v>756</v>
      </c>
      <c r="F126" s="220" t="s">
        <v>757</v>
      </c>
      <c r="G126" s="221" t="s">
        <v>758</v>
      </c>
      <c r="H126" s="222">
        <v>1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0.17499999999999999</v>
      </c>
      <c r="R126" s="227">
        <f>Q126*H126</f>
        <v>0.17499999999999999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132</v>
      </c>
      <c r="AT126" s="229" t="s">
        <v>127</v>
      </c>
      <c r="AU126" s="229" t="s">
        <v>86</v>
      </c>
      <c r="AY126" s="17" t="s">
        <v>125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132</v>
      </c>
      <c r="BM126" s="229" t="s">
        <v>759</v>
      </c>
    </row>
    <row r="127" s="2" customFormat="1">
      <c r="A127" s="38"/>
      <c r="B127" s="39"/>
      <c r="C127" s="40"/>
      <c r="D127" s="233" t="s">
        <v>160</v>
      </c>
      <c r="E127" s="40"/>
      <c r="F127" s="253" t="s">
        <v>161</v>
      </c>
      <c r="G127" s="40"/>
      <c r="H127" s="40"/>
      <c r="I127" s="254"/>
      <c r="J127" s="40"/>
      <c r="K127" s="40"/>
      <c r="L127" s="44"/>
      <c r="M127" s="255"/>
      <c r="N127" s="256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160</v>
      </c>
      <c r="AU127" s="17" t="s">
        <v>86</v>
      </c>
    </row>
    <row r="128" s="2" customFormat="1" ht="24.15" customHeight="1">
      <c r="A128" s="38"/>
      <c r="B128" s="39"/>
      <c r="C128" s="218" t="s">
        <v>86</v>
      </c>
      <c r="D128" s="218" t="s">
        <v>127</v>
      </c>
      <c r="E128" s="219" t="s">
        <v>164</v>
      </c>
      <c r="F128" s="220" t="s">
        <v>165</v>
      </c>
      <c r="G128" s="221" t="s">
        <v>158</v>
      </c>
      <c r="H128" s="222">
        <v>19.5</v>
      </c>
      <c r="I128" s="223"/>
      <c r="J128" s="224">
        <f>ROUND(I128*H128,2)</f>
        <v>0</v>
      </c>
      <c r="K128" s="220" t="s">
        <v>131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0.0086800000000000002</v>
      </c>
      <c r="R128" s="227">
        <f>Q128*H128</f>
        <v>0.16925999999999999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132</v>
      </c>
      <c r="AT128" s="229" t="s">
        <v>127</v>
      </c>
      <c r="AU128" s="229" t="s">
        <v>86</v>
      </c>
      <c r="AY128" s="17" t="s">
        <v>125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132</v>
      </c>
      <c r="BM128" s="229" t="s">
        <v>760</v>
      </c>
    </row>
    <row r="129" s="13" customFormat="1">
      <c r="A129" s="13"/>
      <c r="B129" s="231"/>
      <c r="C129" s="232"/>
      <c r="D129" s="233" t="s">
        <v>137</v>
      </c>
      <c r="E129" s="234" t="s">
        <v>1</v>
      </c>
      <c r="F129" s="235" t="s">
        <v>761</v>
      </c>
      <c r="G129" s="232"/>
      <c r="H129" s="234" t="s">
        <v>1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137</v>
      </c>
      <c r="AU129" s="241" t="s">
        <v>86</v>
      </c>
      <c r="AV129" s="13" t="s">
        <v>84</v>
      </c>
      <c r="AW129" s="13" t="s">
        <v>32</v>
      </c>
      <c r="AX129" s="13" t="s">
        <v>76</v>
      </c>
      <c r="AY129" s="241" t="s">
        <v>125</v>
      </c>
    </row>
    <row r="130" s="14" customFormat="1">
      <c r="A130" s="14"/>
      <c r="B130" s="242"/>
      <c r="C130" s="243"/>
      <c r="D130" s="233" t="s">
        <v>137</v>
      </c>
      <c r="E130" s="244" t="s">
        <v>1</v>
      </c>
      <c r="F130" s="245" t="s">
        <v>762</v>
      </c>
      <c r="G130" s="243"/>
      <c r="H130" s="246">
        <v>19.5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137</v>
      </c>
      <c r="AU130" s="252" t="s">
        <v>86</v>
      </c>
      <c r="AV130" s="14" t="s">
        <v>86</v>
      </c>
      <c r="AW130" s="14" t="s">
        <v>32</v>
      </c>
      <c r="AX130" s="14" t="s">
        <v>84</v>
      </c>
      <c r="AY130" s="252" t="s">
        <v>125</v>
      </c>
    </row>
    <row r="131" s="2" customFormat="1" ht="24.15" customHeight="1">
      <c r="A131" s="38"/>
      <c r="B131" s="39"/>
      <c r="C131" s="218" t="s">
        <v>140</v>
      </c>
      <c r="D131" s="218" t="s">
        <v>127</v>
      </c>
      <c r="E131" s="219" t="s">
        <v>176</v>
      </c>
      <c r="F131" s="220" t="s">
        <v>177</v>
      </c>
      <c r="G131" s="221" t="s">
        <v>158</v>
      </c>
      <c r="H131" s="222">
        <v>9</v>
      </c>
      <c r="I131" s="223"/>
      <c r="J131" s="224">
        <f>ROUND(I131*H131,2)</f>
        <v>0</v>
      </c>
      <c r="K131" s="220" t="s">
        <v>131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0.036900000000000002</v>
      </c>
      <c r="R131" s="227">
        <f>Q131*H131</f>
        <v>0.33210000000000001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132</v>
      </c>
      <c r="AT131" s="229" t="s">
        <v>127</v>
      </c>
      <c r="AU131" s="229" t="s">
        <v>86</v>
      </c>
      <c r="AY131" s="17" t="s">
        <v>125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132</v>
      </c>
      <c r="BM131" s="229" t="s">
        <v>763</v>
      </c>
    </row>
    <row r="132" s="13" customFormat="1">
      <c r="A132" s="13"/>
      <c r="B132" s="231"/>
      <c r="C132" s="232"/>
      <c r="D132" s="233" t="s">
        <v>137</v>
      </c>
      <c r="E132" s="234" t="s">
        <v>1</v>
      </c>
      <c r="F132" s="235" t="s">
        <v>764</v>
      </c>
      <c r="G132" s="232"/>
      <c r="H132" s="234" t="s">
        <v>1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137</v>
      </c>
      <c r="AU132" s="241" t="s">
        <v>86</v>
      </c>
      <c r="AV132" s="13" t="s">
        <v>84</v>
      </c>
      <c r="AW132" s="13" t="s">
        <v>32</v>
      </c>
      <c r="AX132" s="13" t="s">
        <v>76</v>
      </c>
      <c r="AY132" s="241" t="s">
        <v>125</v>
      </c>
    </row>
    <row r="133" s="14" customFormat="1">
      <c r="A133" s="14"/>
      <c r="B133" s="242"/>
      <c r="C133" s="243"/>
      <c r="D133" s="233" t="s">
        <v>137</v>
      </c>
      <c r="E133" s="244" t="s">
        <v>1</v>
      </c>
      <c r="F133" s="245" t="s">
        <v>765</v>
      </c>
      <c r="G133" s="243"/>
      <c r="H133" s="246">
        <v>9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137</v>
      </c>
      <c r="AU133" s="252" t="s">
        <v>86</v>
      </c>
      <c r="AV133" s="14" t="s">
        <v>86</v>
      </c>
      <c r="AW133" s="14" t="s">
        <v>32</v>
      </c>
      <c r="AX133" s="14" t="s">
        <v>84</v>
      </c>
      <c r="AY133" s="252" t="s">
        <v>125</v>
      </c>
    </row>
    <row r="134" s="2" customFormat="1" ht="24.15" customHeight="1">
      <c r="A134" s="38"/>
      <c r="B134" s="39"/>
      <c r="C134" s="218" t="s">
        <v>132</v>
      </c>
      <c r="D134" s="218" t="s">
        <v>127</v>
      </c>
      <c r="E134" s="219" t="s">
        <v>182</v>
      </c>
      <c r="F134" s="220" t="s">
        <v>183</v>
      </c>
      <c r="G134" s="221" t="s">
        <v>130</v>
      </c>
      <c r="H134" s="222">
        <v>6</v>
      </c>
      <c r="I134" s="223"/>
      <c r="J134" s="224">
        <f>ROUND(I134*H134,2)</f>
        <v>0</v>
      </c>
      <c r="K134" s="220" t="s">
        <v>131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132</v>
      </c>
      <c r="AT134" s="229" t="s">
        <v>127</v>
      </c>
      <c r="AU134" s="229" t="s">
        <v>86</v>
      </c>
      <c r="AY134" s="17" t="s">
        <v>125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132</v>
      </c>
      <c r="BM134" s="229" t="s">
        <v>766</v>
      </c>
    </row>
    <row r="135" s="13" customFormat="1">
      <c r="A135" s="13"/>
      <c r="B135" s="231"/>
      <c r="C135" s="232"/>
      <c r="D135" s="233" t="s">
        <v>137</v>
      </c>
      <c r="E135" s="234" t="s">
        <v>1</v>
      </c>
      <c r="F135" s="235" t="s">
        <v>767</v>
      </c>
      <c r="G135" s="232"/>
      <c r="H135" s="234" t="s">
        <v>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137</v>
      </c>
      <c r="AU135" s="241" t="s">
        <v>86</v>
      </c>
      <c r="AV135" s="13" t="s">
        <v>84</v>
      </c>
      <c r="AW135" s="13" t="s">
        <v>32</v>
      </c>
      <c r="AX135" s="13" t="s">
        <v>76</v>
      </c>
      <c r="AY135" s="241" t="s">
        <v>125</v>
      </c>
    </row>
    <row r="136" s="14" customFormat="1">
      <c r="A136" s="14"/>
      <c r="B136" s="242"/>
      <c r="C136" s="243"/>
      <c r="D136" s="233" t="s">
        <v>137</v>
      </c>
      <c r="E136" s="244" t="s">
        <v>1</v>
      </c>
      <c r="F136" s="245" t="s">
        <v>768</v>
      </c>
      <c r="G136" s="243"/>
      <c r="H136" s="246">
        <v>6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137</v>
      </c>
      <c r="AU136" s="252" t="s">
        <v>86</v>
      </c>
      <c r="AV136" s="14" t="s">
        <v>86</v>
      </c>
      <c r="AW136" s="14" t="s">
        <v>32</v>
      </c>
      <c r="AX136" s="14" t="s">
        <v>76</v>
      </c>
      <c r="AY136" s="252" t="s">
        <v>125</v>
      </c>
    </row>
    <row r="137" s="2" customFormat="1" ht="33" customHeight="1">
      <c r="A137" s="38"/>
      <c r="B137" s="39"/>
      <c r="C137" s="218" t="s">
        <v>149</v>
      </c>
      <c r="D137" s="218" t="s">
        <v>127</v>
      </c>
      <c r="E137" s="219" t="s">
        <v>188</v>
      </c>
      <c r="F137" s="220" t="s">
        <v>189</v>
      </c>
      <c r="G137" s="221" t="s">
        <v>190</v>
      </c>
      <c r="H137" s="222">
        <v>19.152000000000001</v>
      </c>
      <c r="I137" s="223"/>
      <c r="J137" s="224">
        <f>ROUND(I137*H137,2)</f>
        <v>0</v>
      </c>
      <c r="K137" s="220" t="s">
        <v>131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132</v>
      </c>
      <c r="AT137" s="229" t="s">
        <v>127</v>
      </c>
      <c r="AU137" s="229" t="s">
        <v>86</v>
      </c>
      <c r="AY137" s="17" t="s">
        <v>125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132</v>
      </c>
      <c r="BM137" s="229" t="s">
        <v>769</v>
      </c>
    </row>
    <row r="138" s="13" customFormat="1">
      <c r="A138" s="13"/>
      <c r="B138" s="231"/>
      <c r="C138" s="232"/>
      <c r="D138" s="233" t="s">
        <v>137</v>
      </c>
      <c r="E138" s="234" t="s">
        <v>1</v>
      </c>
      <c r="F138" s="235" t="s">
        <v>770</v>
      </c>
      <c r="G138" s="232"/>
      <c r="H138" s="234" t="s">
        <v>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137</v>
      </c>
      <c r="AU138" s="241" t="s">
        <v>86</v>
      </c>
      <c r="AV138" s="13" t="s">
        <v>84</v>
      </c>
      <c r="AW138" s="13" t="s">
        <v>32</v>
      </c>
      <c r="AX138" s="13" t="s">
        <v>76</v>
      </c>
      <c r="AY138" s="241" t="s">
        <v>125</v>
      </c>
    </row>
    <row r="139" s="13" customFormat="1">
      <c r="A139" s="13"/>
      <c r="B139" s="231"/>
      <c r="C139" s="232"/>
      <c r="D139" s="233" t="s">
        <v>137</v>
      </c>
      <c r="E139" s="234" t="s">
        <v>1</v>
      </c>
      <c r="F139" s="235" t="s">
        <v>771</v>
      </c>
      <c r="G139" s="232"/>
      <c r="H139" s="234" t="s">
        <v>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137</v>
      </c>
      <c r="AU139" s="241" t="s">
        <v>86</v>
      </c>
      <c r="AV139" s="13" t="s">
        <v>84</v>
      </c>
      <c r="AW139" s="13" t="s">
        <v>32</v>
      </c>
      <c r="AX139" s="13" t="s">
        <v>76</v>
      </c>
      <c r="AY139" s="241" t="s">
        <v>125</v>
      </c>
    </row>
    <row r="140" s="14" customFormat="1">
      <c r="A140" s="14"/>
      <c r="B140" s="242"/>
      <c r="C140" s="243"/>
      <c r="D140" s="233" t="s">
        <v>137</v>
      </c>
      <c r="E140" s="244" t="s">
        <v>1</v>
      </c>
      <c r="F140" s="245" t="s">
        <v>772</v>
      </c>
      <c r="G140" s="243"/>
      <c r="H140" s="246">
        <v>13.859999999999999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137</v>
      </c>
      <c r="AU140" s="252" t="s">
        <v>86</v>
      </c>
      <c r="AV140" s="14" t="s">
        <v>86</v>
      </c>
      <c r="AW140" s="14" t="s">
        <v>32</v>
      </c>
      <c r="AX140" s="14" t="s">
        <v>76</v>
      </c>
      <c r="AY140" s="252" t="s">
        <v>125</v>
      </c>
    </row>
    <row r="141" s="13" customFormat="1">
      <c r="A141" s="13"/>
      <c r="B141" s="231"/>
      <c r="C141" s="232"/>
      <c r="D141" s="233" t="s">
        <v>137</v>
      </c>
      <c r="E141" s="234" t="s">
        <v>1</v>
      </c>
      <c r="F141" s="235" t="s">
        <v>773</v>
      </c>
      <c r="G141" s="232"/>
      <c r="H141" s="234" t="s">
        <v>1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137</v>
      </c>
      <c r="AU141" s="241" t="s">
        <v>86</v>
      </c>
      <c r="AV141" s="13" t="s">
        <v>84</v>
      </c>
      <c r="AW141" s="13" t="s">
        <v>32</v>
      </c>
      <c r="AX141" s="13" t="s">
        <v>76</v>
      </c>
      <c r="AY141" s="241" t="s">
        <v>125</v>
      </c>
    </row>
    <row r="142" s="14" customFormat="1">
      <c r="A142" s="14"/>
      <c r="B142" s="242"/>
      <c r="C142" s="243"/>
      <c r="D142" s="233" t="s">
        <v>137</v>
      </c>
      <c r="E142" s="244" t="s">
        <v>1</v>
      </c>
      <c r="F142" s="245" t="s">
        <v>774</v>
      </c>
      <c r="G142" s="243"/>
      <c r="H142" s="246">
        <v>5.2919999999999998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137</v>
      </c>
      <c r="AU142" s="252" t="s">
        <v>86</v>
      </c>
      <c r="AV142" s="14" t="s">
        <v>86</v>
      </c>
      <c r="AW142" s="14" t="s">
        <v>32</v>
      </c>
      <c r="AX142" s="14" t="s">
        <v>76</v>
      </c>
      <c r="AY142" s="252" t="s">
        <v>125</v>
      </c>
    </row>
    <row r="143" s="15" customFormat="1">
      <c r="A143" s="15"/>
      <c r="B143" s="257"/>
      <c r="C143" s="258"/>
      <c r="D143" s="233" t="s">
        <v>137</v>
      </c>
      <c r="E143" s="259" t="s">
        <v>1</v>
      </c>
      <c r="F143" s="260" t="s">
        <v>197</v>
      </c>
      <c r="G143" s="258"/>
      <c r="H143" s="261">
        <v>19.152000000000001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7" t="s">
        <v>137</v>
      </c>
      <c r="AU143" s="267" t="s">
        <v>86</v>
      </c>
      <c r="AV143" s="15" t="s">
        <v>132</v>
      </c>
      <c r="AW143" s="15" t="s">
        <v>32</v>
      </c>
      <c r="AX143" s="15" t="s">
        <v>84</v>
      </c>
      <c r="AY143" s="267" t="s">
        <v>125</v>
      </c>
    </row>
    <row r="144" s="2" customFormat="1" ht="33" customHeight="1">
      <c r="A144" s="38"/>
      <c r="B144" s="39"/>
      <c r="C144" s="218" t="s">
        <v>155</v>
      </c>
      <c r="D144" s="218" t="s">
        <v>127</v>
      </c>
      <c r="E144" s="219" t="s">
        <v>199</v>
      </c>
      <c r="F144" s="220" t="s">
        <v>200</v>
      </c>
      <c r="G144" s="221" t="s">
        <v>190</v>
      </c>
      <c r="H144" s="222">
        <v>39.152000000000001</v>
      </c>
      <c r="I144" s="223"/>
      <c r="J144" s="224">
        <f>ROUND(I144*H144,2)</f>
        <v>0</v>
      </c>
      <c r="K144" s="220" t="s">
        <v>131</v>
      </c>
      <c r="L144" s="44"/>
      <c r="M144" s="225" t="s">
        <v>1</v>
      </c>
      <c r="N144" s="226" t="s">
        <v>41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132</v>
      </c>
      <c r="AT144" s="229" t="s">
        <v>127</v>
      </c>
      <c r="AU144" s="229" t="s">
        <v>86</v>
      </c>
      <c r="AY144" s="17" t="s">
        <v>125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84</v>
      </c>
      <c r="BK144" s="230">
        <f>ROUND(I144*H144,2)</f>
        <v>0</v>
      </c>
      <c r="BL144" s="17" t="s">
        <v>132</v>
      </c>
      <c r="BM144" s="229" t="s">
        <v>775</v>
      </c>
    </row>
    <row r="145" s="13" customFormat="1">
      <c r="A145" s="13"/>
      <c r="B145" s="231"/>
      <c r="C145" s="232"/>
      <c r="D145" s="233" t="s">
        <v>137</v>
      </c>
      <c r="E145" s="234" t="s">
        <v>1</v>
      </c>
      <c r="F145" s="235" t="s">
        <v>202</v>
      </c>
      <c r="G145" s="232"/>
      <c r="H145" s="234" t="s">
        <v>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137</v>
      </c>
      <c r="AU145" s="241" t="s">
        <v>86</v>
      </c>
      <c r="AV145" s="13" t="s">
        <v>84</v>
      </c>
      <c r="AW145" s="13" t="s">
        <v>32</v>
      </c>
      <c r="AX145" s="13" t="s">
        <v>76</v>
      </c>
      <c r="AY145" s="241" t="s">
        <v>125</v>
      </c>
    </row>
    <row r="146" s="13" customFormat="1">
      <c r="A146" s="13"/>
      <c r="B146" s="231"/>
      <c r="C146" s="232"/>
      <c r="D146" s="233" t="s">
        <v>137</v>
      </c>
      <c r="E146" s="234" t="s">
        <v>1</v>
      </c>
      <c r="F146" s="235" t="s">
        <v>771</v>
      </c>
      <c r="G146" s="232"/>
      <c r="H146" s="234" t="s">
        <v>1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137</v>
      </c>
      <c r="AU146" s="241" t="s">
        <v>86</v>
      </c>
      <c r="AV146" s="13" t="s">
        <v>84</v>
      </c>
      <c r="AW146" s="13" t="s">
        <v>32</v>
      </c>
      <c r="AX146" s="13" t="s">
        <v>76</v>
      </c>
      <c r="AY146" s="241" t="s">
        <v>125</v>
      </c>
    </row>
    <row r="147" s="14" customFormat="1">
      <c r="A147" s="14"/>
      <c r="B147" s="242"/>
      <c r="C147" s="243"/>
      <c r="D147" s="233" t="s">
        <v>137</v>
      </c>
      <c r="E147" s="244" t="s">
        <v>1</v>
      </c>
      <c r="F147" s="245" t="s">
        <v>776</v>
      </c>
      <c r="G147" s="243"/>
      <c r="H147" s="246">
        <v>13.859999999999999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137</v>
      </c>
      <c r="AU147" s="252" t="s">
        <v>86</v>
      </c>
      <c r="AV147" s="14" t="s">
        <v>86</v>
      </c>
      <c r="AW147" s="14" t="s">
        <v>32</v>
      </c>
      <c r="AX147" s="14" t="s">
        <v>76</v>
      </c>
      <c r="AY147" s="252" t="s">
        <v>125</v>
      </c>
    </row>
    <row r="148" s="13" customFormat="1">
      <c r="A148" s="13"/>
      <c r="B148" s="231"/>
      <c r="C148" s="232"/>
      <c r="D148" s="233" t="s">
        <v>137</v>
      </c>
      <c r="E148" s="234" t="s">
        <v>1</v>
      </c>
      <c r="F148" s="235" t="s">
        <v>773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137</v>
      </c>
      <c r="AU148" s="241" t="s">
        <v>86</v>
      </c>
      <c r="AV148" s="13" t="s">
        <v>84</v>
      </c>
      <c r="AW148" s="13" t="s">
        <v>32</v>
      </c>
      <c r="AX148" s="13" t="s">
        <v>76</v>
      </c>
      <c r="AY148" s="241" t="s">
        <v>125</v>
      </c>
    </row>
    <row r="149" s="14" customFormat="1">
      <c r="A149" s="14"/>
      <c r="B149" s="242"/>
      <c r="C149" s="243"/>
      <c r="D149" s="233" t="s">
        <v>137</v>
      </c>
      <c r="E149" s="244" t="s">
        <v>1</v>
      </c>
      <c r="F149" s="245" t="s">
        <v>777</v>
      </c>
      <c r="G149" s="243"/>
      <c r="H149" s="246">
        <v>5.2919999999999998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137</v>
      </c>
      <c r="AU149" s="252" t="s">
        <v>86</v>
      </c>
      <c r="AV149" s="14" t="s">
        <v>86</v>
      </c>
      <c r="AW149" s="14" t="s">
        <v>32</v>
      </c>
      <c r="AX149" s="14" t="s">
        <v>76</v>
      </c>
      <c r="AY149" s="252" t="s">
        <v>125</v>
      </c>
    </row>
    <row r="150" s="13" customFormat="1">
      <c r="A150" s="13"/>
      <c r="B150" s="231"/>
      <c r="C150" s="232"/>
      <c r="D150" s="233" t="s">
        <v>137</v>
      </c>
      <c r="E150" s="234" t="s">
        <v>1</v>
      </c>
      <c r="F150" s="235" t="s">
        <v>778</v>
      </c>
      <c r="G150" s="232"/>
      <c r="H150" s="234" t="s">
        <v>1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137</v>
      </c>
      <c r="AU150" s="241" t="s">
        <v>86</v>
      </c>
      <c r="AV150" s="13" t="s">
        <v>84</v>
      </c>
      <c r="AW150" s="13" t="s">
        <v>32</v>
      </c>
      <c r="AX150" s="13" t="s">
        <v>76</v>
      </c>
      <c r="AY150" s="241" t="s">
        <v>125</v>
      </c>
    </row>
    <row r="151" s="14" customFormat="1">
      <c r="A151" s="14"/>
      <c r="B151" s="242"/>
      <c r="C151" s="243"/>
      <c r="D151" s="233" t="s">
        <v>137</v>
      </c>
      <c r="E151" s="244" t="s">
        <v>1</v>
      </c>
      <c r="F151" s="245" t="s">
        <v>779</v>
      </c>
      <c r="G151" s="243"/>
      <c r="H151" s="246">
        <v>20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137</v>
      </c>
      <c r="AU151" s="252" t="s">
        <v>86</v>
      </c>
      <c r="AV151" s="14" t="s">
        <v>86</v>
      </c>
      <c r="AW151" s="14" t="s">
        <v>32</v>
      </c>
      <c r="AX151" s="14" t="s">
        <v>76</v>
      </c>
      <c r="AY151" s="252" t="s">
        <v>125</v>
      </c>
    </row>
    <row r="152" s="15" customFormat="1">
      <c r="A152" s="15"/>
      <c r="B152" s="257"/>
      <c r="C152" s="258"/>
      <c r="D152" s="233" t="s">
        <v>137</v>
      </c>
      <c r="E152" s="259" t="s">
        <v>1</v>
      </c>
      <c r="F152" s="260" t="s">
        <v>197</v>
      </c>
      <c r="G152" s="258"/>
      <c r="H152" s="261">
        <v>39.152000000000001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7" t="s">
        <v>137</v>
      </c>
      <c r="AU152" s="267" t="s">
        <v>86</v>
      </c>
      <c r="AV152" s="15" t="s">
        <v>132</v>
      </c>
      <c r="AW152" s="15" t="s">
        <v>32</v>
      </c>
      <c r="AX152" s="15" t="s">
        <v>84</v>
      </c>
      <c r="AY152" s="267" t="s">
        <v>125</v>
      </c>
    </row>
    <row r="153" s="2" customFormat="1" ht="33" customHeight="1">
      <c r="A153" s="38"/>
      <c r="B153" s="39"/>
      <c r="C153" s="218" t="s">
        <v>163</v>
      </c>
      <c r="D153" s="218" t="s">
        <v>127</v>
      </c>
      <c r="E153" s="219" t="s">
        <v>207</v>
      </c>
      <c r="F153" s="220" t="s">
        <v>208</v>
      </c>
      <c r="G153" s="221" t="s">
        <v>190</v>
      </c>
      <c r="H153" s="222">
        <v>26.082000000000001</v>
      </c>
      <c r="I153" s="223"/>
      <c r="J153" s="224">
        <f>ROUND(I153*H153,2)</f>
        <v>0</v>
      </c>
      <c r="K153" s="220" t="s">
        <v>131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132</v>
      </c>
      <c r="AT153" s="229" t="s">
        <v>127</v>
      </c>
      <c r="AU153" s="229" t="s">
        <v>86</v>
      </c>
      <c r="AY153" s="17" t="s">
        <v>125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84</v>
      </c>
      <c r="BK153" s="230">
        <f>ROUND(I153*H153,2)</f>
        <v>0</v>
      </c>
      <c r="BL153" s="17" t="s">
        <v>132</v>
      </c>
      <c r="BM153" s="229" t="s">
        <v>780</v>
      </c>
    </row>
    <row r="154" s="13" customFormat="1">
      <c r="A154" s="13"/>
      <c r="B154" s="231"/>
      <c r="C154" s="232"/>
      <c r="D154" s="233" t="s">
        <v>137</v>
      </c>
      <c r="E154" s="234" t="s">
        <v>1</v>
      </c>
      <c r="F154" s="235" t="s">
        <v>781</v>
      </c>
      <c r="G154" s="232"/>
      <c r="H154" s="234" t="s">
        <v>1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137</v>
      </c>
      <c r="AU154" s="241" t="s">
        <v>86</v>
      </c>
      <c r="AV154" s="13" t="s">
        <v>84</v>
      </c>
      <c r="AW154" s="13" t="s">
        <v>32</v>
      </c>
      <c r="AX154" s="13" t="s">
        <v>76</v>
      </c>
      <c r="AY154" s="241" t="s">
        <v>125</v>
      </c>
    </row>
    <row r="155" s="13" customFormat="1">
      <c r="A155" s="13"/>
      <c r="B155" s="231"/>
      <c r="C155" s="232"/>
      <c r="D155" s="233" t="s">
        <v>137</v>
      </c>
      <c r="E155" s="234" t="s">
        <v>1</v>
      </c>
      <c r="F155" s="235" t="s">
        <v>782</v>
      </c>
      <c r="G155" s="232"/>
      <c r="H155" s="234" t="s">
        <v>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137</v>
      </c>
      <c r="AU155" s="241" t="s">
        <v>86</v>
      </c>
      <c r="AV155" s="13" t="s">
        <v>84</v>
      </c>
      <c r="AW155" s="13" t="s">
        <v>32</v>
      </c>
      <c r="AX155" s="13" t="s">
        <v>76</v>
      </c>
      <c r="AY155" s="241" t="s">
        <v>125</v>
      </c>
    </row>
    <row r="156" s="13" customFormat="1">
      <c r="A156" s="13"/>
      <c r="B156" s="231"/>
      <c r="C156" s="232"/>
      <c r="D156" s="233" t="s">
        <v>137</v>
      </c>
      <c r="E156" s="234" t="s">
        <v>1</v>
      </c>
      <c r="F156" s="235" t="s">
        <v>771</v>
      </c>
      <c r="G156" s="232"/>
      <c r="H156" s="234" t="s">
        <v>1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137</v>
      </c>
      <c r="AU156" s="241" t="s">
        <v>86</v>
      </c>
      <c r="AV156" s="13" t="s">
        <v>84</v>
      </c>
      <c r="AW156" s="13" t="s">
        <v>32</v>
      </c>
      <c r="AX156" s="13" t="s">
        <v>76</v>
      </c>
      <c r="AY156" s="241" t="s">
        <v>125</v>
      </c>
    </row>
    <row r="157" s="14" customFormat="1">
      <c r="A157" s="14"/>
      <c r="B157" s="242"/>
      <c r="C157" s="243"/>
      <c r="D157" s="233" t="s">
        <v>137</v>
      </c>
      <c r="E157" s="244" t="s">
        <v>1</v>
      </c>
      <c r="F157" s="245" t="s">
        <v>783</v>
      </c>
      <c r="G157" s="243"/>
      <c r="H157" s="246">
        <v>20.789999999999999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137</v>
      </c>
      <c r="AU157" s="252" t="s">
        <v>86</v>
      </c>
      <c r="AV157" s="14" t="s">
        <v>86</v>
      </c>
      <c r="AW157" s="14" t="s">
        <v>32</v>
      </c>
      <c r="AX157" s="14" t="s">
        <v>76</v>
      </c>
      <c r="AY157" s="252" t="s">
        <v>125</v>
      </c>
    </row>
    <row r="158" s="13" customFormat="1">
      <c r="A158" s="13"/>
      <c r="B158" s="231"/>
      <c r="C158" s="232"/>
      <c r="D158" s="233" t="s">
        <v>137</v>
      </c>
      <c r="E158" s="234" t="s">
        <v>1</v>
      </c>
      <c r="F158" s="235" t="s">
        <v>773</v>
      </c>
      <c r="G158" s="232"/>
      <c r="H158" s="234" t="s">
        <v>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137</v>
      </c>
      <c r="AU158" s="241" t="s">
        <v>86</v>
      </c>
      <c r="AV158" s="13" t="s">
        <v>84</v>
      </c>
      <c r="AW158" s="13" t="s">
        <v>32</v>
      </c>
      <c r="AX158" s="13" t="s">
        <v>76</v>
      </c>
      <c r="AY158" s="241" t="s">
        <v>125</v>
      </c>
    </row>
    <row r="159" s="14" customFormat="1">
      <c r="A159" s="14"/>
      <c r="B159" s="242"/>
      <c r="C159" s="243"/>
      <c r="D159" s="233" t="s">
        <v>137</v>
      </c>
      <c r="E159" s="244" t="s">
        <v>1</v>
      </c>
      <c r="F159" s="245" t="s">
        <v>784</v>
      </c>
      <c r="G159" s="243"/>
      <c r="H159" s="246">
        <v>5.2919999999999998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137</v>
      </c>
      <c r="AU159" s="252" t="s">
        <v>86</v>
      </c>
      <c r="AV159" s="14" t="s">
        <v>86</v>
      </c>
      <c r="AW159" s="14" t="s">
        <v>32</v>
      </c>
      <c r="AX159" s="14" t="s">
        <v>76</v>
      </c>
      <c r="AY159" s="252" t="s">
        <v>125</v>
      </c>
    </row>
    <row r="160" s="15" customFormat="1">
      <c r="A160" s="15"/>
      <c r="B160" s="257"/>
      <c r="C160" s="258"/>
      <c r="D160" s="233" t="s">
        <v>137</v>
      </c>
      <c r="E160" s="259" t="s">
        <v>1</v>
      </c>
      <c r="F160" s="260" t="s">
        <v>197</v>
      </c>
      <c r="G160" s="258"/>
      <c r="H160" s="261">
        <v>26.082000000000001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7" t="s">
        <v>137</v>
      </c>
      <c r="AU160" s="267" t="s">
        <v>86</v>
      </c>
      <c r="AV160" s="15" t="s">
        <v>132</v>
      </c>
      <c r="AW160" s="15" t="s">
        <v>32</v>
      </c>
      <c r="AX160" s="15" t="s">
        <v>84</v>
      </c>
      <c r="AY160" s="267" t="s">
        <v>125</v>
      </c>
    </row>
    <row r="161" s="2" customFormat="1" ht="24.15" customHeight="1">
      <c r="A161" s="38"/>
      <c r="B161" s="39"/>
      <c r="C161" s="218" t="s">
        <v>169</v>
      </c>
      <c r="D161" s="218" t="s">
        <v>127</v>
      </c>
      <c r="E161" s="219" t="s">
        <v>214</v>
      </c>
      <c r="F161" s="220" t="s">
        <v>215</v>
      </c>
      <c r="G161" s="221" t="s">
        <v>190</v>
      </c>
      <c r="H161" s="222">
        <v>7.5</v>
      </c>
      <c r="I161" s="223"/>
      <c r="J161" s="224">
        <f>ROUND(I161*H161,2)</f>
        <v>0</v>
      </c>
      <c r="K161" s="220" t="s">
        <v>131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132</v>
      </c>
      <c r="AT161" s="229" t="s">
        <v>127</v>
      </c>
      <c r="AU161" s="229" t="s">
        <v>86</v>
      </c>
      <c r="AY161" s="17" t="s">
        <v>125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84</v>
      </c>
      <c r="BK161" s="230">
        <f>ROUND(I161*H161,2)</f>
        <v>0</v>
      </c>
      <c r="BL161" s="17" t="s">
        <v>132</v>
      </c>
      <c r="BM161" s="229" t="s">
        <v>785</v>
      </c>
    </row>
    <row r="162" s="13" customFormat="1">
      <c r="A162" s="13"/>
      <c r="B162" s="231"/>
      <c r="C162" s="232"/>
      <c r="D162" s="233" t="s">
        <v>137</v>
      </c>
      <c r="E162" s="234" t="s">
        <v>1</v>
      </c>
      <c r="F162" s="235" t="s">
        <v>786</v>
      </c>
      <c r="G162" s="232"/>
      <c r="H162" s="234" t="s">
        <v>1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137</v>
      </c>
      <c r="AU162" s="241" t="s">
        <v>86</v>
      </c>
      <c r="AV162" s="13" t="s">
        <v>84</v>
      </c>
      <c r="AW162" s="13" t="s">
        <v>32</v>
      </c>
      <c r="AX162" s="13" t="s">
        <v>76</v>
      </c>
      <c r="AY162" s="241" t="s">
        <v>125</v>
      </c>
    </row>
    <row r="163" s="13" customFormat="1">
      <c r="A163" s="13"/>
      <c r="B163" s="231"/>
      <c r="C163" s="232"/>
      <c r="D163" s="233" t="s">
        <v>137</v>
      </c>
      <c r="E163" s="234" t="s">
        <v>1</v>
      </c>
      <c r="F163" s="235" t="s">
        <v>787</v>
      </c>
      <c r="G163" s="232"/>
      <c r="H163" s="234" t="s">
        <v>1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137</v>
      </c>
      <c r="AU163" s="241" t="s">
        <v>86</v>
      </c>
      <c r="AV163" s="13" t="s">
        <v>84</v>
      </c>
      <c r="AW163" s="13" t="s">
        <v>32</v>
      </c>
      <c r="AX163" s="13" t="s">
        <v>76</v>
      </c>
      <c r="AY163" s="241" t="s">
        <v>125</v>
      </c>
    </row>
    <row r="164" s="14" customFormat="1">
      <c r="A164" s="14"/>
      <c r="B164" s="242"/>
      <c r="C164" s="243"/>
      <c r="D164" s="233" t="s">
        <v>137</v>
      </c>
      <c r="E164" s="244" t="s">
        <v>1</v>
      </c>
      <c r="F164" s="245" t="s">
        <v>788</v>
      </c>
      <c r="G164" s="243"/>
      <c r="H164" s="246">
        <v>7.5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137</v>
      </c>
      <c r="AU164" s="252" t="s">
        <v>86</v>
      </c>
      <c r="AV164" s="14" t="s">
        <v>86</v>
      </c>
      <c r="AW164" s="14" t="s">
        <v>32</v>
      </c>
      <c r="AX164" s="14" t="s">
        <v>84</v>
      </c>
      <c r="AY164" s="252" t="s">
        <v>125</v>
      </c>
    </row>
    <row r="165" s="2" customFormat="1" ht="24.15" customHeight="1">
      <c r="A165" s="38"/>
      <c r="B165" s="39"/>
      <c r="C165" s="218" t="s">
        <v>175</v>
      </c>
      <c r="D165" s="218" t="s">
        <v>127</v>
      </c>
      <c r="E165" s="219" t="s">
        <v>789</v>
      </c>
      <c r="F165" s="220" t="s">
        <v>790</v>
      </c>
      <c r="G165" s="221" t="s">
        <v>190</v>
      </c>
      <c r="H165" s="222">
        <v>4.5</v>
      </c>
      <c r="I165" s="223"/>
      <c r="J165" s="224">
        <f>ROUND(I165*H165,2)</f>
        <v>0</v>
      </c>
      <c r="K165" s="220" t="s">
        <v>131</v>
      </c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132</v>
      </c>
      <c r="AT165" s="229" t="s">
        <v>127</v>
      </c>
      <c r="AU165" s="229" t="s">
        <v>86</v>
      </c>
      <c r="AY165" s="17" t="s">
        <v>125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132</v>
      </c>
      <c r="BM165" s="229" t="s">
        <v>791</v>
      </c>
    </row>
    <row r="166" s="13" customFormat="1">
      <c r="A166" s="13"/>
      <c r="B166" s="231"/>
      <c r="C166" s="232"/>
      <c r="D166" s="233" t="s">
        <v>137</v>
      </c>
      <c r="E166" s="234" t="s">
        <v>1</v>
      </c>
      <c r="F166" s="235" t="s">
        <v>792</v>
      </c>
      <c r="G166" s="232"/>
      <c r="H166" s="234" t="s">
        <v>1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137</v>
      </c>
      <c r="AU166" s="241" t="s">
        <v>86</v>
      </c>
      <c r="AV166" s="13" t="s">
        <v>84</v>
      </c>
      <c r="AW166" s="13" t="s">
        <v>32</v>
      </c>
      <c r="AX166" s="13" t="s">
        <v>76</v>
      </c>
      <c r="AY166" s="241" t="s">
        <v>125</v>
      </c>
    </row>
    <row r="167" s="14" customFormat="1">
      <c r="A167" s="14"/>
      <c r="B167" s="242"/>
      <c r="C167" s="243"/>
      <c r="D167" s="233" t="s">
        <v>137</v>
      </c>
      <c r="E167" s="244" t="s">
        <v>1</v>
      </c>
      <c r="F167" s="245" t="s">
        <v>793</v>
      </c>
      <c r="G167" s="243"/>
      <c r="H167" s="246">
        <v>4.5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137</v>
      </c>
      <c r="AU167" s="252" t="s">
        <v>86</v>
      </c>
      <c r="AV167" s="14" t="s">
        <v>86</v>
      </c>
      <c r="AW167" s="14" t="s">
        <v>32</v>
      </c>
      <c r="AX167" s="14" t="s">
        <v>84</v>
      </c>
      <c r="AY167" s="252" t="s">
        <v>125</v>
      </c>
    </row>
    <row r="168" s="2" customFormat="1" ht="24.15" customHeight="1">
      <c r="A168" s="38"/>
      <c r="B168" s="39"/>
      <c r="C168" s="218" t="s">
        <v>181</v>
      </c>
      <c r="D168" s="218" t="s">
        <v>127</v>
      </c>
      <c r="E168" s="219" t="s">
        <v>794</v>
      </c>
      <c r="F168" s="220" t="s">
        <v>795</v>
      </c>
      <c r="G168" s="221" t="s">
        <v>190</v>
      </c>
      <c r="H168" s="222">
        <v>1.6000000000000001</v>
      </c>
      <c r="I168" s="223"/>
      <c r="J168" s="224">
        <f>ROUND(I168*H168,2)</f>
        <v>0</v>
      </c>
      <c r="K168" s="220" t="s">
        <v>131</v>
      </c>
      <c r="L168" s="44"/>
      <c r="M168" s="225" t="s">
        <v>1</v>
      </c>
      <c r="N168" s="226" t="s">
        <v>41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132</v>
      </c>
      <c r="AT168" s="229" t="s">
        <v>127</v>
      </c>
      <c r="AU168" s="229" t="s">
        <v>86</v>
      </c>
      <c r="AY168" s="17" t="s">
        <v>125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84</v>
      </c>
      <c r="BK168" s="230">
        <f>ROUND(I168*H168,2)</f>
        <v>0</v>
      </c>
      <c r="BL168" s="17" t="s">
        <v>132</v>
      </c>
      <c r="BM168" s="229" t="s">
        <v>796</v>
      </c>
    </row>
    <row r="169" s="13" customFormat="1">
      <c r="A169" s="13"/>
      <c r="B169" s="231"/>
      <c r="C169" s="232"/>
      <c r="D169" s="233" t="s">
        <v>137</v>
      </c>
      <c r="E169" s="234" t="s">
        <v>1</v>
      </c>
      <c r="F169" s="235" t="s">
        <v>797</v>
      </c>
      <c r="G169" s="232"/>
      <c r="H169" s="234" t="s">
        <v>1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137</v>
      </c>
      <c r="AU169" s="241" t="s">
        <v>86</v>
      </c>
      <c r="AV169" s="13" t="s">
        <v>84</v>
      </c>
      <c r="AW169" s="13" t="s">
        <v>32</v>
      </c>
      <c r="AX169" s="13" t="s">
        <v>76</v>
      </c>
      <c r="AY169" s="241" t="s">
        <v>125</v>
      </c>
    </row>
    <row r="170" s="14" customFormat="1">
      <c r="A170" s="14"/>
      <c r="B170" s="242"/>
      <c r="C170" s="243"/>
      <c r="D170" s="233" t="s">
        <v>137</v>
      </c>
      <c r="E170" s="244" t="s">
        <v>1</v>
      </c>
      <c r="F170" s="245" t="s">
        <v>798</v>
      </c>
      <c r="G170" s="243"/>
      <c r="H170" s="246">
        <v>1.6000000000000001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137</v>
      </c>
      <c r="AU170" s="252" t="s">
        <v>86</v>
      </c>
      <c r="AV170" s="14" t="s">
        <v>86</v>
      </c>
      <c r="AW170" s="14" t="s">
        <v>32</v>
      </c>
      <c r="AX170" s="14" t="s">
        <v>84</v>
      </c>
      <c r="AY170" s="252" t="s">
        <v>125</v>
      </c>
    </row>
    <row r="171" s="2" customFormat="1" ht="21.75" customHeight="1">
      <c r="A171" s="38"/>
      <c r="B171" s="39"/>
      <c r="C171" s="218" t="s">
        <v>187</v>
      </c>
      <c r="D171" s="218" t="s">
        <v>127</v>
      </c>
      <c r="E171" s="219" t="s">
        <v>219</v>
      </c>
      <c r="F171" s="220" t="s">
        <v>220</v>
      </c>
      <c r="G171" s="221" t="s">
        <v>130</v>
      </c>
      <c r="H171" s="222">
        <v>118.44</v>
      </c>
      <c r="I171" s="223"/>
      <c r="J171" s="224">
        <f>ROUND(I171*H171,2)</f>
        <v>0</v>
      </c>
      <c r="K171" s="220" t="s">
        <v>131</v>
      </c>
      <c r="L171" s="44"/>
      <c r="M171" s="225" t="s">
        <v>1</v>
      </c>
      <c r="N171" s="226" t="s">
        <v>41</v>
      </c>
      <c r="O171" s="91"/>
      <c r="P171" s="227">
        <f>O171*H171</f>
        <v>0</v>
      </c>
      <c r="Q171" s="227">
        <v>0.00084000000000000003</v>
      </c>
      <c r="R171" s="227">
        <f>Q171*H171</f>
        <v>0.099489599999999997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132</v>
      </c>
      <c r="AT171" s="229" t="s">
        <v>127</v>
      </c>
      <c r="AU171" s="229" t="s">
        <v>86</v>
      </c>
      <c r="AY171" s="17" t="s">
        <v>125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84</v>
      </c>
      <c r="BK171" s="230">
        <f>ROUND(I171*H171,2)</f>
        <v>0</v>
      </c>
      <c r="BL171" s="17" t="s">
        <v>132</v>
      </c>
      <c r="BM171" s="229" t="s">
        <v>799</v>
      </c>
    </row>
    <row r="172" s="13" customFormat="1">
      <c r="A172" s="13"/>
      <c r="B172" s="231"/>
      <c r="C172" s="232"/>
      <c r="D172" s="233" t="s">
        <v>137</v>
      </c>
      <c r="E172" s="234" t="s">
        <v>1</v>
      </c>
      <c r="F172" s="235" t="s">
        <v>800</v>
      </c>
      <c r="G172" s="232"/>
      <c r="H172" s="234" t="s">
        <v>1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137</v>
      </c>
      <c r="AU172" s="241" t="s">
        <v>86</v>
      </c>
      <c r="AV172" s="13" t="s">
        <v>84</v>
      </c>
      <c r="AW172" s="13" t="s">
        <v>32</v>
      </c>
      <c r="AX172" s="13" t="s">
        <v>76</v>
      </c>
      <c r="AY172" s="241" t="s">
        <v>125</v>
      </c>
    </row>
    <row r="173" s="14" customFormat="1">
      <c r="A173" s="14"/>
      <c r="B173" s="242"/>
      <c r="C173" s="243"/>
      <c r="D173" s="233" t="s">
        <v>137</v>
      </c>
      <c r="E173" s="244" t="s">
        <v>1</v>
      </c>
      <c r="F173" s="245" t="s">
        <v>801</v>
      </c>
      <c r="G173" s="243"/>
      <c r="H173" s="246">
        <v>88.200000000000003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137</v>
      </c>
      <c r="AU173" s="252" t="s">
        <v>86</v>
      </c>
      <c r="AV173" s="14" t="s">
        <v>86</v>
      </c>
      <c r="AW173" s="14" t="s">
        <v>32</v>
      </c>
      <c r="AX173" s="14" t="s">
        <v>76</v>
      </c>
      <c r="AY173" s="252" t="s">
        <v>125</v>
      </c>
    </row>
    <row r="174" s="14" customFormat="1">
      <c r="A174" s="14"/>
      <c r="B174" s="242"/>
      <c r="C174" s="243"/>
      <c r="D174" s="233" t="s">
        <v>137</v>
      </c>
      <c r="E174" s="244" t="s">
        <v>1</v>
      </c>
      <c r="F174" s="245" t="s">
        <v>802</v>
      </c>
      <c r="G174" s="243"/>
      <c r="H174" s="246">
        <v>30.239999999999998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137</v>
      </c>
      <c r="AU174" s="252" t="s">
        <v>86</v>
      </c>
      <c r="AV174" s="14" t="s">
        <v>86</v>
      </c>
      <c r="AW174" s="14" t="s">
        <v>32</v>
      </c>
      <c r="AX174" s="14" t="s">
        <v>76</v>
      </c>
      <c r="AY174" s="252" t="s">
        <v>125</v>
      </c>
    </row>
    <row r="175" s="15" customFormat="1">
      <c r="A175" s="15"/>
      <c r="B175" s="257"/>
      <c r="C175" s="258"/>
      <c r="D175" s="233" t="s">
        <v>137</v>
      </c>
      <c r="E175" s="259" t="s">
        <v>1</v>
      </c>
      <c r="F175" s="260" t="s">
        <v>197</v>
      </c>
      <c r="G175" s="258"/>
      <c r="H175" s="261">
        <v>118.44</v>
      </c>
      <c r="I175" s="262"/>
      <c r="J175" s="258"/>
      <c r="K175" s="258"/>
      <c r="L175" s="263"/>
      <c r="M175" s="264"/>
      <c r="N175" s="265"/>
      <c r="O175" s="265"/>
      <c r="P175" s="265"/>
      <c r="Q175" s="265"/>
      <c r="R175" s="265"/>
      <c r="S175" s="265"/>
      <c r="T175" s="26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7" t="s">
        <v>137</v>
      </c>
      <c r="AU175" s="267" t="s">
        <v>86</v>
      </c>
      <c r="AV175" s="15" t="s">
        <v>132</v>
      </c>
      <c r="AW175" s="15" t="s">
        <v>32</v>
      </c>
      <c r="AX175" s="15" t="s">
        <v>84</v>
      </c>
      <c r="AY175" s="267" t="s">
        <v>125</v>
      </c>
    </row>
    <row r="176" s="2" customFormat="1" ht="24.15" customHeight="1">
      <c r="A176" s="38"/>
      <c r="B176" s="39"/>
      <c r="C176" s="218" t="s">
        <v>198</v>
      </c>
      <c r="D176" s="218" t="s">
        <v>127</v>
      </c>
      <c r="E176" s="219" t="s">
        <v>227</v>
      </c>
      <c r="F176" s="220" t="s">
        <v>228</v>
      </c>
      <c r="G176" s="221" t="s">
        <v>130</v>
      </c>
      <c r="H176" s="222">
        <v>118.44</v>
      </c>
      <c r="I176" s="223"/>
      <c r="J176" s="224">
        <f>ROUND(I176*H176,2)</f>
        <v>0</v>
      </c>
      <c r="K176" s="220" t="s">
        <v>131</v>
      </c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132</v>
      </c>
      <c r="AT176" s="229" t="s">
        <v>127</v>
      </c>
      <c r="AU176" s="229" t="s">
        <v>86</v>
      </c>
      <c r="AY176" s="17" t="s">
        <v>125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132</v>
      </c>
      <c r="BM176" s="229" t="s">
        <v>803</v>
      </c>
    </row>
    <row r="177" s="2" customFormat="1" ht="24.15" customHeight="1">
      <c r="A177" s="38"/>
      <c r="B177" s="39"/>
      <c r="C177" s="218" t="s">
        <v>206</v>
      </c>
      <c r="D177" s="218" t="s">
        <v>127</v>
      </c>
      <c r="E177" s="219" t="s">
        <v>804</v>
      </c>
      <c r="F177" s="220" t="s">
        <v>805</v>
      </c>
      <c r="G177" s="221" t="s">
        <v>130</v>
      </c>
      <c r="H177" s="222">
        <v>60</v>
      </c>
      <c r="I177" s="223"/>
      <c r="J177" s="224">
        <f>ROUND(I177*H177,2)</f>
        <v>0</v>
      </c>
      <c r="K177" s="220" t="s">
        <v>131</v>
      </c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132</v>
      </c>
      <c r="AT177" s="229" t="s">
        <v>127</v>
      </c>
      <c r="AU177" s="229" t="s">
        <v>86</v>
      </c>
      <c r="AY177" s="17" t="s">
        <v>125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132</v>
      </c>
      <c r="BM177" s="229" t="s">
        <v>806</v>
      </c>
    </row>
    <row r="178" s="13" customFormat="1">
      <c r="A178" s="13"/>
      <c r="B178" s="231"/>
      <c r="C178" s="232"/>
      <c r="D178" s="233" t="s">
        <v>137</v>
      </c>
      <c r="E178" s="234" t="s">
        <v>1</v>
      </c>
      <c r="F178" s="235" t="s">
        <v>807</v>
      </c>
      <c r="G178" s="232"/>
      <c r="H178" s="234" t="s">
        <v>1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137</v>
      </c>
      <c r="AU178" s="241" t="s">
        <v>86</v>
      </c>
      <c r="AV178" s="13" t="s">
        <v>84</v>
      </c>
      <c r="AW178" s="13" t="s">
        <v>32</v>
      </c>
      <c r="AX178" s="13" t="s">
        <v>76</v>
      </c>
      <c r="AY178" s="241" t="s">
        <v>125</v>
      </c>
    </row>
    <row r="179" s="14" customFormat="1">
      <c r="A179" s="14"/>
      <c r="B179" s="242"/>
      <c r="C179" s="243"/>
      <c r="D179" s="233" t="s">
        <v>137</v>
      </c>
      <c r="E179" s="244" t="s">
        <v>1</v>
      </c>
      <c r="F179" s="245" t="s">
        <v>808</v>
      </c>
      <c r="G179" s="243"/>
      <c r="H179" s="246">
        <v>60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137</v>
      </c>
      <c r="AU179" s="252" t="s">
        <v>86</v>
      </c>
      <c r="AV179" s="14" t="s">
        <v>86</v>
      </c>
      <c r="AW179" s="14" t="s">
        <v>32</v>
      </c>
      <c r="AX179" s="14" t="s">
        <v>84</v>
      </c>
      <c r="AY179" s="252" t="s">
        <v>125</v>
      </c>
    </row>
    <row r="180" s="2" customFormat="1" ht="33" customHeight="1">
      <c r="A180" s="38"/>
      <c r="B180" s="39"/>
      <c r="C180" s="218" t="s">
        <v>213</v>
      </c>
      <c r="D180" s="218" t="s">
        <v>127</v>
      </c>
      <c r="E180" s="219" t="s">
        <v>809</v>
      </c>
      <c r="F180" s="220" t="s">
        <v>810</v>
      </c>
      <c r="G180" s="221" t="s">
        <v>130</v>
      </c>
      <c r="H180" s="222">
        <v>60</v>
      </c>
      <c r="I180" s="223"/>
      <c r="J180" s="224">
        <f>ROUND(I180*H180,2)</f>
        <v>0</v>
      </c>
      <c r="K180" s="220" t="s">
        <v>131</v>
      </c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0.00313</v>
      </c>
      <c r="R180" s="227">
        <f>Q180*H180</f>
        <v>0.1878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132</v>
      </c>
      <c r="AT180" s="229" t="s">
        <v>127</v>
      </c>
      <c r="AU180" s="229" t="s">
        <v>86</v>
      </c>
      <c r="AY180" s="17" t="s">
        <v>125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132</v>
      </c>
      <c r="BM180" s="229" t="s">
        <v>811</v>
      </c>
    </row>
    <row r="181" s="2" customFormat="1" ht="37.8" customHeight="1">
      <c r="A181" s="38"/>
      <c r="B181" s="39"/>
      <c r="C181" s="218" t="s">
        <v>8</v>
      </c>
      <c r="D181" s="218" t="s">
        <v>127</v>
      </c>
      <c r="E181" s="219" t="s">
        <v>231</v>
      </c>
      <c r="F181" s="220" t="s">
        <v>812</v>
      </c>
      <c r="G181" s="221" t="s">
        <v>190</v>
      </c>
      <c r="H181" s="222">
        <v>82.540000000000006</v>
      </c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41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132</v>
      </c>
      <c r="AT181" s="229" t="s">
        <v>127</v>
      </c>
      <c r="AU181" s="229" t="s">
        <v>86</v>
      </c>
      <c r="AY181" s="17" t="s">
        <v>125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84</v>
      </c>
      <c r="BK181" s="230">
        <f>ROUND(I181*H181,2)</f>
        <v>0</v>
      </c>
      <c r="BL181" s="17" t="s">
        <v>132</v>
      </c>
      <c r="BM181" s="229" t="s">
        <v>813</v>
      </c>
    </row>
    <row r="182" s="14" customFormat="1">
      <c r="A182" s="14"/>
      <c r="B182" s="242"/>
      <c r="C182" s="243"/>
      <c r="D182" s="233" t="s">
        <v>137</v>
      </c>
      <c r="E182" s="244" t="s">
        <v>1</v>
      </c>
      <c r="F182" s="245" t="s">
        <v>814</v>
      </c>
      <c r="G182" s="243"/>
      <c r="H182" s="246">
        <v>82.540000000000006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137</v>
      </c>
      <c r="AU182" s="252" t="s">
        <v>86</v>
      </c>
      <c r="AV182" s="14" t="s">
        <v>86</v>
      </c>
      <c r="AW182" s="14" t="s">
        <v>32</v>
      </c>
      <c r="AX182" s="14" t="s">
        <v>84</v>
      </c>
      <c r="AY182" s="252" t="s">
        <v>125</v>
      </c>
    </row>
    <row r="183" s="2" customFormat="1" ht="49.05" customHeight="1">
      <c r="A183" s="38"/>
      <c r="B183" s="39"/>
      <c r="C183" s="218" t="s">
        <v>226</v>
      </c>
      <c r="D183" s="218" t="s">
        <v>127</v>
      </c>
      <c r="E183" s="219" t="s">
        <v>236</v>
      </c>
      <c r="F183" s="220" t="s">
        <v>815</v>
      </c>
      <c r="G183" s="221" t="s">
        <v>190</v>
      </c>
      <c r="H183" s="222">
        <v>84.956000000000003</v>
      </c>
      <c r="I183" s="223"/>
      <c r="J183" s="224">
        <f>ROUND(I183*H183,2)</f>
        <v>0</v>
      </c>
      <c r="K183" s="220" t="s">
        <v>1</v>
      </c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132</v>
      </c>
      <c r="AT183" s="229" t="s">
        <v>127</v>
      </c>
      <c r="AU183" s="229" t="s">
        <v>86</v>
      </c>
      <c r="AY183" s="17" t="s">
        <v>125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84</v>
      </c>
      <c r="BK183" s="230">
        <f>ROUND(I183*H183,2)</f>
        <v>0</v>
      </c>
      <c r="BL183" s="17" t="s">
        <v>132</v>
      </c>
      <c r="BM183" s="229" t="s">
        <v>816</v>
      </c>
    </row>
    <row r="184" s="14" customFormat="1">
      <c r="A184" s="14"/>
      <c r="B184" s="242"/>
      <c r="C184" s="243"/>
      <c r="D184" s="233" t="s">
        <v>137</v>
      </c>
      <c r="E184" s="244" t="s">
        <v>1</v>
      </c>
      <c r="F184" s="245" t="s">
        <v>817</v>
      </c>
      <c r="G184" s="243"/>
      <c r="H184" s="246">
        <v>84.956000000000003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137</v>
      </c>
      <c r="AU184" s="252" t="s">
        <v>86</v>
      </c>
      <c r="AV184" s="14" t="s">
        <v>86</v>
      </c>
      <c r="AW184" s="14" t="s">
        <v>32</v>
      </c>
      <c r="AX184" s="14" t="s">
        <v>84</v>
      </c>
      <c r="AY184" s="252" t="s">
        <v>125</v>
      </c>
    </row>
    <row r="185" s="2" customFormat="1" ht="33" customHeight="1">
      <c r="A185" s="38"/>
      <c r="B185" s="39"/>
      <c r="C185" s="218" t="s">
        <v>230</v>
      </c>
      <c r="D185" s="218" t="s">
        <v>127</v>
      </c>
      <c r="E185" s="219" t="s">
        <v>242</v>
      </c>
      <c r="F185" s="220" t="s">
        <v>243</v>
      </c>
      <c r="G185" s="221" t="s">
        <v>244</v>
      </c>
      <c r="H185" s="222">
        <v>162.452</v>
      </c>
      <c r="I185" s="223"/>
      <c r="J185" s="224">
        <f>ROUND(I185*H185,2)</f>
        <v>0</v>
      </c>
      <c r="K185" s="220" t="s">
        <v>131</v>
      </c>
      <c r="L185" s="44"/>
      <c r="M185" s="225" t="s">
        <v>1</v>
      </c>
      <c r="N185" s="226" t="s">
        <v>41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132</v>
      </c>
      <c r="AT185" s="229" t="s">
        <v>127</v>
      </c>
      <c r="AU185" s="229" t="s">
        <v>86</v>
      </c>
      <c r="AY185" s="17" t="s">
        <v>125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84</v>
      </c>
      <c r="BK185" s="230">
        <f>ROUND(I185*H185,2)</f>
        <v>0</v>
      </c>
      <c r="BL185" s="17" t="s">
        <v>132</v>
      </c>
      <c r="BM185" s="229" t="s">
        <v>818</v>
      </c>
    </row>
    <row r="186" s="14" customFormat="1">
      <c r="A186" s="14"/>
      <c r="B186" s="242"/>
      <c r="C186" s="243"/>
      <c r="D186" s="233" t="s">
        <v>137</v>
      </c>
      <c r="E186" s="244" t="s">
        <v>1</v>
      </c>
      <c r="F186" s="245" t="s">
        <v>819</v>
      </c>
      <c r="G186" s="243"/>
      <c r="H186" s="246">
        <v>31.984000000000002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137</v>
      </c>
      <c r="AU186" s="252" t="s">
        <v>86</v>
      </c>
      <c r="AV186" s="14" t="s">
        <v>86</v>
      </c>
      <c r="AW186" s="14" t="s">
        <v>32</v>
      </c>
      <c r="AX186" s="14" t="s">
        <v>76</v>
      </c>
      <c r="AY186" s="252" t="s">
        <v>125</v>
      </c>
    </row>
    <row r="187" s="14" customFormat="1">
      <c r="A187" s="14"/>
      <c r="B187" s="242"/>
      <c r="C187" s="243"/>
      <c r="D187" s="233" t="s">
        <v>137</v>
      </c>
      <c r="E187" s="244" t="s">
        <v>1</v>
      </c>
      <c r="F187" s="245" t="s">
        <v>820</v>
      </c>
      <c r="G187" s="243"/>
      <c r="H187" s="246">
        <v>130.46799999999999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137</v>
      </c>
      <c r="AU187" s="252" t="s">
        <v>86</v>
      </c>
      <c r="AV187" s="14" t="s">
        <v>86</v>
      </c>
      <c r="AW187" s="14" t="s">
        <v>32</v>
      </c>
      <c r="AX187" s="14" t="s">
        <v>76</v>
      </c>
      <c r="AY187" s="252" t="s">
        <v>125</v>
      </c>
    </row>
    <row r="188" s="15" customFormat="1">
      <c r="A188" s="15"/>
      <c r="B188" s="257"/>
      <c r="C188" s="258"/>
      <c r="D188" s="233" t="s">
        <v>137</v>
      </c>
      <c r="E188" s="259" t="s">
        <v>1</v>
      </c>
      <c r="F188" s="260" t="s">
        <v>197</v>
      </c>
      <c r="G188" s="258"/>
      <c r="H188" s="261">
        <v>162.452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7" t="s">
        <v>137</v>
      </c>
      <c r="AU188" s="267" t="s">
        <v>86</v>
      </c>
      <c r="AV188" s="15" t="s">
        <v>132</v>
      </c>
      <c r="AW188" s="15" t="s">
        <v>32</v>
      </c>
      <c r="AX188" s="15" t="s">
        <v>84</v>
      </c>
      <c r="AY188" s="267" t="s">
        <v>125</v>
      </c>
    </row>
    <row r="189" s="2" customFormat="1" ht="24.15" customHeight="1">
      <c r="A189" s="38"/>
      <c r="B189" s="39"/>
      <c r="C189" s="218" t="s">
        <v>235</v>
      </c>
      <c r="D189" s="218" t="s">
        <v>127</v>
      </c>
      <c r="E189" s="219" t="s">
        <v>249</v>
      </c>
      <c r="F189" s="220" t="s">
        <v>250</v>
      </c>
      <c r="G189" s="221" t="s">
        <v>190</v>
      </c>
      <c r="H189" s="222">
        <v>82.540000000000006</v>
      </c>
      <c r="I189" s="223"/>
      <c r="J189" s="224">
        <f>ROUND(I189*H189,2)</f>
        <v>0</v>
      </c>
      <c r="K189" s="220" t="s">
        <v>131</v>
      </c>
      <c r="L189" s="44"/>
      <c r="M189" s="225" t="s">
        <v>1</v>
      </c>
      <c r="N189" s="226" t="s">
        <v>41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132</v>
      </c>
      <c r="AT189" s="229" t="s">
        <v>127</v>
      </c>
      <c r="AU189" s="229" t="s">
        <v>86</v>
      </c>
      <c r="AY189" s="17" t="s">
        <v>125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84</v>
      </c>
      <c r="BK189" s="230">
        <f>ROUND(I189*H189,2)</f>
        <v>0</v>
      </c>
      <c r="BL189" s="17" t="s">
        <v>132</v>
      </c>
      <c r="BM189" s="229" t="s">
        <v>821</v>
      </c>
    </row>
    <row r="190" s="13" customFormat="1">
      <c r="A190" s="13"/>
      <c r="B190" s="231"/>
      <c r="C190" s="232"/>
      <c r="D190" s="233" t="s">
        <v>137</v>
      </c>
      <c r="E190" s="234" t="s">
        <v>1</v>
      </c>
      <c r="F190" s="235" t="s">
        <v>822</v>
      </c>
      <c r="G190" s="232"/>
      <c r="H190" s="234" t="s">
        <v>1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137</v>
      </c>
      <c r="AU190" s="241" t="s">
        <v>86</v>
      </c>
      <c r="AV190" s="13" t="s">
        <v>84</v>
      </c>
      <c r="AW190" s="13" t="s">
        <v>32</v>
      </c>
      <c r="AX190" s="13" t="s">
        <v>76</v>
      </c>
      <c r="AY190" s="241" t="s">
        <v>125</v>
      </c>
    </row>
    <row r="191" s="14" customFormat="1">
      <c r="A191" s="14"/>
      <c r="B191" s="242"/>
      <c r="C191" s="243"/>
      <c r="D191" s="233" t="s">
        <v>137</v>
      </c>
      <c r="E191" s="244" t="s">
        <v>1</v>
      </c>
      <c r="F191" s="245" t="s">
        <v>823</v>
      </c>
      <c r="G191" s="243"/>
      <c r="H191" s="246">
        <v>84.956000000000003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137</v>
      </c>
      <c r="AU191" s="252" t="s">
        <v>86</v>
      </c>
      <c r="AV191" s="14" t="s">
        <v>86</v>
      </c>
      <c r="AW191" s="14" t="s">
        <v>32</v>
      </c>
      <c r="AX191" s="14" t="s">
        <v>76</v>
      </c>
      <c r="AY191" s="252" t="s">
        <v>125</v>
      </c>
    </row>
    <row r="192" s="13" customFormat="1">
      <c r="A192" s="13"/>
      <c r="B192" s="231"/>
      <c r="C192" s="232"/>
      <c r="D192" s="233" t="s">
        <v>137</v>
      </c>
      <c r="E192" s="234" t="s">
        <v>1</v>
      </c>
      <c r="F192" s="235" t="s">
        <v>824</v>
      </c>
      <c r="G192" s="232"/>
      <c r="H192" s="234" t="s">
        <v>1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137</v>
      </c>
      <c r="AU192" s="241" t="s">
        <v>86</v>
      </c>
      <c r="AV192" s="13" t="s">
        <v>84</v>
      </c>
      <c r="AW192" s="13" t="s">
        <v>32</v>
      </c>
      <c r="AX192" s="13" t="s">
        <v>76</v>
      </c>
      <c r="AY192" s="241" t="s">
        <v>125</v>
      </c>
    </row>
    <row r="193" s="14" customFormat="1">
      <c r="A193" s="14"/>
      <c r="B193" s="242"/>
      <c r="C193" s="243"/>
      <c r="D193" s="233" t="s">
        <v>137</v>
      </c>
      <c r="E193" s="244" t="s">
        <v>1</v>
      </c>
      <c r="F193" s="245" t="s">
        <v>825</v>
      </c>
      <c r="G193" s="243"/>
      <c r="H193" s="246">
        <v>-4.7880000000000003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137</v>
      </c>
      <c r="AU193" s="252" t="s">
        <v>86</v>
      </c>
      <c r="AV193" s="14" t="s">
        <v>86</v>
      </c>
      <c r="AW193" s="14" t="s">
        <v>32</v>
      </c>
      <c r="AX193" s="14" t="s">
        <v>76</v>
      </c>
      <c r="AY193" s="252" t="s">
        <v>125</v>
      </c>
    </row>
    <row r="194" s="13" customFormat="1">
      <c r="A194" s="13"/>
      <c r="B194" s="231"/>
      <c r="C194" s="232"/>
      <c r="D194" s="233" t="s">
        <v>137</v>
      </c>
      <c r="E194" s="234" t="s">
        <v>1</v>
      </c>
      <c r="F194" s="235" t="s">
        <v>826</v>
      </c>
      <c r="G194" s="232"/>
      <c r="H194" s="234" t="s">
        <v>1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137</v>
      </c>
      <c r="AU194" s="241" t="s">
        <v>86</v>
      </c>
      <c r="AV194" s="13" t="s">
        <v>84</v>
      </c>
      <c r="AW194" s="13" t="s">
        <v>32</v>
      </c>
      <c r="AX194" s="13" t="s">
        <v>76</v>
      </c>
      <c r="AY194" s="241" t="s">
        <v>125</v>
      </c>
    </row>
    <row r="195" s="14" customFormat="1">
      <c r="A195" s="14"/>
      <c r="B195" s="242"/>
      <c r="C195" s="243"/>
      <c r="D195" s="233" t="s">
        <v>137</v>
      </c>
      <c r="E195" s="244" t="s">
        <v>1</v>
      </c>
      <c r="F195" s="245" t="s">
        <v>827</v>
      </c>
      <c r="G195" s="243"/>
      <c r="H195" s="246">
        <v>-17.640000000000001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137</v>
      </c>
      <c r="AU195" s="252" t="s">
        <v>86</v>
      </c>
      <c r="AV195" s="14" t="s">
        <v>86</v>
      </c>
      <c r="AW195" s="14" t="s">
        <v>32</v>
      </c>
      <c r="AX195" s="14" t="s">
        <v>76</v>
      </c>
      <c r="AY195" s="252" t="s">
        <v>125</v>
      </c>
    </row>
    <row r="196" s="13" customFormat="1">
      <c r="A196" s="13"/>
      <c r="B196" s="231"/>
      <c r="C196" s="232"/>
      <c r="D196" s="233" t="s">
        <v>137</v>
      </c>
      <c r="E196" s="234" t="s">
        <v>1</v>
      </c>
      <c r="F196" s="235" t="s">
        <v>828</v>
      </c>
      <c r="G196" s="232"/>
      <c r="H196" s="234" t="s">
        <v>1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137</v>
      </c>
      <c r="AU196" s="241" t="s">
        <v>86</v>
      </c>
      <c r="AV196" s="13" t="s">
        <v>84</v>
      </c>
      <c r="AW196" s="13" t="s">
        <v>32</v>
      </c>
      <c r="AX196" s="13" t="s">
        <v>76</v>
      </c>
      <c r="AY196" s="241" t="s">
        <v>125</v>
      </c>
    </row>
    <row r="197" s="14" customFormat="1">
      <c r="A197" s="14"/>
      <c r="B197" s="242"/>
      <c r="C197" s="243"/>
      <c r="D197" s="233" t="s">
        <v>137</v>
      </c>
      <c r="E197" s="244" t="s">
        <v>1</v>
      </c>
      <c r="F197" s="245" t="s">
        <v>829</v>
      </c>
      <c r="G197" s="243"/>
      <c r="H197" s="246">
        <v>20.012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137</v>
      </c>
      <c r="AU197" s="252" t="s">
        <v>86</v>
      </c>
      <c r="AV197" s="14" t="s">
        <v>86</v>
      </c>
      <c r="AW197" s="14" t="s">
        <v>32</v>
      </c>
      <c r="AX197" s="14" t="s">
        <v>76</v>
      </c>
      <c r="AY197" s="252" t="s">
        <v>125</v>
      </c>
    </row>
    <row r="198" s="15" customFormat="1">
      <c r="A198" s="15"/>
      <c r="B198" s="257"/>
      <c r="C198" s="258"/>
      <c r="D198" s="233" t="s">
        <v>137</v>
      </c>
      <c r="E198" s="259" t="s">
        <v>1</v>
      </c>
      <c r="F198" s="260" t="s">
        <v>197</v>
      </c>
      <c r="G198" s="258"/>
      <c r="H198" s="261">
        <v>82.540000000000006</v>
      </c>
      <c r="I198" s="262"/>
      <c r="J198" s="258"/>
      <c r="K198" s="258"/>
      <c r="L198" s="263"/>
      <c r="M198" s="264"/>
      <c r="N198" s="265"/>
      <c r="O198" s="265"/>
      <c r="P198" s="265"/>
      <c r="Q198" s="265"/>
      <c r="R198" s="265"/>
      <c r="S198" s="265"/>
      <c r="T198" s="266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7" t="s">
        <v>137</v>
      </c>
      <c r="AU198" s="267" t="s">
        <v>86</v>
      </c>
      <c r="AV198" s="15" t="s">
        <v>132</v>
      </c>
      <c r="AW198" s="15" t="s">
        <v>32</v>
      </c>
      <c r="AX198" s="15" t="s">
        <v>84</v>
      </c>
      <c r="AY198" s="267" t="s">
        <v>125</v>
      </c>
    </row>
    <row r="199" s="2" customFormat="1" ht="16.5" customHeight="1">
      <c r="A199" s="38"/>
      <c r="B199" s="39"/>
      <c r="C199" s="268" t="s">
        <v>241</v>
      </c>
      <c r="D199" s="268" t="s">
        <v>255</v>
      </c>
      <c r="E199" s="269" t="s">
        <v>256</v>
      </c>
      <c r="F199" s="270" t="s">
        <v>257</v>
      </c>
      <c r="G199" s="271" t="s">
        <v>244</v>
      </c>
      <c r="H199" s="272">
        <v>165.08000000000001</v>
      </c>
      <c r="I199" s="273"/>
      <c r="J199" s="274">
        <f>ROUND(I199*H199,2)</f>
        <v>0</v>
      </c>
      <c r="K199" s="270" t="s">
        <v>131</v>
      </c>
      <c r="L199" s="275"/>
      <c r="M199" s="276" t="s">
        <v>1</v>
      </c>
      <c r="N199" s="277" t="s">
        <v>41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169</v>
      </c>
      <c r="AT199" s="229" t="s">
        <v>255</v>
      </c>
      <c r="AU199" s="229" t="s">
        <v>86</v>
      </c>
      <c r="AY199" s="17" t="s">
        <v>125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84</v>
      </c>
      <c r="BK199" s="230">
        <f>ROUND(I199*H199,2)</f>
        <v>0</v>
      </c>
      <c r="BL199" s="17" t="s">
        <v>132</v>
      </c>
      <c r="BM199" s="229" t="s">
        <v>830</v>
      </c>
    </row>
    <row r="200" s="14" customFormat="1">
      <c r="A200" s="14"/>
      <c r="B200" s="242"/>
      <c r="C200" s="243"/>
      <c r="D200" s="233" t="s">
        <v>137</v>
      </c>
      <c r="E200" s="243"/>
      <c r="F200" s="245" t="s">
        <v>831</v>
      </c>
      <c r="G200" s="243"/>
      <c r="H200" s="246">
        <v>165.08000000000001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137</v>
      </c>
      <c r="AU200" s="252" t="s">
        <v>86</v>
      </c>
      <c r="AV200" s="14" t="s">
        <v>86</v>
      </c>
      <c r="AW200" s="14" t="s">
        <v>4</v>
      </c>
      <c r="AX200" s="14" t="s">
        <v>84</v>
      </c>
      <c r="AY200" s="252" t="s">
        <v>125</v>
      </c>
    </row>
    <row r="201" s="2" customFormat="1" ht="33" customHeight="1">
      <c r="A201" s="38"/>
      <c r="B201" s="39"/>
      <c r="C201" s="218" t="s">
        <v>248</v>
      </c>
      <c r="D201" s="218" t="s">
        <v>127</v>
      </c>
      <c r="E201" s="219" t="s">
        <v>277</v>
      </c>
      <c r="F201" s="220" t="s">
        <v>278</v>
      </c>
      <c r="G201" s="221" t="s">
        <v>130</v>
      </c>
      <c r="H201" s="222">
        <v>6</v>
      </c>
      <c r="I201" s="223"/>
      <c r="J201" s="224">
        <f>ROUND(I201*H201,2)</f>
        <v>0</v>
      </c>
      <c r="K201" s="220" t="s">
        <v>131</v>
      </c>
      <c r="L201" s="44"/>
      <c r="M201" s="225" t="s">
        <v>1</v>
      </c>
      <c r="N201" s="226" t="s">
        <v>41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132</v>
      </c>
      <c r="AT201" s="229" t="s">
        <v>127</v>
      </c>
      <c r="AU201" s="229" t="s">
        <v>86</v>
      </c>
      <c r="AY201" s="17" t="s">
        <v>125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84</v>
      </c>
      <c r="BK201" s="230">
        <f>ROUND(I201*H201,2)</f>
        <v>0</v>
      </c>
      <c r="BL201" s="17" t="s">
        <v>132</v>
      </c>
      <c r="BM201" s="229" t="s">
        <v>832</v>
      </c>
    </row>
    <row r="202" s="13" customFormat="1">
      <c r="A202" s="13"/>
      <c r="B202" s="231"/>
      <c r="C202" s="232"/>
      <c r="D202" s="233" t="s">
        <v>137</v>
      </c>
      <c r="E202" s="234" t="s">
        <v>1</v>
      </c>
      <c r="F202" s="235" t="s">
        <v>833</v>
      </c>
      <c r="G202" s="232"/>
      <c r="H202" s="234" t="s">
        <v>1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137</v>
      </c>
      <c r="AU202" s="241" t="s">
        <v>86</v>
      </c>
      <c r="AV202" s="13" t="s">
        <v>84</v>
      </c>
      <c r="AW202" s="13" t="s">
        <v>32</v>
      </c>
      <c r="AX202" s="13" t="s">
        <v>76</v>
      </c>
      <c r="AY202" s="241" t="s">
        <v>125</v>
      </c>
    </row>
    <row r="203" s="14" customFormat="1">
      <c r="A203" s="14"/>
      <c r="B203" s="242"/>
      <c r="C203" s="243"/>
      <c r="D203" s="233" t="s">
        <v>137</v>
      </c>
      <c r="E203" s="244" t="s">
        <v>1</v>
      </c>
      <c r="F203" s="245" t="s">
        <v>155</v>
      </c>
      <c r="G203" s="243"/>
      <c r="H203" s="246">
        <v>6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137</v>
      </c>
      <c r="AU203" s="252" t="s">
        <v>86</v>
      </c>
      <c r="AV203" s="14" t="s">
        <v>86</v>
      </c>
      <c r="AW203" s="14" t="s">
        <v>32</v>
      </c>
      <c r="AX203" s="14" t="s">
        <v>84</v>
      </c>
      <c r="AY203" s="252" t="s">
        <v>125</v>
      </c>
    </row>
    <row r="204" s="2" customFormat="1" ht="24.15" customHeight="1">
      <c r="A204" s="38"/>
      <c r="B204" s="39"/>
      <c r="C204" s="218" t="s">
        <v>7</v>
      </c>
      <c r="D204" s="218" t="s">
        <v>127</v>
      </c>
      <c r="E204" s="219" t="s">
        <v>281</v>
      </c>
      <c r="F204" s="220" t="s">
        <v>282</v>
      </c>
      <c r="G204" s="221" t="s">
        <v>130</v>
      </c>
      <c r="H204" s="222">
        <v>6</v>
      </c>
      <c r="I204" s="223"/>
      <c r="J204" s="224">
        <f>ROUND(I204*H204,2)</f>
        <v>0</v>
      </c>
      <c r="K204" s="220" t="s">
        <v>131</v>
      </c>
      <c r="L204" s="44"/>
      <c r="M204" s="225" t="s">
        <v>1</v>
      </c>
      <c r="N204" s="226" t="s">
        <v>41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132</v>
      </c>
      <c r="AT204" s="229" t="s">
        <v>127</v>
      </c>
      <c r="AU204" s="229" t="s">
        <v>86</v>
      </c>
      <c r="AY204" s="17" t="s">
        <v>125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132</v>
      </c>
      <c r="BM204" s="229" t="s">
        <v>834</v>
      </c>
    </row>
    <row r="205" s="13" customFormat="1">
      <c r="A205" s="13"/>
      <c r="B205" s="231"/>
      <c r="C205" s="232"/>
      <c r="D205" s="233" t="s">
        <v>137</v>
      </c>
      <c r="E205" s="234" t="s">
        <v>1</v>
      </c>
      <c r="F205" s="235" t="s">
        <v>833</v>
      </c>
      <c r="G205" s="232"/>
      <c r="H205" s="234" t="s">
        <v>1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137</v>
      </c>
      <c r="AU205" s="241" t="s">
        <v>86</v>
      </c>
      <c r="AV205" s="13" t="s">
        <v>84</v>
      </c>
      <c r="AW205" s="13" t="s">
        <v>32</v>
      </c>
      <c r="AX205" s="13" t="s">
        <v>76</v>
      </c>
      <c r="AY205" s="241" t="s">
        <v>125</v>
      </c>
    </row>
    <row r="206" s="14" customFormat="1">
      <c r="A206" s="14"/>
      <c r="B206" s="242"/>
      <c r="C206" s="243"/>
      <c r="D206" s="233" t="s">
        <v>137</v>
      </c>
      <c r="E206" s="244" t="s">
        <v>1</v>
      </c>
      <c r="F206" s="245" t="s">
        <v>155</v>
      </c>
      <c r="G206" s="243"/>
      <c r="H206" s="246">
        <v>6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137</v>
      </c>
      <c r="AU206" s="252" t="s">
        <v>86</v>
      </c>
      <c r="AV206" s="14" t="s">
        <v>86</v>
      </c>
      <c r="AW206" s="14" t="s">
        <v>32</v>
      </c>
      <c r="AX206" s="14" t="s">
        <v>84</v>
      </c>
      <c r="AY206" s="252" t="s">
        <v>125</v>
      </c>
    </row>
    <row r="207" s="2" customFormat="1" ht="16.5" customHeight="1">
      <c r="A207" s="38"/>
      <c r="B207" s="39"/>
      <c r="C207" s="268" t="s">
        <v>262</v>
      </c>
      <c r="D207" s="268" t="s">
        <v>255</v>
      </c>
      <c r="E207" s="269" t="s">
        <v>285</v>
      </c>
      <c r="F207" s="270" t="s">
        <v>286</v>
      </c>
      <c r="G207" s="271" t="s">
        <v>287</v>
      </c>
      <c r="H207" s="272">
        <v>0.12</v>
      </c>
      <c r="I207" s="273"/>
      <c r="J207" s="274">
        <f>ROUND(I207*H207,2)</f>
        <v>0</v>
      </c>
      <c r="K207" s="270" t="s">
        <v>131</v>
      </c>
      <c r="L207" s="275"/>
      <c r="M207" s="276" t="s">
        <v>1</v>
      </c>
      <c r="N207" s="277" t="s">
        <v>41</v>
      </c>
      <c r="O207" s="91"/>
      <c r="P207" s="227">
        <f>O207*H207</f>
        <v>0</v>
      </c>
      <c r="Q207" s="227">
        <v>0.001</v>
      </c>
      <c r="R207" s="227">
        <f>Q207*H207</f>
        <v>0.00012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169</v>
      </c>
      <c r="AT207" s="229" t="s">
        <v>255</v>
      </c>
      <c r="AU207" s="229" t="s">
        <v>86</v>
      </c>
      <c r="AY207" s="17" t="s">
        <v>125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84</v>
      </c>
      <c r="BK207" s="230">
        <f>ROUND(I207*H207,2)</f>
        <v>0</v>
      </c>
      <c r="BL207" s="17" t="s">
        <v>132</v>
      </c>
      <c r="BM207" s="229" t="s">
        <v>835</v>
      </c>
    </row>
    <row r="208" s="14" customFormat="1">
      <c r="A208" s="14"/>
      <c r="B208" s="242"/>
      <c r="C208" s="243"/>
      <c r="D208" s="233" t="s">
        <v>137</v>
      </c>
      <c r="E208" s="243"/>
      <c r="F208" s="245" t="s">
        <v>836</v>
      </c>
      <c r="G208" s="243"/>
      <c r="H208" s="246">
        <v>0.12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137</v>
      </c>
      <c r="AU208" s="252" t="s">
        <v>86</v>
      </c>
      <c r="AV208" s="14" t="s">
        <v>86</v>
      </c>
      <c r="AW208" s="14" t="s">
        <v>4</v>
      </c>
      <c r="AX208" s="14" t="s">
        <v>84</v>
      </c>
      <c r="AY208" s="252" t="s">
        <v>125</v>
      </c>
    </row>
    <row r="209" s="12" customFormat="1" ht="22.8" customHeight="1">
      <c r="A209" s="12"/>
      <c r="B209" s="202"/>
      <c r="C209" s="203"/>
      <c r="D209" s="204" t="s">
        <v>75</v>
      </c>
      <c r="E209" s="216" t="s">
        <v>132</v>
      </c>
      <c r="F209" s="216" t="s">
        <v>297</v>
      </c>
      <c r="G209" s="203"/>
      <c r="H209" s="203"/>
      <c r="I209" s="206"/>
      <c r="J209" s="217">
        <f>BK209</f>
        <v>0</v>
      </c>
      <c r="K209" s="203"/>
      <c r="L209" s="208"/>
      <c r="M209" s="209"/>
      <c r="N209" s="210"/>
      <c r="O209" s="210"/>
      <c r="P209" s="211">
        <f>SUM(P210:P237)</f>
        <v>0</v>
      </c>
      <c r="Q209" s="210"/>
      <c r="R209" s="211">
        <f>SUM(R210:R237)</f>
        <v>6.2880399999999996</v>
      </c>
      <c r="S209" s="210"/>
      <c r="T209" s="212">
        <f>SUM(T210:T237)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3" t="s">
        <v>84</v>
      </c>
      <c r="AT209" s="214" t="s">
        <v>75</v>
      </c>
      <c r="AU209" s="214" t="s">
        <v>84</v>
      </c>
      <c r="AY209" s="213" t="s">
        <v>125</v>
      </c>
      <c r="BK209" s="215">
        <f>SUM(BK210:BK237)</f>
        <v>0</v>
      </c>
    </row>
    <row r="210" s="2" customFormat="1" ht="33" customHeight="1">
      <c r="A210" s="38"/>
      <c r="B210" s="39"/>
      <c r="C210" s="218" t="s">
        <v>271</v>
      </c>
      <c r="D210" s="218" t="s">
        <v>127</v>
      </c>
      <c r="E210" s="219" t="s">
        <v>837</v>
      </c>
      <c r="F210" s="220" t="s">
        <v>838</v>
      </c>
      <c r="G210" s="221" t="s">
        <v>190</v>
      </c>
      <c r="H210" s="222">
        <v>4.7880000000000003</v>
      </c>
      <c r="I210" s="223"/>
      <c r="J210" s="224">
        <f>ROUND(I210*H210,2)</f>
        <v>0</v>
      </c>
      <c r="K210" s="220" t="s">
        <v>131</v>
      </c>
      <c r="L210" s="44"/>
      <c r="M210" s="225" t="s">
        <v>1</v>
      </c>
      <c r="N210" s="226" t="s">
        <v>41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132</v>
      </c>
      <c r="AT210" s="229" t="s">
        <v>127</v>
      </c>
      <c r="AU210" s="229" t="s">
        <v>86</v>
      </c>
      <c r="AY210" s="17" t="s">
        <v>125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84</v>
      </c>
      <c r="BK210" s="230">
        <f>ROUND(I210*H210,2)</f>
        <v>0</v>
      </c>
      <c r="BL210" s="17" t="s">
        <v>132</v>
      </c>
      <c r="BM210" s="229" t="s">
        <v>839</v>
      </c>
    </row>
    <row r="211" s="13" customFormat="1">
      <c r="A211" s="13"/>
      <c r="B211" s="231"/>
      <c r="C211" s="232"/>
      <c r="D211" s="233" t="s">
        <v>137</v>
      </c>
      <c r="E211" s="234" t="s">
        <v>1</v>
      </c>
      <c r="F211" s="235" t="s">
        <v>840</v>
      </c>
      <c r="G211" s="232"/>
      <c r="H211" s="234" t="s">
        <v>1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137</v>
      </c>
      <c r="AU211" s="241" t="s">
        <v>86</v>
      </c>
      <c r="AV211" s="13" t="s">
        <v>84</v>
      </c>
      <c r="AW211" s="13" t="s">
        <v>32</v>
      </c>
      <c r="AX211" s="13" t="s">
        <v>76</v>
      </c>
      <c r="AY211" s="241" t="s">
        <v>125</v>
      </c>
    </row>
    <row r="212" s="14" customFormat="1">
      <c r="A212" s="14"/>
      <c r="B212" s="242"/>
      <c r="C212" s="243"/>
      <c r="D212" s="233" t="s">
        <v>137</v>
      </c>
      <c r="E212" s="244" t="s">
        <v>1</v>
      </c>
      <c r="F212" s="245" t="s">
        <v>841</v>
      </c>
      <c r="G212" s="243"/>
      <c r="H212" s="246">
        <v>4.7880000000000003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137</v>
      </c>
      <c r="AU212" s="252" t="s">
        <v>86</v>
      </c>
      <c r="AV212" s="14" t="s">
        <v>86</v>
      </c>
      <c r="AW212" s="14" t="s">
        <v>32</v>
      </c>
      <c r="AX212" s="14" t="s">
        <v>84</v>
      </c>
      <c r="AY212" s="252" t="s">
        <v>125</v>
      </c>
    </row>
    <row r="213" s="2" customFormat="1" ht="24.15" customHeight="1">
      <c r="A213" s="38"/>
      <c r="B213" s="39"/>
      <c r="C213" s="218" t="s">
        <v>276</v>
      </c>
      <c r="D213" s="218" t="s">
        <v>127</v>
      </c>
      <c r="E213" s="219" t="s">
        <v>842</v>
      </c>
      <c r="F213" s="220" t="s">
        <v>843</v>
      </c>
      <c r="G213" s="221" t="s">
        <v>344</v>
      </c>
      <c r="H213" s="222">
        <v>47</v>
      </c>
      <c r="I213" s="223"/>
      <c r="J213" s="224">
        <f>ROUND(I213*H213,2)</f>
        <v>0</v>
      </c>
      <c r="K213" s="220" t="s">
        <v>131</v>
      </c>
      <c r="L213" s="44"/>
      <c r="M213" s="225" t="s">
        <v>1</v>
      </c>
      <c r="N213" s="226" t="s">
        <v>41</v>
      </c>
      <c r="O213" s="91"/>
      <c r="P213" s="227">
        <f>O213*H213</f>
        <v>0</v>
      </c>
      <c r="Q213" s="227">
        <v>0.088319999999999996</v>
      </c>
      <c r="R213" s="227">
        <f>Q213*H213</f>
        <v>4.1510400000000001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132</v>
      </c>
      <c r="AT213" s="229" t="s">
        <v>127</v>
      </c>
      <c r="AU213" s="229" t="s">
        <v>86</v>
      </c>
      <c r="AY213" s="17" t="s">
        <v>125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84</v>
      </c>
      <c r="BK213" s="230">
        <f>ROUND(I213*H213,2)</f>
        <v>0</v>
      </c>
      <c r="BL213" s="17" t="s">
        <v>132</v>
      </c>
      <c r="BM213" s="229" t="s">
        <v>844</v>
      </c>
    </row>
    <row r="214" s="13" customFormat="1">
      <c r="A214" s="13"/>
      <c r="B214" s="231"/>
      <c r="C214" s="232"/>
      <c r="D214" s="233" t="s">
        <v>137</v>
      </c>
      <c r="E214" s="234" t="s">
        <v>1</v>
      </c>
      <c r="F214" s="235" t="s">
        <v>845</v>
      </c>
      <c r="G214" s="232"/>
      <c r="H214" s="234" t="s">
        <v>1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137</v>
      </c>
      <c r="AU214" s="241" t="s">
        <v>86</v>
      </c>
      <c r="AV214" s="13" t="s">
        <v>84</v>
      </c>
      <c r="AW214" s="13" t="s">
        <v>32</v>
      </c>
      <c r="AX214" s="13" t="s">
        <v>76</v>
      </c>
      <c r="AY214" s="241" t="s">
        <v>125</v>
      </c>
    </row>
    <row r="215" s="13" customFormat="1">
      <c r="A215" s="13"/>
      <c r="B215" s="231"/>
      <c r="C215" s="232"/>
      <c r="D215" s="233" t="s">
        <v>137</v>
      </c>
      <c r="E215" s="234" t="s">
        <v>1</v>
      </c>
      <c r="F215" s="235" t="s">
        <v>846</v>
      </c>
      <c r="G215" s="232"/>
      <c r="H215" s="234" t="s">
        <v>1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137</v>
      </c>
      <c r="AU215" s="241" t="s">
        <v>86</v>
      </c>
      <c r="AV215" s="13" t="s">
        <v>84</v>
      </c>
      <c r="AW215" s="13" t="s">
        <v>32</v>
      </c>
      <c r="AX215" s="13" t="s">
        <v>76</v>
      </c>
      <c r="AY215" s="241" t="s">
        <v>125</v>
      </c>
    </row>
    <row r="216" s="14" customFormat="1">
      <c r="A216" s="14"/>
      <c r="B216" s="242"/>
      <c r="C216" s="243"/>
      <c r="D216" s="233" t="s">
        <v>137</v>
      </c>
      <c r="E216" s="244" t="s">
        <v>1</v>
      </c>
      <c r="F216" s="245" t="s">
        <v>847</v>
      </c>
      <c r="G216" s="243"/>
      <c r="H216" s="246">
        <v>47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137</v>
      </c>
      <c r="AU216" s="252" t="s">
        <v>86</v>
      </c>
      <c r="AV216" s="14" t="s">
        <v>86</v>
      </c>
      <c r="AW216" s="14" t="s">
        <v>32</v>
      </c>
      <c r="AX216" s="14" t="s">
        <v>84</v>
      </c>
      <c r="AY216" s="252" t="s">
        <v>125</v>
      </c>
    </row>
    <row r="217" s="2" customFormat="1" ht="24.15" customHeight="1">
      <c r="A217" s="38"/>
      <c r="B217" s="39"/>
      <c r="C217" s="268" t="s">
        <v>280</v>
      </c>
      <c r="D217" s="268" t="s">
        <v>255</v>
      </c>
      <c r="E217" s="269" t="s">
        <v>848</v>
      </c>
      <c r="F217" s="270" t="s">
        <v>849</v>
      </c>
      <c r="G217" s="271" t="s">
        <v>344</v>
      </c>
      <c r="H217" s="272">
        <v>9</v>
      </c>
      <c r="I217" s="273"/>
      <c r="J217" s="274">
        <f>ROUND(I217*H217,2)</f>
        <v>0</v>
      </c>
      <c r="K217" s="270" t="s">
        <v>131</v>
      </c>
      <c r="L217" s="275"/>
      <c r="M217" s="276" t="s">
        <v>1</v>
      </c>
      <c r="N217" s="277" t="s">
        <v>41</v>
      </c>
      <c r="O217" s="91"/>
      <c r="P217" s="227">
        <f>O217*H217</f>
        <v>0</v>
      </c>
      <c r="Q217" s="227">
        <v>0.021000000000000001</v>
      </c>
      <c r="R217" s="227">
        <f>Q217*H217</f>
        <v>0.189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169</v>
      </c>
      <c r="AT217" s="229" t="s">
        <v>255</v>
      </c>
      <c r="AU217" s="229" t="s">
        <v>86</v>
      </c>
      <c r="AY217" s="17" t="s">
        <v>125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84</v>
      </c>
      <c r="BK217" s="230">
        <f>ROUND(I217*H217,2)</f>
        <v>0</v>
      </c>
      <c r="BL217" s="17" t="s">
        <v>132</v>
      </c>
      <c r="BM217" s="229" t="s">
        <v>850</v>
      </c>
    </row>
    <row r="218" s="13" customFormat="1">
      <c r="A218" s="13"/>
      <c r="B218" s="231"/>
      <c r="C218" s="232"/>
      <c r="D218" s="233" t="s">
        <v>137</v>
      </c>
      <c r="E218" s="234" t="s">
        <v>1</v>
      </c>
      <c r="F218" s="235" t="s">
        <v>851</v>
      </c>
      <c r="G218" s="232"/>
      <c r="H218" s="234" t="s">
        <v>1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137</v>
      </c>
      <c r="AU218" s="241" t="s">
        <v>86</v>
      </c>
      <c r="AV218" s="13" t="s">
        <v>84</v>
      </c>
      <c r="AW218" s="13" t="s">
        <v>32</v>
      </c>
      <c r="AX218" s="13" t="s">
        <v>76</v>
      </c>
      <c r="AY218" s="241" t="s">
        <v>125</v>
      </c>
    </row>
    <row r="219" s="14" customFormat="1">
      <c r="A219" s="14"/>
      <c r="B219" s="242"/>
      <c r="C219" s="243"/>
      <c r="D219" s="233" t="s">
        <v>137</v>
      </c>
      <c r="E219" s="244" t="s">
        <v>1</v>
      </c>
      <c r="F219" s="245" t="s">
        <v>852</v>
      </c>
      <c r="G219" s="243"/>
      <c r="H219" s="246">
        <v>9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137</v>
      </c>
      <c r="AU219" s="252" t="s">
        <v>86</v>
      </c>
      <c r="AV219" s="14" t="s">
        <v>86</v>
      </c>
      <c r="AW219" s="14" t="s">
        <v>32</v>
      </c>
      <c r="AX219" s="14" t="s">
        <v>84</v>
      </c>
      <c r="AY219" s="252" t="s">
        <v>125</v>
      </c>
    </row>
    <row r="220" s="2" customFormat="1" ht="24.15" customHeight="1">
      <c r="A220" s="38"/>
      <c r="B220" s="39"/>
      <c r="C220" s="268" t="s">
        <v>284</v>
      </c>
      <c r="D220" s="268" t="s">
        <v>255</v>
      </c>
      <c r="E220" s="269" t="s">
        <v>853</v>
      </c>
      <c r="F220" s="270" t="s">
        <v>854</v>
      </c>
      <c r="G220" s="271" t="s">
        <v>344</v>
      </c>
      <c r="H220" s="272">
        <v>10</v>
      </c>
      <c r="I220" s="273"/>
      <c r="J220" s="274">
        <f>ROUND(I220*H220,2)</f>
        <v>0</v>
      </c>
      <c r="K220" s="270" t="s">
        <v>131</v>
      </c>
      <c r="L220" s="275"/>
      <c r="M220" s="276" t="s">
        <v>1</v>
      </c>
      <c r="N220" s="277" t="s">
        <v>41</v>
      </c>
      <c r="O220" s="91"/>
      <c r="P220" s="227">
        <f>O220*H220</f>
        <v>0</v>
      </c>
      <c r="Q220" s="227">
        <v>0.032000000000000001</v>
      </c>
      <c r="R220" s="227">
        <f>Q220*H220</f>
        <v>0.32000000000000001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169</v>
      </c>
      <c r="AT220" s="229" t="s">
        <v>255</v>
      </c>
      <c r="AU220" s="229" t="s">
        <v>86</v>
      </c>
      <c r="AY220" s="17" t="s">
        <v>125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84</v>
      </c>
      <c r="BK220" s="230">
        <f>ROUND(I220*H220,2)</f>
        <v>0</v>
      </c>
      <c r="BL220" s="17" t="s">
        <v>132</v>
      </c>
      <c r="BM220" s="229" t="s">
        <v>855</v>
      </c>
    </row>
    <row r="221" s="13" customFormat="1">
      <c r="A221" s="13"/>
      <c r="B221" s="231"/>
      <c r="C221" s="232"/>
      <c r="D221" s="233" t="s">
        <v>137</v>
      </c>
      <c r="E221" s="234" t="s">
        <v>1</v>
      </c>
      <c r="F221" s="235" t="s">
        <v>851</v>
      </c>
      <c r="G221" s="232"/>
      <c r="H221" s="234" t="s">
        <v>1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137</v>
      </c>
      <c r="AU221" s="241" t="s">
        <v>86</v>
      </c>
      <c r="AV221" s="13" t="s">
        <v>84</v>
      </c>
      <c r="AW221" s="13" t="s">
        <v>32</v>
      </c>
      <c r="AX221" s="13" t="s">
        <v>76</v>
      </c>
      <c r="AY221" s="241" t="s">
        <v>125</v>
      </c>
    </row>
    <row r="222" s="14" customFormat="1">
      <c r="A222" s="14"/>
      <c r="B222" s="242"/>
      <c r="C222" s="243"/>
      <c r="D222" s="233" t="s">
        <v>137</v>
      </c>
      <c r="E222" s="244" t="s">
        <v>1</v>
      </c>
      <c r="F222" s="245" t="s">
        <v>852</v>
      </c>
      <c r="G222" s="243"/>
      <c r="H222" s="246">
        <v>9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137</v>
      </c>
      <c r="AU222" s="252" t="s">
        <v>86</v>
      </c>
      <c r="AV222" s="14" t="s">
        <v>86</v>
      </c>
      <c r="AW222" s="14" t="s">
        <v>32</v>
      </c>
      <c r="AX222" s="14" t="s">
        <v>76</v>
      </c>
      <c r="AY222" s="252" t="s">
        <v>125</v>
      </c>
    </row>
    <row r="223" s="13" customFormat="1">
      <c r="A223" s="13"/>
      <c r="B223" s="231"/>
      <c r="C223" s="232"/>
      <c r="D223" s="233" t="s">
        <v>137</v>
      </c>
      <c r="E223" s="234" t="s">
        <v>1</v>
      </c>
      <c r="F223" s="235" t="s">
        <v>856</v>
      </c>
      <c r="G223" s="232"/>
      <c r="H223" s="234" t="s">
        <v>1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137</v>
      </c>
      <c r="AU223" s="241" t="s">
        <v>86</v>
      </c>
      <c r="AV223" s="13" t="s">
        <v>84</v>
      </c>
      <c r="AW223" s="13" t="s">
        <v>32</v>
      </c>
      <c r="AX223" s="13" t="s">
        <v>76</v>
      </c>
      <c r="AY223" s="241" t="s">
        <v>125</v>
      </c>
    </row>
    <row r="224" s="14" customFormat="1">
      <c r="A224" s="14"/>
      <c r="B224" s="242"/>
      <c r="C224" s="243"/>
      <c r="D224" s="233" t="s">
        <v>137</v>
      </c>
      <c r="E224" s="244" t="s">
        <v>1</v>
      </c>
      <c r="F224" s="245" t="s">
        <v>84</v>
      </c>
      <c r="G224" s="243"/>
      <c r="H224" s="246">
        <v>1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137</v>
      </c>
      <c r="AU224" s="252" t="s">
        <v>86</v>
      </c>
      <c r="AV224" s="14" t="s">
        <v>86</v>
      </c>
      <c r="AW224" s="14" t="s">
        <v>32</v>
      </c>
      <c r="AX224" s="14" t="s">
        <v>76</v>
      </c>
      <c r="AY224" s="252" t="s">
        <v>125</v>
      </c>
    </row>
    <row r="225" s="15" customFormat="1">
      <c r="A225" s="15"/>
      <c r="B225" s="257"/>
      <c r="C225" s="258"/>
      <c r="D225" s="233" t="s">
        <v>137</v>
      </c>
      <c r="E225" s="259" t="s">
        <v>1</v>
      </c>
      <c r="F225" s="260" t="s">
        <v>197</v>
      </c>
      <c r="G225" s="258"/>
      <c r="H225" s="261">
        <v>10</v>
      </c>
      <c r="I225" s="262"/>
      <c r="J225" s="258"/>
      <c r="K225" s="258"/>
      <c r="L225" s="263"/>
      <c r="M225" s="264"/>
      <c r="N225" s="265"/>
      <c r="O225" s="265"/>
      <c r="P225" s="265"/>
      <c r="Q225" s="265"/>
      <c r="R225" s="265"/>
      <c r="S225" s="265"/>
      <c r="T225" s="26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7" t="s">
        <v>137</v>
      </c>
      <c r="AU225" s="267" t="s">
        <v>86</v>
      </c>
      <c r="AV225" s="15" t="s">
        <v>132</v>
      </c>
      <c r="AW225" s="15" t="s">
        <v>32</v>
      </c>
      <c r="AX225" s="15" t="s">
        <v>84</v>
      </c>
      <c r="AY225" s="267" t="s">
        <v>125</v>
      </c>
    </row>
    <row r="226" s="2" customFormat="1" ht="24.15" customHeight="1">
      <c r="A226" s="38"/>
      <c r="B226" s="39"/>
      <c r="C226" s="268" t="s">
        <v>291</v>
      </c>
      <c r="D226" s="268" t="s">
        <v>255</v>
      </c>
      <c r="E226" s="269" t="s">
        <v>857</v>
      </c>
      <c r="F226" s="270" t="s">
        <v>858</v>
      </c>
      <c r="G226" s="271" t="s">
        <v>344</v>
      </c>
      <c r="H226" s="272">
        <v>9</v>
      </c>
      <c r="I226" s="273"/>
      <c r="J226" s="274">
        <f>ROUND(I226*H226,2)</f>
        <v>0</v>
      </c>
      <c r="K226" s="270" t="s">
        <v>131</v>
      </c>
      <c r="L226" s="275"/>
      <c r="M226" s="276" t="s">
        <v>1</v>
      </c>
      <c r="N226" s="277" t="s">
        <v>41</v>
      </c>
      <c r="O226" s="91"/>
      <c r="P226" s="227">
        <f>O226*H226</f>
        <v>0</v>
      </c>
      <c r="Q226" s="227">
        <v>0.041000000000000002</v>
      </c>
      <c r="R226" s="227">
        <f>Q226*H226</f>
        <v>0.36899999999999999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169</v>
      </c>
      <c r="AT226" s="229" t="s">
        <v>255</v>
      </c>
      <c r="AU226" s="229" t="s">
        <v>86</v>
      </c>
      <c r="AY226" s="17" t="s">
        <v>125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84</v>
      </c>
      <c r="BK226" s="230">
        <f>ROUND(I226*H226,2)</f>
        <v>0</v>
      </c>
      <c r="BL226" s="17" t="s">
        <v>132</v>
      </c>
      <c r="BM226" s="229" t="s">
        <v>859</v>
      </c>
    </row>
    <row r="227" s="13" customFormat="1">
      <c r="A227" s="13"/>
      <c r="B227" s="231"/>
      <c r="C227" s="232"/>
      <c r="D227" s="233" t="s">
        <v>137</v>
      </c>
      <c r="E227" s="234" t="s">
        <v>1</v>
      </c>
      <c r="F227" s="235" t="s">
        <v>851</v>
      </c>
      <c r="G227" s="232"/>
      <c r="H227" s="234" t="s">
        <v>1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137</v>
      </c>
      <c r="AU227" s="241" t="s">
        <v>86</v>
      </c>
      <c r="AV227" s="13" t="s">
        <v>84</v>
      </c>
      <c r="AW227" s="13" t="s">
        <v>32</v>
      </c>
      <c r="AX227" s="13" t="s">
        <v>76</v>
      </c>
      <c r="AY227" s="241" t="s">
        <v>125</v>
      </c>
    </row>
    <row r="228" s="14" customFormat="1">
      <c r="A228" s="14"/>
      <c r="B228" s="242"/>
      <c r="C228" s="243"/>
      <c r="D228" s="233" t="s">
        <v>137</v>
      </c>
      <c r="E228" s="244" t="s">
        <v>1</v>
      </c>
      <c r="F228" s="245" t="s">
        <v>852</v>
      </c>
      <c r="G228" s="243"/>
      <c r="H228" s="246">
        <v>9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137</v>
      </c>
      <c r="AU228" s="252" t="s">
        <v>86</v>
      </c>
      <c r="AV228" s="14" t="s">
        <v>86</v>
      </c>
      <c r="AW228" s="14" t="s">
        <v>32</v>
      </c>
      <c r="AX228" s="14" t="s">
        <v>84</v>
      </c>
      <c r="AY228" s="252" t="s">
        <v>125</v>
      </c>
    </row>
    <row r="229" s="2" customFormat="1" ht="24.15" customHeight="1">
      <c r="A229" s="38"/>
      <c r="B229" s="39"/>
      <c r="C229" s="268" t="s">
        <v>298</v>
      </c>
      <c r="D229" s="268" t="s">
        <v>255</v>
      </c>
      <c r="E229" s="269" t="s">
        <v>860</v>
      </c>
      <c r="F229" s="270" t="s">
        <v>861</v>
      </c>
      <c r="G229" s="271" t="s">
        <v>344</v>
      </c>
      <c r="H229" s="272">
        <v>10</v>
      </c>
      <c r="I229" s="273"/>
      <c r="J229" s="274">
        <f>ROUND(I229*H229,2)</f>
        <v>0</v>
      </c>
      <c r="K229" s="270" t="s">
        <v>131</v>
      </c>
      <c r="L229" s="275"/>
      <c r="M229" s="276" t="s">
        <v>1</v>
      </c>
      <c r="N229" s="277" t="s">
        <v>41</v>
      </c>
      <c r="O229" s="91"/>
      <c r="P229" s="227">
        <f>O229*H229</f>
        <v>0</v>
      </c>
      <c r="Q229" s="227">
        <v>0.052999999999999998</v>
      </c>
      <c r="R229" s="227">
        <f>Q229*H229</f>
        <v>0.53000000000000003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169</v>
      </c>
      <c r="AT229" s="229" t="s">
        <v>255</v>
      </c>
      <c r="AU229" s="229" t="s">
        <v>86</v>
      </c>
      <c r="AY229" s="17" t="s">
        <v>125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84</v>
      </c>
      <c r="BK229" s="230">
        <f>ROUND(I229*H229,2)</f>
        <v>0</v>
      </c>
      <c r="BL229" s="17" t="s">
        <v>132</v>
      </c>
      <c r="BM229" s="229" t="s">
        <v>862</v>
      </c>
    </row>
    <row r="230" s="13" customFormat="1">
      <c r="A230" s="13"/>
      <c r="B230" s="231"/>
      <c r="C230" s="232"/>
      <c r="D230" s="233" t="s">
        <v>137</v>
      </c>
      <c r="E230" s="234" t="s">
        <v>1</v>
      </c>
      <c r="F230" s="235" t="s">
        <v>851</v>
      </c>
      <c r="G230" s="232"/>
      <c r="H230" s="234" t="s">
        <v>1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137</v>
      </c>
      <c r="AU230" s="241" t="s">
        <v>86</v>
      </c>
      <c r="AV230" s="13" t="s">
        <v>84</v>
      </c>
      <c r="AW230" s="13" t="s">
        <v>32</v>
      </c>
      <c r="AX230" s="13" t="s">
        <v>76</v>
      </c>
      <c r="AY230" s="241" t="s">
        <v>125</v>
      </c>
    </row>
    <row r="231" s="14" customFormat="1">
      <c r="A231" s="14"/>
      <c r="B231" s="242"/>
      <c r="C231" s="243"/>
      <c r="D231" s="233" t="s">
        <v>137</v>
      </c>
      <c r="E231" s="244" t="s">
        <v>1</v>
      </c>
      <c r="F231" s="245" t="s">
        <v>852</v>
      </c>
      <c r="G231" s="243"/>
      <c r="H231" s="246">
        <v>9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137</v>
      </c>
      <c r="AU231" s="252" t="s">
        <v>86</v>
      </c>
      <c r="AV231" s="14" t="s">
        <v>86</v>
      </c>
      <c r="AW231" s="14" t="s">
        <v>32</v>
      </c>
      <c r="AX231" s="14" t="s">
        <v>76</v>
      </c>
      <c r="AY231" s="252" t="s">
        <v>125</v>
      </c>
    </row>
    <row r="232" s="13" customFormat="1">
      <c r="A232" s="13"/>
      <c r="B232" s="231"/>
      <c r="C232" s="232"/>
      <c r="D232" s="233" t="s">
        <v>137</v>
      </c>
      <c r="E232" s="234" t="s">
        <v>1</v>
      </c>
      <c r="F232" s="235" t="s">
        <v>856</v>
      </c>
      <c r="G232" s="232"/>
      <c r="H232" s="234" t="s">
        <v>1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137</v>
      </c>
      <c r="AU232" s="241" t="s">
        <v>86</v>
      </c>
      <c r="AV232" s="13" t="s">
        <v>84</v>
      </c>
      <c r="AW232" s="13" t="s">
        <v>32</v>
      </c>
      <c r="AX232" s="13" t="s">
        <v>76</v>
      </c>
      <c r="AY232" s="241" t="s">
        <v>125</v>
      </c>
    </row>
    <row r="233" s="14" customFormat="1">
      <c r="A233" s="14"/>
      <c r="B233" s="242"/>
      <c r="C233" s="243"/>
      <c r="D233" s="233" t="s">
        <v>137</v>
      </c>
      <c r="E233" s="244" t="s">
        <v>1</v>
      </c>
      <c r="F233" s="245" t="s">
        <v>84</v>
      </c>
      <c r="G233" s="243"/>
      <c r="H233" s="246">
        <v>1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137</v>
      </c>
      <c r="AU233" s="252" t="s">
        <v>86</v>
      </c>
      <c r="AV233" s="14" t="s">
        <v>86</v>
      </c>
      <c r="AW233" s="14" t="s">
        <v>32</v>
      </c>
      <c r="AX233" s="14" t="s">
        <v>76</v>
      </c>
      <c r="AY233" s="252" t="s">
        <v>125</v>
      </c>
    </row>
    <row r="234" s="15" customFormat="1">
      <c r="A234" s="15"/>
      <c r="B234" s="257"/>
      <c r="C234" s="258"/>
      <c r="D234" s="233" t="s">
        <v>137</v>
      </c>
      <c r="E234" s="259" t="s">
        <v>1</v>
      </c>
      <c r="F234" s="260" t="s">
        <v>197</v>
      </c>
      <c r="G234" s="258"/>
      <c r="H234" s="261">
        <v>10</v>
      </c>
      <c r="I234" s="262"/>
      <c r="J234" s="258"/>
      <c r="K234" s="258"/>
      <c r="L234" s="263"/>
      <c r="M234" s="264"/>
      <c r="N234" s="265"/>
      <c r="O234" s="265"/>
      <c r="P234" s="265"/>
      <c r="Q234" s="265"/>
      <c r="R234" s="265"/>
      <c r="S234" s="265"/>
      <c r="T234" s="266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7" t="s">
        <v>137</v>
      </c>
      <c r="AU234" s="267" t="s">
        <v>86</v>
      </c>
      <c r="AV234" s="15" t="s">
        <v>132</v>
      </c>
      <c r="AW234" s="15" t="s">
        <v>32</v>
      </c>
      <c r="AX234" s="15" t="s">
        <v>84</v>
      </c>
      <c r="AY234" s="267" t="s">
        <v>125</v>
      </c>
    </row>
    <row r="235" s="2" customFormat="1" ht="24.15" customHeight="1">
      <c r="A235" s="38"/>
      <c r="B235" s="39"/>
      <c r="C235" s="268" t="s">
        <v>305</v>
      </c>
      <c r="D235" s="268" t="s">
        <v>255</v>
      </c>
      <c r="E235" s="269" t="s">
        <v>863</v>
      </c>
      <c r="F235" s="270" t="s">
        <v>864</v>
      </c>
      <c r="G235" s="271" t="s">
        <v>344</v>
      </c>
      <c r="H235" s="272">
        <v>9</v>
      </c>
      <c r="I235" s="273"/>
      <c r="J235" s="274">
        <f>ROUND(I235*H235,2)</f>
        <v>0</v>
      </c>
      <c r="K235" s="270" t="s">
        <v>131</v>
      </c>
      <c r="L235" s="275"/>
      <c r="M235" s="276" t="s">
        <v>1</v>
      </c>
      <c r="N235" s="277" t="s">
        <v>41</v>
      </c>
      <c r="O235" s="91"/>
      <c r="P235" s="227">
        <f>O235*H235</f>
        <v>0</v>
      </c>
      <c r="Q235" s="227">
        <v>0.081000000000000003</v>
      </c>
      <c r="R235" s="227">
        <f>Q235*H235</f>
        <v>0.72899999999999998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169</v>
      </c>
      <c r="AT235" s="229" t="s">
        <v>255</v>
      </c>
      <c r="AU235" s="229" t="s">
        <v>86</v>
      </c>
      <c r="AY235" s="17" t="s">
        <v>125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84</v>
      </c>
      <c r="BK235" s="230">
        <f>ROUND(I235*H235,2)</f>
        <v>0</v>
      </c>
      <c r="BL235" s="17" t="s">
        <v>132</v>
      </c>
      <c r="BM235" s="229" t="s">
        <v>865</v>
      </c>
    </row>
    <row r="236" s="13" customFormat="1">
      <c r="A236" s="13"/>
      <c r="B236" s="231"/>
      <c r="C236" s="232"/>
      <c r="D236" s="233" t="s">
        <v>137</v>
      </c>
      <c r="E236" s="234" t="s">
        <v>1</v>
      </c>
      <c r="F236" s="235" t="s">
        <v>851</v>
      </c>
      <c r="G236" s="232"/>
      <c r="H236" s="234" t="s">
        <v>1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137</v>
      </c>
      <c r="AU236" s="241" t="s">
        <v>86</v>
      </c>
      <c r="AV236" s="13" t="s">
        <v>84</v>
      </c>
      <c r="AW236" s="13" t="s">
        <v>32</v>
      </c>
      <c r="AX236" s="13" t="s">
        <v>76</v>
      </c>
      <c r="AY236" s="241" t="s">
        <v>125</v>
      </c>
    </row>
    <row r="237" s="14" customFormat="1">
      <c r="A237" s="14"/>
      <c r="B237" s="242"/>
      <c r="C237" s="243"/>
      <c r="D237" s="233" t="s">
        <v>137</v>
      </c>
      <c r="E237" s="244" t="s">
        <v>1</v>
      </c>
      <c r="F237" s="245" t="s">
        <v>852</v>
      </c>
      <c r="G237" s="243"/>
      <c r="H237" s="246">
        <v>9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2" t="s">
        <v>137</v>
      </c>
      <c r="AU237" s="252" t="s">
        <v>86</v>
      </c>
      <c r="AV237" s="14" t="s">
        <v>86</v>
      </c>
      <c r="AW237" s="14" t="s">
        <v>32</v>
      </c>
      <c r="AX237" s="14" t="s">
        <v>84</v>
      </c>
      <c r="AY237" s="252" t="s">
        <v>125</v>
      </c>
    </row>
    <row r="238" s="12" customFormat="1" ht="22.8" customHeight="1">
      <c r="A238" s="12"/>
      <c r="B238" s="202"/>
      <c r="C238" s="203"/>
      <c r="D238" s="204" t="s">
        <v>75</v>
      </c>
      <c r="E238" s="216" t="s">
        <v>155</v>
      </c>
      <c r="F238" s="216" t="s">
        <v>866</v>
      </c>
      <c r="G238" s="203"/>
      <c r="H238" s="203"/>
      <c r="I238" s="206"/>
      <c r="J238" s="217">
        <f>BK238</f>
        <v>0</v>
      </c>
      <c r="K238" s="203"/>
      <c r="L238" s="208"/>
      <c r="M238" s="209"/>
      <c r="N238" s="210"/>
      <c r="O238" s="210"/>
      <c r="P238" s="211">
        <f>SUM(P239:P241)</f>
        <v>0</v>
      </c>
      <c r="Q238" s="210"/>
      <c r="R238" s="211">
        <f>SUM(R239:R241)</f>
        <v>0.67824000000000007</v>
      </c>
      <c r="S238" s="210"/>
      <c r="T238" s="212">
        <f>SUM(T239:T241)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3" t="s">
        <v>84</v>
      </c>
      <c r="AT238" s="214" t="s">
        <v>75</v>
      </c>
      <c r="AU238" s="214" t="s">
        <v>84</v>
      </c>
      <c r="AY238" s="213" t="s">
        <v>125</v>
      </c>
      <c r="BK238" s="215">
        <f>SUM(BK239:BK241)</f>
        <v>0</v>
      </c>
    </row>
    <row r="239" s="2" customFormat="1" ht="24.15" customHeight="1">
      <c r="A239" s="38"/>
      <c r="B239" s="39"/>
      <c r="C239" s="218" t="s">
        <v>310</v>
      </c>
      <c r="D239" s="218" t="s">
        <v>127</v>
      </c>
      <c r="E239" s="219" t="s">
        <v>867</v>
      </c>
      <c r="F239" s="220" t="s">
        <v>868</v>
      </c>
      <c r="G239" s="221" t="s">
        <v>130</v>
      </c>
      <c r="H239" s="222">
        <v>84.780000000000001</v>
      </c>
      <c r="I239" s="223"/>
      <c r="J239" s="224">
        <f>ROUND(I239*H239,2)</f>
        <v>0</v>
      </c>
      <c r="K239" s="220" t="s">
        <v>131</v>
      </c>
      <c r="L239" s="44"/>
      <c r="M239" s="225" t="s">
        <v>1</v>
      </c>
      <c r="N239" s="226" t="s">
        <v>41</v>
      </c>
      <c r="O239" s="91"/>
      <c r="P239" s="227">
        <f>O239*H239</f>
        <v>0</v>
      </c>
      <c r="Q239" s="227">
        <v>0.0080000000000000002</v>
      </c>
      <c r="R239" s="227">
        <f>Q239*H239</f>
        <v>0.67824000000000007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132</v>
      </c>
      <c r="AT239" s="229" t="s">
        <v>127</v>
      </c>
      <c r="AU239" s="229" t="s">
        <v>86</v>
      </c>
      <c r="AY239" s="17" t="s">
        <v>125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84</v>
      </c>
      <c r="BK239" s="230">
        <f>ROUND(I239*H239,2)</f>
        <v>0</v>
      </c>
      <c r="BL239" s="17" t="s">
        <v>132</v>
      </c>
      <c r="BM239" s="229" t="s">
        <v>869</v>
      </c>
    </row>
    <row r="240" s="13" customFormat="1">
      <c r="A240" s="13"/>
      <c r="B240" s="231"/>
      <c r="C240" s="232"/>
      <c r="D240" s="233" t="s">
        <v>137</v>
      </c>
      <c r="E240" s="234" t="s">
        <v>1</v>
      </c>
      <c r="F240" s="235" t="s">
        <v>870</v>
      </c>
      <c r="G240" s="232"/>
      <c r="H240" s="234" t="s">
        <v>1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137</v>
      </c>
      <c r="AU240" s="241" t="s">
        <v>86</v>
      </c>
      <c r="AV240" s="13" t="s">
        <v>84</v>
      </c>
      <c r="AW240" s="13" t="s">
        <v>32</v>
      </c>
      <c r="AX240" s="13" t="s">
        <v>76</v>
      </c>
      <c r="AY240" s="241" t="s">
        <v>125</v>
      </c>
    </row>
    <row r="241" s="14" customFormat="1">
      <c r="A241" s="14"/>
      <c r="B241" s="242"/>
      <c r="C241" s="243"/>
      <c r="D241" s="233" t="s">
        <v>137</v>
      </c>
      <c r="E241" s="244" t="s">
        <v>1</v>
      </c>
      <c r="F241" s="245" t="s">
        <v>871</v>
      </c>
      <c r="G241" s="243"/>
      <c r="H241" s="246">
        <v>84.780000000000001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2" t="s">
        <v>137</v>
      </c>
      <c r="AU241" s="252" t="s">
        <v>86</v>
      </c>
      <c r="AV241" s="14" t="s">
        <v>86</v>
      </c>
      <c r="AW241" s="14" t="s">
        <v>32</v>
      </c>
      <c r="AX241" s="14" t="s">
        <v>84</v>
      </c>
      <c r="AY241" s="252" t="s">
        <v>125</v>
      </c>
    </row>
    <row r="242" s="12" customFormat="1" ht="22.8" customHeight="1">
      <c r="A242" s="12"/>
      <c r="B242" s="202"/>
      <c r="C242" s="203"/>
      <c r="D242" s="204" t="s">
        <v>75</v>
      </c>
      <c r="E242" s="216" t="s">
        <v>169</v>
      </c>
      <c r="F242" s="216" t="s">
        <v>340</v>
      </c>
      <c r="G242" s="203"/>
      <c r="H242" s="203"/>
      <c r="I242" s="206"/>
      <c r="J242" s="217">
        <f>BK242</f>
        <v>0</v>
      </c>
      <c r="K242" s="203"/>
      <c r="L242" s="208"/>
      <c r="M242" s="209"/>
      <c r="N242" s="210"/>
      <c r="O242" s="210"/>
      <c r="P242" s="211">
        <f>SUM(P243:P328)</f>
        <v>0</v>
      </c>
      <c r="Q242" s="210"/>
      <c r="R242" s="211">
        <f>SUM(R243:R328)</f>
        <v>27.9508984</v>
      </c>
      <c r="S242" s="210"/>
      <c r="T242" s="212">
        <f>SUM(T243:T328)</f>
        <v>3.6000000000000001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3" t="s">
        <v>84</v>
      </c>
      <c r="AT242" s="214" t="s">
        <v>75</v>
      </c>
      <c r="AU242" s="214" t="s">
        <v>84</v>
      </c>
      <c r="AY242" s="213" t="s">
        <v>125</v>
      </c>
      <c r="BK242" s="215">
        <f>SUM(BK243:BK328)</f>
        <v>0</v>
      </c>
    </row>
    <row r="243" s="2" customFormat="1" ht="21.75" customHeight="1">
      <c r="A243" s="38"/>
      <c r="B243" s="39"/>
      <c r="C243" s="218" t="s">
        <v>316</v>
      </c>
      <c r="D243" s="218" t="s">
        <v>127</v>
      </c>
      <c r="E243" s="219" t="s">
        <v>872</v>
      </c>
      <c r="F243" s="220" t="s">
        <v>873</v>
      </c>
      <c r="G243" s="221" t="s">
        <v>344</v>
      </c>
      <c r="H243" s="222">
        <v>2</v>
      </c>
      <c r="I243" s="223"/>
      <c r="J243" s="224">
        <f>ROUND(I243*H243,2)</f>
        <v>0</v>
      </c>
      <c r="K243" s="220" t="s">
        <v>131</v>
      </c>
      <c r="L243" s="44"/>
      <c r="M243" s="225" t="s">
        <v>1</v>
      </c>
      <c r="N243" s="226" t="s">
        <v>41</v>
      </c>
      <c r="O243" s="91"/>
      <c r="P243" s="227">
        <f>O243*H243</f>
        <v>0</v>
      </c>
      <c r="Q243" s="227">
        <v>0.068640000000000007</v>
      </c>
      <c r="R243" s="227">
        <f>Q243*H243</f>
        <v>0.13728000000000001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132</v>
      </c>
      <c r="AT243" s="229" t="s">
        <v>127</v>
      </c>
      <c r="AU243" s="229" t="s">
        <v>86</v>
      </c>
      <c r="AY243" s="17" t="s">
        <v>125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84</v>
      </c>
      <c r="BK243" s="230">
        <f>ROUND(I243*H243,2)</f>
        <v>0</v>
      </c>
      <c r="BL243" s="17" t="s">
        <v>132</v>
      </c>
      <c r="BM243" s="229" t="s">
        <v>874</v>
      </c>
    </row>
    <row r="244" s="2" customFormat="1" ht="33" customHeight="1">
      <c r="A244" s="38"/>
      <c r="B244" s="39"/>
      <c r="C244" s="218" t="s">
        <v>321</v>
      </c>
      <c r="D244" s="218" t="s">
        <v>127</v>
      </c>
      <c r="E244" s="219" t="s">
        <v>875</v>
      </c>
      <c r="F244" s="220" t="s">
        <v>876</v>
      </c>
      <c r="G244" s="221" t="s">
        <v>158</v>
      </c>
      <c r="H244" s="222">
        <v>6</v>
      </c>
      <c r="I244" s="223"/>
      <c r="J244" s="224">
        <f>ROUND(I244*H244,2)</f>
        <v>0</v>
      </c>
      <c r="K244" s="220" t="s">
        <v>131</v>
      </c>
      <c r="L244" s="44"/>
      <c r="M244" s="225" t="s">
        <v>1</v>
      </c>
      <c r="N244" s="226" t="s">
        <v>41</v>
      </c>
      <c r="O244" s="91"/>
      <c r="P244" s="227">
        <f>O244*H244</f>
        <v>0</v>
      </c>
      <c r="Q244" s="227">
        <v>3.0000000000000001E-05</v>
      </c>
      <c r="R244" s="227">
        <f>Q244*H244</f>
        <v>0.00018000000000000001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132</v>
      </c>
      <c r="AT244" s="229" t="s">
        <v>127</v>
      </c>
      <c r="AU244" s="229" t="s">
        <v>86</v>
      </c>
      <c r="AY244" s="17" t="s">
        <v>125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84</v>
      </c>
      <c r="BK244" s="230">
        <f>ROUND(I244*H244,2)</f>
        <v>0</v>
      </c>
      <c r="BL244" s="17" t="s">
        <v>132</v>
      </c>
      <c r="BM244" s="229" t="s">
        <v>877</v>
      </c>
    </row>
    <row r="245" s="2" customFormat="1" ht="24.15" customHeight="1">
      <c r="A245" s="38"/>
      <c r="B245" s="39"/>
      <c r="C245" s="268" t="s">
        <v>326</v>
      </c>
      <c r="D245" s="268" t="s">
        <v>255</v>
      </c>
      <c r="E245" s="269" t="s">
        <v>878</v>
      </c>
      <c r="F245" s="270" t="s">
        <v>879</v>
      </c>
      <c r="G245" s="271" t="s">
        <v>158</v>
      </c>
      <c r="H245" s="272">
        <v>6.0899999999999999</v>
      </c>
      <c r="I245" s="273"/>
      <c r="J245" s="274">
        <f>ROUND(I245*H245,2)</f>
        <v>0</v>
      </c>
      <c r="K245" s="270" t="s">
        <v>131</v>
      </c>
      <c r="L245" s="275"/>
      <c r="M245" s="276" t="s">
        <v>1</v>
      </c>
      <c r="N245" s="277" t="s">
        <v>41</v>
      </c>
      <c r="O245" s="91"/>
      <c r="P245" s="227">
        <f>O245*H245</f>
        <v>0</v>
      </c>
      <c r="Q245" s="227">
        <v>0.024</v>
      </c>
      <c r="R245" s="227">
        <f>Q245*H245</f>
        <v>0.14616000000000001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169</v>
      </c>
      <c r="AT245" s="229" t="s">
        <v>255</v>
      </c>
      <c r="AU245" s="229" t="s">
        <v>86</v>
      </c>
      <c r="AY245" s="17" t="s">
        <v>125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84</v>
      </c>
      <c r="BK245" s="230">
        <f>ROUND(I245*H245,2)</f>
        <v>0</v>
      </c>
      <c r="BL245" s="17" t="s">
        <v>132</v>
      </c>
      <c r="BM245" s="229" t="s">
        <v>880</v>
      </c>
    </row>
    <row r="246" s="13" customFormat="1">
      <c r="A246" s="13"/>
      <c r="B246" s="231"/>
      <c r="C246" s="232"/>
      <c r="D246" s="233" t="s">
        <v>137</v>
      </c>
      <c r="E246" s="234" t="s">
        <v>1</v>
      </c>
      <c r="F246" s="235" t="s">
        <v>358</v>
      </c>
      <c r="G246" s="232"/>
      <c r="H246" s="234" t="s">
        <v>1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137</v>
      </c>
      <c r="AU246" s="241" t="s">
        <v>86</v>
      </c>
      <c r="AV246" s="13" t="s">
        <v>84</v>
      </c>
      <c r="AW246" s="13" t="s">
        <v>32</v>
      </c>
      <c r="AX246" s="13" t="s">
        <v>76</v>
      </c>
      <c r="AY246" s="241" t="s">
        <v>125</v>
      </c>
    </row>
    <row r="247" s="14" customFormat="1">
      <c r="A247" s="14"/>
      <c r="B247" s="242"/>
      <c r="C247" s="243"/>
      <c r="D247" s="233" t="s">
        <v>137</v>
      </c>
      <c r="E247" s="244" t="s">
        <v>1</v>
      </c>
      <c r="F247" s="245" t="s">
        <v>155</v>
      </c>
      <c r="G247" s="243"/>
      <c r="H247" s="246">
        <v>6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137</v>
      </c>
      <c r="AU247" s="252" t="s">
        <v>86</v>
      </c>
      <c r="AV247" s="14" t="s">
        <v>86</v>
      </c>
      <c r="AW247" s="14" t="s">
        <v>32</v>
      </c>
      <c r="AX247" s="14" t="s">
        <v>84</v>
      </c>
      <c r="AY247" s="252" t="s">
        <v>125</v>
      </c>
    </row>
    <row r="248" s="14" customFormat="1">
      <c r="A248" s="14"/>
      <c r="B248" s="242"/>
      <c r="C248" s="243"/>
      <c r="D248" s="233" t="s">
        <v>137</v>
      </c>
      <c r="E248" s="243"/>
      <c r="F248" s="245" t="s">
        <v>881</v>
      </c>
      <c r="G248" s="243"/>
      <c r="H248" s="246">
        <v>6.0899999999999999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2" t="s">
        <v>137</v>
      </c>
      <c r="AU248" s="252" t="s">
        <v>86</v>
      </c>
      <c r="AV248" s="14" t="s">
        <v>86</v>
      </c>
      <c r="AW248" s="14" t="s">
        <v>4</v>
      </c>
      <c r="AX248" s="14" t="s">
        <v>84</v>
      </c>
      <c r="AY248" s="252" t="s">
        <v>125</v>
      </c>
    </row>
    <row r="249" s="2" customFormat="1" ht="33" customHeight="1">
      <c r="A249" s="38"/>
      <c r="B249" s="39"/>
      <c r="C249" s="218" t="s">
        <v>330</v>
      </c>
      <c r="D249" s="218" t="s">
        <v>127</v>
      </c>
      <c r="E249" s="219" t="s">
        <v>882</v>
      </c>
      <c r="F249" s="220" t="s">
        <v>883</v>
      </c>
      <c r="G249" s="221" t="s">
        <v>344</v>
      </c>
      <c r="H249" s="222">
        <v>1</v>
      </c>
      <c r="I249" s="223"/>
      <c r="J249" s="224">
        <f>ROUND(I249*H249,2)</f>
        <v>0</v>
      </c>
      <c r="K249" s="220" t="s">
        <v>131</v>
      </c>
      <c r="L249" s="44"/>
      <c r="M249" s="225" t="s">
        <v>1</v>
      </c>
      <c r="N249" s="226" t="s">
        <v>41</v>
      </c>
      <c r="O249" s="91"/>
      <c r="P249" s="227">
        <f>O249*H249</f>
        <v>0</v>
      </c>
      <c r="Q249" s="227">
        <v>0.00084999999999999995</v>
      </c>
      <c r="R249" s="227">
        <f>Q249*H249</f>
        <v>0.00084999999999999995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132</v>
      </c>
      <c r="AT249" s="229" t="s">
        <v>127</v>
      </c>
      <c r="AU249" s="229" t="s">
        <v>86</v>
      </c>
      <c r="AY249" s="17" t="s">
        <v>125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84</v>
      </c>
      <c r="BK249" s="230">
        <f>ROUND(I249*H249,2)</f>
        <v>0</v>
      </c>
      <c r="BL249" s="17" t="s">
        <v>132</v>
      </c>
      <c r="BM249" s="229" t="s">
        <v>884</v>
      </c>
    </row>
    <row r="250" s="2" customFormat="1" ht="33" customHeight="1">
      <c r="A250" s="38"/>
      <c r="B250" s="39"/>
      <c r="C250" s="218" t="s">
        <v>335</v>
      </c>
      <c r="D250" s="218" t="s">
        <v>127</v>
      </c>
      <c r="E250" s="219" t="s">
        <v>885</v>
      </c>
      <c r="F250" s="220" t="s">
        <v>886</v>
      </c>
      <c r="G250" s="221" t="s">
        <v>158</v>
      </c>
      <c r="H250" s="222">
        <v>6.5999999999999996</v>
      </c>
      <c r="I250" s="223"/>
      <c r="J250" s="224">
        <f>ROUND(I250*H250,2)</f>
        <v>0</v>
      </c>
      <c r="K250" s="220" t="s">
        <v>131</v>
      </c>
      <c r="L250" s="44"/>
      <c r="M250" s="225" t="s">
        <v>1</v>
      </c>
      <c r="N250" s="226" t="s">
        <v>41</v>
      </c>
      <c r="O250" s="91"/>
      <c r="P250" s="227">
        <f>O250*H250</f>
        <v>0</v>
      </c>
      <c r="Q250" s="227">
        <v>4.0000000000000003E-05</v>
      </c>
      <c r="R250" s="227">
        <f>Q250*H250</f>
        <v>0.00026400000000000002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132</v>
      </c>
      <c r="AT250" s="229" t="s">
        <v>127</v>
      </c>
      <c r="AU250" s="229" t="s">
        <v>86</v>
      </c>
      <c r="AY250" s="17" t="s">
        <v>125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84</v>
      </c>
      <c r="BK250" s="230">
        <f>ROUND(I250*H250,2)</f>
        <v>0</v>
      </c>
      <c r="BL250" s="17" t="s">
        <v>132</v>
      </c>
      <c r="BM250" s="229" t="s">
        <v>887</v>
      </c>
    </row>
    <row r="251" s="2" customFormat="1" ht="24.15" customHeight="1">
      <c r="A251" s="38"/>
      <c r="B251" s="39"/>
      <c r="C251" s="268" t="s">
        <v>341</v>
      </c>
      <c r="D251" s="268" t="s">
        <v>255</v>
      </c>
      <c r="E251" s="269" t="s">
        <v>888</v>
      </c>
      <c r="F251" s="270" t="s">
        <v>889</v>
      </c>
      <c r="G251" s="271" t="s">
        <v>158</v>
      </c>
      <c r="H251" s="272">
        <v>6.6989999999999998</v>
      </c>
      <c r="I251" s="273"/>
      <c r="J251" s="274">
        <f>ROUND(I251*H251,2)</f>
        <v>0</v>
      </c>
      <c r="K251" s="270" t="s">
        <v>131</v>
      </c>
      <c r="L251" s="275"/>
      <c r="M251" s="276" t="s">
        <v>1</v>
      </c>
      <c r="N251" s="277" t="s">
        <v>41</v>
      </c>
      <c r="O251" s="91"/>
      <c r="P251" s="227">
        <f>O251*H251</f>
        <v>0</v>
      </c>
      <c r="Q251" s="227">
        <v>0.036999999999999998</v>
      </c>
      <c r="R251" s="227">
        <f>Q251*H251</f>
        <v>0.24786299999999997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169</v>
      </c>
      <c r="AT251" s="229" t="s">
        <v>255</v>
      </c>
      <c r="AU251" s="229" t="s">
        <v>86</v>
      </c>
      <c r="AY251" s="17" t="s">
        <v>125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84</v>
      </c>
      <c r="BK251" s="230">
        <f>ROUND(I251*H251,2)</f>
        <v>0</v>
      </c>
      <c r="BL251" s="17" t="s">
        <v>132</v>
      </c>
      <c r="BM251" s="229" t="s">
        <v>890</v>
      </c>
    </row>
    <row r="252" s="13" customFormat="1">
      <c r="A252" s="13"/>
      <c r="B252" s="231"/>
      <c r="C252" s="232"/>
      <c r="D252" s="233" t="s">
        <v>137</v>
      </c>
      <c r="E252" s="234" t="s">
        <v>1</v>
      </c>
      <c r="F252" s="235" t="s">
        <v>358</v>
      </c>
      <c r="G252" s="232"/>
      <c r="H252" s="234" t="s">
        <v>1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1" t="s">
        <v>137</v>
      </c>
      <c r="AU252" s="241" t="s">
        <v>86</v>
      </c>
      <c r="AV252" s="13" t="s">
        <v>84</v>
      </c>
      <c r="AW252" s="13" t="s">
        <v>32</v>
      </c>
      <c r="AX252" s="13" t="s">
        <v>76</v>
      </c>
      <c r="AY252" s="241" t="s">
        <v>125</v>
      </c>
    </row>
    <row r="253" s="14" customFormat="1">
      <c r="A253" s="14"/>
      <c r="B253" s="242"/>
      <c r="C253" s="243"/>
      <c r="D253" s="233" t="s">
        <v>137</v>
      </c>
      <c r="E253" s="244" t="s">
        <v>1</v>
      </c>
      <c r="F253" s="245" t="s">
        <v>891</v>
      </c>
      <c r="G253" s="243"/>
      <c r="H253" s="246">
        <v>6.5999999999999996</v>
      </c>
      <c r="I253" s="247"/>
      <c r="J253" s="243"/>
      <c r="K253" s="243"/>
      <c r="L253" s="248"/>
      <c r="M253" s="249"/>
      <c r="N253" s="250"/>
      <c r="O253" s="250"/>
      <c r="P253" s="250"/>
      <c r="Q253" s="250"/>
      <c r="R253" s="250"/>
      <c r="S253" s="250"/>
      <c r="T253" s="25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2" t="s">
        <v>137</v>
      </c>
      <c r="AU253" s="252" t="s">
        <v>86</v>
      </c>
      <c r="AV253" s="14" t="s">
        <v>86</v>
      </c>
      <c r="AW253" s="14" t="s">
        <v>32</v>
      </c>
      <c r="AX253" s="14" t="s">
        <v>84</v>
      </c>
      <c r="AY253" s="252" t="s">
        <v>125</v>
      </c>
    </row>
    <row r="254" s="14" customFormat="1">
      <c r="A254" s="14"/>
      <c r="B254" s="242"/>
      <c r="C254" s="243"/>
      <c r="D254" s="233" t="s">
        <v>137</v>
      </c>
      <c r="E254" s="243"/>
      <c r="F254" s="245" t="s">
        <v>892</v>
      </c>
      <c r="G254" s="243"/>
      <c r="H254" s="246">
        <v>6.6989999999999998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137</v>
      </c>
      <c r="AU254" s="252" t="s">
        <v>86</v>
      </c>
      <c r="AV254" s="14" t="s">
        <v>86</v>
      </c>
      <c r="AW254" s="14" t="s">
        <v>4</v>
      </c>
      <c r="AX254" s="14" t="s">
        <v>84</v>
      </c>
      <c r="AY254" s="252" t="s">
        <v>125</v>
      </c>
    </row>
    <row r="255" s="2" customFormat="1" ht="33" customHeight="1">
      <c r="A255" s="38"/>
      <c r="B255" s="39"/>
      <c r="C255" s="218" t="s">
        <v>346</v>
      </c>
      <c r="D255" s="218" t="s">
        <v>127</v>
      </c>
      <c r="E255" s="219" t="s">
        <v>893</v>
      </c>
      <c r="F255" s="220" t="s">
        <v>894</v>
      </c>
      <c r="G255" s="221" t="s">
        <v>344</v>
      </c>
      <c r="H255" s="222">
        <v>1</v>
      </c>
      <c r="I255" s="223"/>
      <c r="J255" s="224">
        <f>ROUND(I255*H255,2)</f>
        <v>0</v>
      </c>
      <c r="K255" s="220" t="s">
        <v>131</v>
      </c>
      <c r="L255" s="44"/>
      <c r="M255" s="225" t="s">
        <v>1</v>
      </c>
      <c r="N255" s="226" t="s">
        <v>41</v>
      </c>
      <c r="O255" s="91"/>
      <c r="P255" s="227">
        <f>O255*H255</f>
        <v>0</v>
      </c>
      <c r="Q255" s="227">
        <v>0.001</v>
      </c>
      <c r="R255" s="227">
        <f>Q255*H255</f>
        <v>0.001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132</v>
      </c>
      <c r="AT255" s="229" t="s">
        <v>127</v>
      </c>
      <c r="AU255" s="229" t="s">
        <v>86</v>
      </c>
      <c r="AY255" s="17" t="s">
        <v>125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84</v>
      </c>
      <c r="BK255" s="230">
        <f>ROUND(I255*H255,2)</f>
        <v>0</v>
      </c>
      <c r="BL255" s="17" t="s">
        <v>132</v>
      </c>
      <c r="BM255" s="229" t="s">
        <v>895</v>
      </c>
    </row>
    <row r="256" s="2" customFormat="1" ht="33" customHeight="1">
      <c r="A256" s="38"/>
      <c r="B256" s="39"/>
      <c r="C256" s="218" t="s">
        <v>350</v>
      </c>
      <c r="D256" s="218" t="s">
        <v>127</v>
      </c>
      <c r="E256" s="219" t="s">
        <v>896</v>
      </c>
      <c r="F256" s="220" t="s">
        <v>897</v>
      </c>
      <c r="G256" s="221" t="s">
        <v>158</v>
      </c>
      <c r="H256" s="222">
        <v>31.5</v>
      </c>
      <c r="I256" s="223"/>
      <c r="J256" s="224">
        <f>ROUND(I256*H256,2)</f>
        <v>0</v>
      </c>
      <c r="K256" s="220" t="s">
        <v>131</v>
      </c>
      <c r="L256" s="44"/>
      <c r="M256" s="225" t="s">
        <v>1</v>
      </c>
      <c r="N256" s="226" t="s">
        <v>41</v>
      </c>
      <c r="O256" s="91"/>
      <c r="P256" s="227">
        <f>O256*H256</f>
        <v>0</v>
      </c>
      <c r="Q256" s="227">
        <v>5.0000000000000002E-05</v>
      </c>
      <c r="R256" s="227">
        <f>Q256*H256</f>
        <v>0.001575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132</v>
      </c>
      <c r="AT256" s="229" t="s">
        <v>127</v>
      </c>
      <c r="AU256" s="229" t="s">
        <v>86</v>
      </c>
      <c r="AY256" s="17" t="s">
        <v>125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84</v>
      </c>
      <c r="BK256" s="230">
        <f>ROUND(I256*H256,2)</f>
        <v>0</v>
      </c>
      <c r="BL256" s="17" t="s">
        <v>132</v>
      </c>
      <c r="BM256" s="229" t="s">
        <v>898</v>
      </c>
    </row>
    <row r="257" s="2" customFormat="1" ht="24.15" customHeight="1">
      <c r="A257" s="38"/>
      <c r="B257" s="39"/>
      <c r="C257" s="268" t="s">
        <v>354</v>
      </c>
      <c r="D257" s="268" t="s">
        <v>255</v>
      </c>
      <c r="E257" s="269" t="s">
        <v>899</v>
      </c>
      <c r="F257" s="270" t="s">
        <v>900</v>
      </c>
      <c r="G257" s="271" t="s">
        <v>158</v>
      </c>
      <c r="H257" s="272">
        <v>31.972999999999999</v>
      </c>
      <c r="I257" s="273"/>
      <c r="J257" s="274">
        <f>ROUND(I257*H257,2)</f>
        <v>0</v>
      </c>
      <c r="K257" s="270" t="s">
        <v>131</v>
      </c>
      <c r="L257" s="275"/>
      <c r="M257" s="276" t="s">
        <v>1</v>
      </c>
      <c r="N257" s="277" t="s">
        <v>41</v>
      </c>
      <c r="O257" s="91"/>
      <c r="P257" s="227">
        <f>O257*H257</f>
        <v>0</v>
      </c>
      <c r="Q257" s="227">
        <v>0.074999999999999997</v>
      </c>
      <c r="R257" s="227">
        <f>Q257*H257</f>
        <v>2.3979749999999997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169</v>
      </c>
      <c r="AT257" s="229" t="s">
        <v>255</v>
      </c>
      <c r="AU257" s="229" t="s">
        <v>86</v>
      </c>
      <c r="AY257" s="17" t="s">
        <v>125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84</v>
      </c>
      <c r="BK257" s="230">
        <f>ROUND(I257*H257,2)</f>
        <v>0</v>
      </c>
      <c r="BL257" s="17" t="s">
        <v>132</v>
      </c>
      <c r="BM257" s="229" t="s">
        <v>901</v>
      </c>
    </row>
    <row r="258" s="13" customFormat="1">
      <c r="A258" s="13"/>
      <c r="B258" s="231"/>
      <c r="C258" s="232"/>
      <c r="D258" s="233" t="s">
        <v>137</v>
      </c>
      <c r="E258" s="234" t="s">
        <v>1</v>
      </c>
      <c r="F258" s="235" t="s">
        <v>358</v>
      </c>
      <c r="G258" s="232"/>
      <c r="H258" s="234" t="s">
        <v>1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137</v>
      </c>
      <c r="AU258" s="241" t="s">
        <v>86</v>
      </c>
      <c r="AV258" s="13" t="s">
        <v>84</v>
      </c>
      <c r="AW258" s="13" t="s">
        <v>32</v>
      </c>
      <c r="AX258" s="13" t="s">
        <v>76</v>
      </c>
      <c r="AY258" s="241" t="s">
        <v>125</v>
      </c>
    </row>
    <row r="259" s="14" customFormat="1">
      <c r="A259" s="14"/>
      <c r="B259" s="242"/>
      <c r="C259" s="243"/>
      <c r="D259" s="233" t="s">
        <v>137</v>
      </c>
      <c r="E259" s="244" t="s">
        <v>1</v>
      </c>
      <c r="F259" s="245" t="s">
        <v>902</v>
      </c>
      <c r="G259" s="243"/>
      <c r="H259" s="246">
        <v>31.5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137</v>
      </c>
      <c r="AU259" s="252" t="s">
        <v>86</v>
      </c>
      <c r="AV259" s="14" t="s">
        <v>86</v>
      </c>
      <c r="AW259" s="14" t="s">
        <v>32</v>
      </c>
      <c r="AX259" s="14" t="s">
        <v>84</v>
      </c>
      <c r="AY259" s="252" t="s">
        <v>125</v>
      </c>
    </row>
    <row r="260" s="14" customFormat="1">
      <c r="A260" s="14"/>
      <c r="B260" s="242"/>
      <c r="C260" s="243"/>
      <c r="D260" s="233" t="s">
        <v>137</v>
      </c>
      <c r="E260" s="243"/>
      <c r="F260" s="245" t="s">
        <v>903</v>
      </c>
      <c r="G260" s="243"/>
      <c r="H260" s="246">
        <v>31.972999999999999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2" t="s">
        <v>137</v>
      </c>
      <c r="AU260" s="252" t="s">
        <v>86</v>
      </c>
      <c r="AV260" s="14" t="s">
        <v>86</v>
      </c>
      <c r="AW260" s="14" t="s">
        <v>4</v>
      </c>
      <c r="AX260" s="14" t="s">
        <v>84</v>
      </c>
      <c r="AY260" s="252" t="s">
        <v>125</v>
      </c>
    </row>
    <row r="261" s="2" customFormat="1" ht="24.15" customHeight="1">
      <c r="A261" s="38"/>
      <c r="B261" s="39"/>
      <c r="C261" s="268" t="s">
        <v>361</v>
      </c>
      <c r="D261" s="268" t="s">
        <v>255</v>
      </c>
      <c r="E261" s="269" t="s">
        <v>904</v>
      </c>
      <c r="F261" s="270" t="s">
        <v>905</v>
      </c>
      <c r="G261" s="271" t="s">
        <v>344</v>
      </c>
      <c r="H261" s="272">
        <v>1</v>
      </c>
      <c r="I261" s="273"/>
      <c r="J261" s="274">
        <f>ROUND(I261*H261,2)</f>
        <v>0</v>
      </c>
      <c r="K261" s="270" t="s">
        <v>131</v>
      </c>
      <c r="L261" s="275"/>
      <c r="M261" s="276" t="s">
        <v>1</v>
      </c>
      <c r="N261" s="277" t="s">
        <v>41</v>
      </c>
      <c r="O261" s="91"/>
      <c r="P261" s="227">
        <f>O261*H261</f>
        <v>0</v>
      </c>
      <c r="Q261" s="227">
        <v>0.041000000000000002</v>
      </c>
      <c r="R261" s="227">
        <f>Q261*H261</f>
        <v>0.041000000000000002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169</v>
      </c>
      <c r="AT261" s="229" t="s">
        <v>255</v>
      </c>
      <c r="AU261" s="229" t="s">
        <v>86</v>
      </c>
      <c r="AY261" s="17" t="s">
        <v>125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84</v>
      </c>
      <c r="BK261" s="230">
        <f>ROUND(I261*H261,2)</f>
        <v>0</v>
      </c>
      <c r="BL261" s="17" t="s">
        <v>132</v>
      </c>
      <c r="BM261" s="229" t="s">
        <v>906</v>
      </c>
    </row>
    <row r="262" s="13" customFormat="1">
      <c r="A262" s="13"/>
      <c r="B262" s="231"/>
      <c r="C262" s="232"/>
      <c r="D262" s="233" t="s">
        <v>137</v>
      </c>
      <c r="E262" s="234" t="s">
        <v>1</v>
      </c>
      <c r="F262" s="235" t="s">
        <v>358</v>
      </c>
      <c r="G262" s="232"/>
      <c r="H262" s="234" t="s">
        <v>1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137</v>
      </c>
      <c r="AU262" s="241" t="s">
        <v>86</v>
      </c>
      <c r="AV262" s="13" t="s">
        <v>84</v>
      </c>
      <c r="AW262" s="13" t="s">
        <v>32</v>
      </c>
      <c r="AX262" s="13" t="s">
        <v>76</v>
      </c>
      <c r="AY262" s="241" t="s">
        <v>125</v>
      </c>
    </row>
    <row r="263" s="14" customFormat="1">
      <c r="A263" s="14"/>
      <c r="B263" s="242"/>
      <c r="C263" s="243"/>
      <c r="D263" s="233" t="s">
        <v>137</v>
      </c>
      <c r="E263" s="244" t="s">
        <v>1</v>
      </c>
      <c r="F263" s="245" t="s">
        <v>84</v>
      </c>
      <c r="G263" s="243"/>
      <c r="H263" s="246">
        <v>1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137</v>
      </c>
      <c r="AU263" s="252" t="s">
        <v>86</v>
      </c>
      <c r="AV263" s="14" t="s">
        <v>86</v>
      </c>
      <c r="AW263" s="14" t="s">
        <v>32</v>
      </c>
      <c r="AX263" s="14" t="s">
        <v>84</v>
      </c>
      <c r="AY263" s="252" t="s">
        <v>125</v>
      </c>
    </row>
    <row r="264" s="2" customFormat="1" ht="24.15" customHeight="1">
      <c r="A264" s="38"/>
      <c r="B264" s="39"/>
      <c r="C264" s="218" t="s">
        <v>365</v>
      </c>
      <c r="D264" s="218" t="s">
        <v>127</v>
      </c>
      <c r="E264" s="219" t="s">
        <v>907</v>
      </c>
      <c r="F264" s="220" t="s">
        <v>908</v>
      </c>
      <c r="G264" s="221" t="s">
        <v>344</v>
      </c>
      <c r="H264" s="222">
        <v>1</v>
      </c>
      <c r="I264" s="223"/>
      <c r="J264" s="224">
        <f>ROUND(I264*H264,2)</f>
        <v>0</v>
      </c>
      <c r="K264" s="220" t="s">
        <v>131</v>
      </c>
      <c r="L264" s="44"/>
      <c r="M264" s="225" t="s">
        <v>1</v>
      </c>
      <c r="N264" s="226" t="s">
        <v>41</v>
      </c>
      <c r="O264" s="91"/>
      <c r="P264" s="227">
        <f>O264*H264</f>
        <v>0</v>
      </c>
      <c r="Q264" s="227">
        <v>6.9999999999999994E-05</v>
      </c>
      <c r="R264" s="227">
        <f>Q264*H264</f>
        <v>6.9999999999999994E-05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132</v>
      </c>
      <c r="AT264" s="229" t="s">
        <v>127</v>
      </c>
      <c r="AU264" s="229" t="s">
        <v>86</v>
      </c>
      <c r="AY264" s="17" t="s">
        <v>125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84</v>
      </c>
      <c r="BK264" s="230">
        <f>ROUND(I264*H264,2)</f>
        <v>0</v>
      </c>
      <c r="BL264" s="17" t="s">
        <v>132</v>
      </c>
      <c r="BM264" s="229" t="s">
        <v>909</v>
      </c>
    </row>
    <row r="265" s="2" customFormat="1" ht="24.15" customHeight="1">
      <c r="A265" s="38"/>
      <c r="B265" s="39"/>
      <c r="C265" s="268" t="s">
        <v>369</v>
      </c>
      <c r="D265" s="268" t="s">
        <v>255</v>
      </c>
      <c r="E265" s="269" t="s">
        <v>910</v>
      </c>
      <c r="F265" s="270" t="s">
        <v>911</v>
      </c>
      <c r="G265" s="271" t="s">
        <v>344</v>
      </c>
      <c r="H265" s="272">
        <v>1.0149999999999999</v>
      </c>
      <c r="I265" s="273"/>
      <c r="J265" s="274">
        <f>ROUND(I265*H265,2)</f>
        <v>0</v>
      </c>
      <c r="K265" s="270" t="s">
        <v>131</v>
      </c>
      <c r="L265" s="275"/>
      <c r="M265" s="276" t="s">
        <v>1</v>
      </c>
      <c r="N265" s="277" t="s">
        <v>41</v>
      </c>
      <c r="O265" s="91"/>
      <c r="P265" s="227">
        <f>O265*H265</f>
        <v>0</v>
      </c>
      <c r="Q265" s="227">
        <v>0.01</v>
      </c>
      <c r="R265" s="227">
        <f>Q265*H265</f>
        <v>0.010149999999999999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169</v>
      </c>
      <c r="AT265" s="229" t="s">
        <v>255</v>
      </c>
      <c r="AU265" s="229" t="s">
        <v>86</v>
      </c>
      <c r="AY265" s="17" t="s">
        <v>125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84</v>
      </c>
      <c r="BK265" s="230">
        <f>ROUND(I265*H265,2)</f>
        <v>0</v>
      </c>
      <c r="BL265" s="17" t="s">
        <v>132</v>
      </c>
      <c r="BM265" s="229" t="s">
        <v>912</v>
      </c>
    </row>
    <row r="266" s="13" customFormat="1">
      <c r="A266" s="13"/>
      <c r="B266" s="231"/>
      <c r="C266" s="232"/>
      <c r="D266" s="233" t="s">
        <v>137</v>
      </c>
      <c r="E266" s="234" t="s">
        <v>1</v>
      </c>
      <c r="F266" s="235" t="s">
        <v>358</v>
      </c>
      <c r="G266" s="232"/>
      <c r="H266" s="234" t="s">
        <v>1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137</v>
      </c>
      <c r="AU266" s="241" t="s">
        <v>86</v>
      </c>
      <c r="AV266" s="13" t="s">
        <v>84</v>
      </c>
      <c r="AW266" s="13" t="s">
        <v>32</v>
      </c>
      <c r="AX266" s="13" t="s">
        <v>76</v>
      </c>
      <c r="AY266" s="241" t="s">
        <v>125</v>
      </c>
    </row>
    <row r="267" s="14" customFormat="1">
      <c r="A267" s="14"/>
      <c r="B267" s="242"/>
      <c r="C267" s="243"/>
      <c r="D267" s="233" t="s">
        <v>137</v>
      </c>
      <c r="E267" s="244" t="s">
        <v>1</v>
      </c>
      <c r="F267" s="245" t="s">
        <v>84</v>
      </c>
      <c r="G267" s="243"/>
      <c r="H267" s="246">
        <v>1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137</v>
      </c>
      <c r="AU267" s="252" t="s">
        <v>86</v>
      </c>
      <c r="AV267" s="14" t="s">
        <v>86</v>
      </c>
      <c r="AW267" s="14" t="s">
        <v>32</v>
      </c>
      <c r="AX267" s="14" t="s">
        <v>84</v>
      </c>
      <c r="AY267" s="252" t="s">
        <v>125</v>
      </c>
    </row>
    <row r="268" s="14" customFormat="1">
      <c r="A268" s="14"/>
      <c r="B268" s="242"/>
      <c r="C268" s="243"/>
      <c r="D268" s="233" t="s">
        <v>137</v>
      </c>
      <c r="E268" s="243"/>
      <c r="F268" s="245" t="s">
        <v>913</v>
      </c>
      <c r="G268" s="243"/>
      <c r="H268" s="246">
        <v>1.0149999999999999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2" t="s">
        <v>137</v>
      </c>
      <c r="AU268" s="252" t="s">
        <v>86</v>
      </c>
      <c r="AV268" s="14" t="s">
        <v>86</v>
      </c>
      <c r="AW268" s="14" t="s">
        <v>4</v>
      </c>
      <c r="AX268" s="14" t="s">
        <v>84</v>
      </c>
      <c r="AY268" s="252" t="s">
        <v>125</v>
      </c>
    </row>
    <row r="269" s="2" customFormat="1" ht="24.15" customHeight="1">
      <c r="A269" s="38"/>
      <c r="B269" s="39"/>
      <c r="C269" s="218" t="s">
        <v>375</v>
      </c>
      <c r="D269" s="218" t="s">
        <v>127</v>
      </c>
      <c r="E269" s="219" t="s">
        <v>914</v>
      </c>
      <c r="F269" s="220" t="s">
        <v>915</v>
      </c>
      <c r="G269" s="221" t="s">
        <v>344</v>
      </c>
      <c r="H269" s="222">
        <v>1</v>
      </c>
      <c r="I269" s="223"/>
      <c r="J269" s="224">
        <f>ROUND(I269*H269,2)</f>
        <v>0</v>
      </c>
      <c r="K269" s="220" t="s">
        <v>131</v>
      </c>
      <c r="L269" s="44"/>
      <c r="M269" s="225" t="s">
        <v>1</v>
      </c>
      <c r="N269" s="226" t="s">
        <v>41</v>
      </c>
      <c r="O269" s="91"/>
      <c r="P269" s="227">
        <f>O269*H269</f>
        <v>0</v>
      </c>
      <c r="Q269" s="227">
        <v>0.00014999999999999999</v>
      </c>
      <c r="R269" s="227">
        <f>Q269*H269</f>
        <v>0.00014999999999999999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132</v>
      </c>
      <c r="AT269" s="229" t="s">
        <v>127</v>
      </c>
      <c r="AU269" s="229" t="s">
        <v>86</v>
      </c>
      <c r="AY269" s="17" t="s">
        <v>125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84</v>
      </c>
      <c r="BK269" s="230">
        <f>ROUND(I269*H269,2)</f>
        <v>0</v>
      </c>
      <c r="BL269" s="17" t="s">
        <v>132</v>
      </c>
      <c r="BM269" s="229" t="s">
        <v>916</v>
      </c>
    </row>
    <row r="270" s="2" customFormat="1" ht="33" customHeight="1">
      <c r="A270" s="38"/>
      <c r="B270" s="39"/>
      <c r="C270" s="268" t="s">
        <v>379</v>
      </c>
      <c r="D270" s="268" t="s">
        <v>255</v>
      </c>
      <c r="E270" s="269" t="s">
        <v>917</v>
      </c>
      <c r="F270" s="270" t="s">
        <v>918</v>
      </c>
      <c r="G270" s="271" t="s">
        <v>344</v>
      </c>
      <c r="H270" s="272">
        <v>1.0149999999999999</v>
      </c>
      <c r="I270" s="273"/>
      <c r="J270" s="274">
        <f>ROUND(I270*H270,2)</f>
        <v>0</v>
      </c>
      <c r="K270" s="270" t="s">
        <v>131</v>
      </c>
      <c r="L270" s="275"/>
      <c r="M270" s="276" t="s">
        <v>1</v>
      </c>
      <c r="N270" s="277" t="s">
        <v>41</v>
      </c>
      <c r="O270" s="91"/>
      <c r="P270" s="227">
        <f>O270*H270</f>
        <v>0</v>
      </c>
      <c r="Q270" s="227">
        <v>0.042000000000000003</v>
      </c>
      <c r="R270" s="227">
        <f>Q270*H270</f>
        <v>0.042630000000000001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169</v>
      </c>
      <c r="AT270" s="229" t="s">
        <v>255</v>
      </c>
      <c r="AU270" s="229" t="s">
        <v>86</v>
      </c>
      <c r="AY270" s="17" t="s">
        <v>125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84</v>
      </c>
      <c r="BK270" s="230">
        <f>ROUND(I270*H270,2)</f>
        <v>0</v>
      </c>
      <c r="BL270" s="17" t="s">
        <v>132</v>
      </c>
      <c r="BM270" s="229" t="s">
        <v>919</v>
      </c>
    </row>
    <row r="271" s="13" customFormat="1">
      <c r="A271" s="13"/>
      <c r="B271" s="231"/>
      <c r="C271" s="232"/>
      <c r="D271" s="233" t="s">
        <v>137</v>
      </c>
      <c r="E271" s="234" t="s">
        <v>1</v>
      </c>
      <c r="F271" s="235" t="s">
        <v>358</v>
      </c>
      <c r="G271" s="232"/>
      <c r="H271" s="234" t="s">
        <v>1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137</v>
      </c>
      <c r="AU271" s="241" t="s">
        <v>86</v>
      </c>
      <c r="AV271" s="13" t="s">
        <v>84</v>
      </c>
      <c r="AW271" s="13" t="s">
        <v>32</v>
      </c>
      <c r="AX271" s="13" t="s">
        <v>76</v>
      </c>
      <c r="AY271" s="241" t="s">
        <v>125</v>
      </c>
    </row>
    <row r="272" s="14" customFormat="1">
      <c r="A272" s="14"/>
      <c r="B272" s="242"/>
      <c r="C272" s="243"/>
      <c r="D272" s="233" t="s">
        <v>137</v>
      </c>
      <c r="E272" s="244" t="s">
        <v>1</v>
      </c>
      <c r="F272" s="245" t="s">
        <v>84</v>
      </c>
      <c r="G272" s="243"/>
      <c r="H272" s="246">
        <v>1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2" t="s">
        <v>137</v>
      </c>
      <c r="AU272" s="252" t="s">
        <v>86</v>
      </c>
      <c r="AV272" s="14" t="s">
        <v>86</v>
      </c>
      <c r="AW272" s="14" t="s">
        <v>32</v>
      </c>
      <c r="AX272" s="14" t="s">
        <v>84</v>
      </c>
      <c r="AY272" s="252" t="s">
        <v>125</v>
      </c>
    </row>
    <row r="273" s="14" customFormat="1">
      <c r="A273" s="14"/>
      <c r="B273" s="242"/>
      <c r="C273" s="243"/>
      <c r="D273" s="233" t="s">
        <v>137</v>
      </c>
      <c r="E273" s="243"/>
      <c r="F273" s="245" t="s">
        <v>913</v>
      </c>
      <c r="G273" s="243"/>
      <c r="H273" s="246">
        <v>1.0149999999999999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137</v>
      </c>
      <c r="AU273" s="252" t="s">
        <v>86</v>
      </c>
      <c r="AV273" s="14" t="s">
        <v>86</v>
      </c>
      <c r="AW273" s="14" t="s">
        <v>4</v>
      </c>
      <c r="AX273" s="14" t="s">
        <v>84</v>
      </c>
      <c r="AY273" s="252" t="s">
        <v>125</v>
      </c>
    </row>
    <row r="274" s="2" customFormat="1" ht="24.15" customHeight="1">
      <c r="A274" s="38"/>
      <c r="B274" s="39"/>
      <c r="C274" s="218" t="s">
        <v>384</v>
      </c>
      <c r="D274" s="218" t="s">
        <v>127</v>
      </c>
      <c r="E274" s="219" t="s">
        <v>920</v>
      </c>
      <c r="F274" s="220" t="s">
        <v>921</v>
      </c>
      <c r="G274" s="221" t="s">
        <v>922</v>
      </c>
      <c r="H274" s="222">
        <v>1</v>
      </c>
      <c r="I274" s="223"/>
      <c r="J274" s="224">
        <f>ROUND(I274*H274,2)</f>
        <v>0</v>
      </c>
      <c r="K274" s="220" t="s">
        <v>131</v>
      </c>
      <c r="L274" s="44"/>
      <c r="M274" s="225" t="s">
        <v>1</v>
      </c>
      <c r="N274" s="226" t="s">
        <v>41</v>
      </c>
      <c r="O274" s="91"/>
      <c r="P274" s="227">
        <f>O274*H274</f>
        <v>0</v>
      </c>
      <c r="Q274" s="227">
        <v>0.00031</v>
      </c>
      <c r="R274" s="227">
        <f>Q274*H274</f>
        <v>0.00031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132</v>
      </c>
      <c r="AT274" s="229" t="s">
        <v>127</v>
      </c>
      <c r="AU274" s="229" t="s">
        <v>86</v>
      </c>
      <c r="AY274" s="17" t="s">
        <v>125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84</v>
      </c>
      <c r="BK274" s="230">
        <f>ROUND(I274*H274,2)</f>
        <v>0</v>
      </c>
      <c r="BL274" s="17" t="s">
        <v>132</v>
      </c>
      <c r="BM274" s="229" t="s">
        <v>923</v>
      </c>
    </row>
    <row r="275" s="2" customFormat="1" ht="24.15" customHeight="1">
      <c r="A275" s="38"/>
      <c r="B275" s="39"/>
      <c r="C275" s="218" t="s">
        <v>388</v>
      </c>
      <c r="D275" s="218" t="s">
        <v>127</v>
      </c>
      <c r="E275" s="219" t="s">
        <v>924</v>
      </c>
      <c r="F275" s="220" t="s">
        <v>925</v>
      </c>
      <c r="G275" s="221" t="s">
        <v>190</v>
      </c>
      <c r="H275" s="222">
        <v>3.6000000000000001</v>
      </c>
      <c r="I275" s="223"/>
      <c r="J275" s="224">
        <f>ROUND(I275*H275,2)</f>
        <v>0</v>
      </c>
      <c r="K275" s="220" t="s">
        <v>131</v>
      </c>
      <c r="L275" s="44"/>
      <c r="M275" s="225" t="s">
        <v>1</v>
      </c>
      <c r="N275" s="226" t="s">
        <v>41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132</v>
      </c>
      <c r="AT275" s="229" t="s">
        <v>127</v>
      </c>
      <c r="AU275" s="229" t="s">
        <v>86</v>
      </c>
      <c r="AY275" s="17" t="s">
        <v>125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84</v>
      </c>
      <c r="BK275" s="230">
        <f>ROUND(I275*H275,2)</f>
        <v>0</v>
      </c>
      <c r="BL275" s="17" t="s">
        <v>132</v>
      </c>
      <c r="BM275" s="229" t="s">
        <v>926</v>
      </c>
    </row>
    <row r="276" s="13" customFormat="1">
      <c r="A276" s="13"/>
      <c r="B276" s="231"/>
      <c r="C276" s="232"/>
      <c r="D276" s="233" t="s">
        <v>137</v>
      </c>
      <c r="E276" s="234" t="s">
        <v>1</v>
      </c>
      <c r="F276" s="235" t="s">
        <v>927</v>
      </c>
      <c r="G276" s="232"/>
      <c r="H276" s="234" t="s">
        <v>1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137</v>
      </c>
      <c r="AU276" s="241" t="s">
        <v>86</v>
      </c>
      <c r="AV276" s="13" t="s">
        <v>84</v>
      </c>
      <c r="AW276" s="13" t="s">
        <v>32</v>
      </c>
      <c r="AX276" s="13" t="s">
        <v>76</v>
      </c>
      <c r="AY276" s="241" t="s">
        <v>125</v>
      </c>
    </row>
    <row r="277" s="14" customFormat="1">
      <c r="A277" s="14"/>
      <c r="B277" s="242"/>
      <c r="C277" s="243"/>
      <c r="D277" s="233" t="s">
        <v>137</v>
      </c>
      <c r="E277" s="244" t="s">
        <v>1</v>
      </c>
      <c r="F277" s="245" t="s">
        <v>928</v>
      </c>
      <c r="G277" s="243"/>
      <c r="H277" s="246">
        <v>3.6000000000000001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137</v>
      </c>
      <c r="AU277" s="252" t="s">
        <v>86</v>
      </c>
      <c r="AV277" s="14" t="s">
        <v>86</v>
      </c>
      <c r="AW277" s="14" t="s">
        <v>32</v>
      </c>
      <c r="AX277" s="14" t="s">
        <v>84</v>
      </c>
      <c r="AY277" s="252" t="s">
        <v>125</v>
      </c>
    </row>
    <row r="278" s="2" customFormat="1" ht="24.15" customHeight="1">
      <c r="A278" s="38"/>
      <c r="B278" s="39"/>
      <c r="C278" s="218" t="s">
        <v>392</v>
      </c>
      <c r="D278" s="218" t="s">
        <v>127</v>
      </c>
      <c r="E278" s="219" t="s">
        <v>929</v>
      </c>
      <c r="F278" s="220" t="s">
        <v>930</v>
      </c>
      <c r="G278" s="221" t="s">
        <v>344</v>
      </c>
      <c r="H278" s="222">
        <v>7</v>
      </c>
      <c r="I278" s="223"/>
      <c r="J278" s="224">
        <f>ROUND(I278*H278,2)</f>
        <v>0</v>
      </c>
      <c r="K278" s="220" t="s">
        <v>131</v>
      </c>
      <c r="L278" s="44"/>
      <c r="M278" s="225" t="s">
        <v>1</v>
      </c>
      <c r="N278" s="226" t="s">
        <v>41</v>
      </c>
      <c r="O278" s="91"/>
      <c r="P278" s="227">
        <f>O278*H278</f>
        <v>0</v>
      </c>
      <c r="Q278" s="227">
        <v>0.010189999999999999</v>
      </c>
      <c r="R278" s="227">
        <f>Q278*H278</f>
        <v>0.071329999999999991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132</v>
      </c>
      <c r="AT278" s="229" t="s">
        <v>127</v>
      </c>
      <c r="AU278" s="229" t="s">
        <v>86</v>
      </c>
      <c r="AY278" s="17" t="s">
        <v>125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84</v>
      </c>
      <c r="BK278" s="230">
        <f>ROUND(I278*H278,2)</f>
        <v>0</v>
      </c>
      <c r="BL278" s="17" t="s">
        <v>132</v>
      </c>
      <c r="BM278" s="229" t="s">
        <v>931</v>
      </c>
    </row>
    <row r="279" s="2" customFormat="1" ht="21.75" customHeight="1">
      <c r="A279" s="38"/>
      <c r="B279" s="39"/>
      <c r="C279" s="268" t="s">
        <v>396</v>
      </c>
      <c r="D279" s="268" t="s">
        <v>255</v>
      </c>
      <c r="E279" s="269" t="s">
        <v>932</v>
      </c>
      <c r="F279" s="270" t="s">
        <v>933</v>
      </c>
      <c r="G279" s="271" t="s">
        <v>344</v>
      </c>
      <c r="H279" s="272">
        <v>4</v>
      </c>
      <c r="I279" s="273"/>
      <c r="J279" s="274">
        <f>ROUND(I279*H279,2)</f>
        <v>0</v>
      </c>
      <c r="K279" s="270" t="s">
        <v>131</v>
      </c>
      <c r="L279" s="275"/>
      <c r="M279" s="276" t="s">
        <v>1</v>
      </c>
      <c r="N279" s="277" t="s">
        <v>41</v>
      </c>
      <c r="O279" s="91"/>
      <c r="P279" s="227">
        <f>O279*H279</f>
        <v>0</v>
      </c>
      <c r="Q279" s="227">
        <v>0.254</v>
      </c>
      <c r="R279" s="227">
        <f>Q279*H279</f>
        <v>1.016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169</v>
      </c>
      <c r="AT279" s="229" t="s">
        <v>255</v>
      </c>
      <c r="AU279" s="229" t="s">
        <v>86</v>
      </c>
      <c r="AY279" s="17" t="s">
        <v>125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84</v>
      </c>
      <c r="BK279" s="230">
        <f>ROUND(I279*H279,2)</f>
        <v>0</v>
      </c>
      <c r="BL279" s="17" t="s">
        <v>132</v>
      </c>
      <c r="BM279" s="229" t="s">
        <v>934</v>
      </c>
    </row>
    <row r="280" s="13" customFormat="1">
      <c r="A280" s="13"/>
      <c r="B280" s="231"/>
      <c r="C280" s="232"/>
      <c r="D280" s="233" t="s">
        <v>137</v>
      </c>
      <c r="E280" s="234" t="s">
        <v>1</v>
      </c>
      <c r="F280" s="235" t="s">
        <v>358</v>
      </c>
      <c r="G280" s="232"/>
      <c r="H280" s="234" t="s">
        <v>1</v>
      </c>
      <c r="I280" s="236"/>
      <c r="J280" s="232"/>
      <c r="K280" s="232"/>
      <c r="L280" s="237"/>
      <c r="M280" s="238"/>
      <c r="N280" s="239"/>
      <c r="O280" s="239"/>
      <c r="P280" s="239"/>
      <c r="Q280" s="239"/>
      <c r="R280" s="239"/>
      <c r="S280" s="239"/>
      <c r="T280" s="24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1" t="s">
        <v>137</v>
      </c>
      <c r="AU280" s="241" t="s">
        <v>86</v>
      </c>
      <c r="AV280" s="13" t="s">
        <v>84</v>
      </c>
      <c r="AW280" s="13" t="s">
        <v>32</v>
      </c>
      <c r="AX280" s="13" t="s">
        <v>76</v>
      </c>
      <c r="AY280" s="241" t="s">
        <v>125</v>
      </c>
    </row>
    <row r="281" s="13" customFormat="1">
      <c r="A281" s="13"/>
      <c r="B281" s="231"/>
      <c r="C281" s="232"/>
      <c r="D281" s="233" t="s">
        <v>137</v>
      </c>
      <c r="E281" s="234" t="s">
        <v>1</v>
      </c>
      <c r="F281" s="235" t="s">
        <v>935</v>
      </c>
      <c r="G281" s="232"/>
      <c r="H281" s="234" t="s">
        <v>1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137</v>
      </c>
      <c r="AU281" s="241" t="s">
        <v>86</v>
      </c>
      <c r="AV281" s="13" t="s">
        <v>84</v>
      </c>
      <c r="AW281" s="13" t="s">
        <v>32</v>
      </c>
      <c r="AX281" s="13" t="s">
        <v>76</v>
      </c>
      <c r="AY281" s="241" t="s">
        <v>125</v>
      </c>
    </row>
    <row r="282" s="14" customFormat="1">
      <c r="A282" s="14"/>
      <c r="B282" s="242"/>
      <c r="C282" s="243"/>
      <c r="D282" s="233" t="s">
        <v>137</v>
      </c>
      <c r="E282" s="244" t="s">
        <v>1</v>
      </c>
      <c r="F282" s="245" t="s">
        <v>132</v>
      </c>
      <c r="G282" s="243"/>
      <c r="H282" s="246">
        <v>4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137</v>
      </c>
      <c r="AU282" s="252" t="s">
        <v>86</v>
      </c>
      <c r="AV282" s="14" t="s">
        <v>86</v>
      </c>
      <c r="AW282" s="14" t="s">
        <v>32</v>
      </c>
      <c r="AX282" s="14" t="s">
        <v>84</v>
      </c>
      <c r="AY282" s="252" t="s">
        <v>125</v>
      </c>
    </row>
    <row r="283" s="2" customFormat="1" ht="21.75" customHeight="1">
      <c r="A283" s="38"/>
      <c r="B283" s="39"/>
      <c r="C283" s="268" t="s">
        <v>400</v>
      </c>
      <c r="D283" s="268" t="s">
        <v>255</v>
      </c>
      <c r="E283" s="269" t="s">
        <v>936</v>
      </c>
      <c r="F283" s="270" t="s">
        <v>937</v>
      </c>
      <c r="G283" s="271" t="s">
        <v>344</v>
      </c>
      <c r="H283" s="272">
        <v>2</v>
      </c>
      <c r="I283" s="273"/>
      <c r="J283" s="274">
        <f>ROUND(I283*H283,2)</f>
        <v>0</v>
      </c>
      <c r="K283" s="270" t="s">
        <v>131</v>
      </c>
      <c r="L283" s="275"/>
      <c r="M283" s="276" t="s">
        <v>1</v>
      </c>
      <c r="N283" s="277" t="s">
        <v>41</v>
      </c>
      <c r="O283" s="91"/>
      <c r="P283" s="227">
        <f>O283*H283</f>
        <v>0</v>
      </c>
      <c r="Q283" s="227">
        <v>0.50600000000000001</v>
      </c>
      <c r="R283" s="227">
        <f>Q283*H283</f>
        <v>1.012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169</v>
      </c>
      <c r="AT283" s="229" t="s">
        <v>255</v>
      </c>
      <c r="AU283" s="229" t="s">
        <v>86</v>
      </c>
      <c r="AY283" s="17" t="s">
        <v>125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84</v>
      </c>
      <c r="BK283" s="230">
        <f>ROUND(I283*H283,2)</f>
        <v>0</v>
      </c>
      <c r="BL283" s="17" t="s">
        <v>132</v>
      </c>
      <c r="BM283" s="229" t="s">
        <v>938</v>
      </c>
    </row>
    <row r="284" s="13" customFormat="1">
      <c r="A284" s="13"/>
      <c r="B284" s="231"/>
      <c r="C284" s="232"/>
      <c r="D284" s="233" t="s">
        <v>137</v>
      </c>
      <c r="E284" s="234" t="s">
        <v>1</v>
      </c>
      <c r="F284" s="235" t="s">
        <v>939</v>
      </c>
      <c r="G284" s="232"/>
      <c r="H284" s="234" t="s">
        <v>1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137</v>
      </c>
      <c r="AU284" s="241" t="s">
        <v>86</v>
      </c>
      <c r="AV284" s="13" t="s">
        <v>84</v>
      </c>
      <c r="AW284" s="13" t="s">
        <v>32</v>
      </c>
      <c r="AX284" s="13" t="s">
        <v>76</v>
      </c>
      <c r="AY284" s="241" t="s">
        <v>125</v>
      </c>
    </row>
    <row r="285" s="14" customFormat="1">
      <c r="A285" s="14"/>
      <c r="B285" s="242"/>
      <c r="C285" s="243"/>
      <c r="D285" s="233" t="s">
        <v>137</v>
      </c>
      <c r="E285" s="244" t="s">
        <v>1</v>
      </c>
      <c r="F285" s="245" t="s">
        <v>84</v>
      </c>
      <c r="G285" s="243"/>
      <c r="H285" s="246">
        <v>1</v>
      </c>
      <c r="I285" s="247"/>
      <c r="J285" s="243"/>
      <c r="K285" s="243"/>
      <c r="L285" s="248"/>
      <c r="M285" s="249"/>
      <c r="N285" s="250"/>
      <c r="O285" s="250"/>
      <c r="P285" s="250"/>
      <c r="Q285" s="250"/>
      <c r="R285" s="250"/>
      <c r="S285" s="250"/>
      <c r="T285" s="25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2" t="s">
        <v>137</v>
      </c>
      <c r="AU285" s="252" t="s">
        <v>86</v>
      </c>
      <c r="AV285" s="14" t="s">
        <v>86</v>
      </c>
      <c r="AW285" s="14" t="s">
        <v>32</v>
      </c>
      <c r="AX285" s="14" t="s">
        <v>76</v>
      </c>
      <c r="AY285" s="252" t="s">
        <v>125</v>
      </c>
    </row>
    <row r="286" s="13" customFormat="1">
      <c r="A286" s="13"/>
      <c r="B286" s="231"/>
      <c r="C286" s="232"/>
      <c r="D286" s="233" t="s">
        <v>137</v>
      </c>
      <c r="E286" s="234" t="s">
        <v>1</v>
      </c>
      <c r="F286" s="235" t="s">
        <v>940</v>
      </c>
      <c r="G286" s="232"/>
      <c r="H286" s="234" t="s">
        <v>1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1" t="s">
        <v>137</v>
      </c>
      <c r="AU286" s="241" t="s">
        <v>86</v>
      </c>
      <c r="AV286" s="13" t="s">
        <v>84</v>
      </c>
      <c r="AW286" s="13" t="s">
        <v>32</v>
      </c>
      <c r="AX286" s="13" t="s">
        <v>76</v>
      </c>
      <c r="AY286" s="241" t="s">
        <v>125</v>
      </c>
    </row>
    <row r="287" s="14" customFormat="1">
      <c r="A287" s="14"/>
      <c r="B287" s="242"/>
      <c r="C287" s="243"/>
      <c r="D287" s="233" t="s">
        <v>137</v>
      </c>
      <c r="E287" s="244" t="s">
        <v>1</v>
      </c>
      <c r="F287" s="245" t="s">
        <v>86</v>
      </c>
      <c r="G287" s="243"/>
      <c r="H287" s="246">
        <v>2</v>
      </c>
      <c r="I287" s="247"/>
      <c r="J287" s="243"/>
      <c r="K287" s="243"/>
      <c r="L287" s="248"/>
      <c r="M287" s="249"/>
      <c r="N287" s="250"/>
      <c r="O287" s="250"/>
      <c r="P287" s="250"/>
      <c r="Q287" s="250"/>
      <c r="R287" s="250"/>
      <c r="S287" s="250"/>
      <c r="T287" s="25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2" t="s">
        <v>137</v>
      </c>
      <c r="AU287" s="252" t="s">
        <v>86</v>
      </c>
      <c r="AV287" s="14" t="s">
        <v>86</v>
      </c>
      <c r="AW287" s="14" t="s">
        <v>32</v>
      </c>
      <c r="AX287" s="14" t="s">
        <v>84</v>
      </c>
      <c r="AY287" s="252" t="s">
        <v>125</v>
      </c>
    </row>
    <row r="288" s="2" customFormat="1" ht="21.75" customHeight="1">
      <c r="A288" s="38"/>
      <c r="B288" s="39"/>
      <c r="C288" s="268" t="s">
        <v>404</v>
      </c>
      <c r="D288" s="268" t="s">
        <v>255</v>
      </c>
      <c r="E288" s="269" t="s">
        <v>941</v>
      </c>
      <c r="F288" s="270" t="s">
        <v>942</v>
      </c>
      <c r="G288" s="271" t="s">
        <v>344</v>
      </c>
      <c r="H288" s="272">
        <v>1</v>
      </c>
      <c r="I288" s="273"/>
      <c r="J288" s="274">
        <f>ROUND(I288*H288,2)</f>
        <v>0</v>
      </c>
      <c r="K288" s="270" t="s">
        <v>131</v>
      </c>
      <c r="L288" s="275"/>
      <c r="M288" s="276" t="s">
        <v>1</v>
      </c>
      <c r="N288" s="277" t="s">
        <v>41</v>
      </c>
      <c r="O288" s="91"/>
      <c r="P288" s="227">
        <f>O288*H288</f>
        <v>0</v>
      </c>
      <c r="Q288" s="227">
        <v>1.0129999999999999</v>
      </c>
      <c r="R288" s="227">
        <f>Q288*H288</f>
        <v>1.0129999999999999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169</v>
      </c>
      <c r="AT288" s="229" t="s">
        <v>255</v>
      </c>
      <c r="AU288" s="229" t="s">
        <v>86</v>
      </c>
      <c r="AY288" s="17" t="s">
        <v>125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84</v>
      </c>
      <c r="BK288" s="230">
        <f>ROUND(I288*H288,2)</f>
        <v>0</v>
      </c>
      <c r="BL288" s="17" t="s">
        <v>132</v>
      </c>
      <c r="BM288" s="229" t="s">
        <v>943</v>
      </c>
    </row>
    <row r="289" s="13" customFormat="1">
      <c r="A289" s="13"/>
      <c r="B289" s="231"/>
      <c r="C289" s="232"/>
      <c r="D289" s="233" t="s">
        <v>137</v>
      </c>
      <c r="E289" s="234" t="s">
        <v>1</v>
      </c>
      <c r="F289" s="235" t="s">
        <v>944</v>
      </c>
      <c r="G289" s="232"/>
      <c r="H289" s="234" t="s">
        <v>1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137</v>
      </c>
      <c r="AU289" s="241" t="s">
        <v>86</v>
      </c>
      <c r="AV289" s="13" t="s">
        <v>84</v>
      </c>
      <c r="AW289" s="13" t="s">
        <v>32</v>
      </c>
      <c r="AX289" s="13" t="s">
        <v>76</v>
      </c>
      <c r="AY289" s="241" t="s">
        <v>125</v>
      </c>
    </row>
    <row r="290" s="14" customFormat="1">
      <c r="A290" s="14"/>
      <c r="B290" s="242"/>
      <c r="C290" s="243"/>
      <c r="D290" s="233" t="s">
        <v>137</v>
      </c>
      <c r="E290" s="244" t="s">
        <v>1</v>
      </c>
      <c r="F290" s="245" t="s">
        <v>84</v>
      </c>
      <c r="G290" s="243"/>
      <c r="H290" s="246">
        <v>1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137</v>
      </c>
      <c r="AU290" s="252" t="s">
        <v>86</v>
      </c>
      <c r="AV290" s="14" t="s">
        <v>86</v>
      </c>
      <c r="AW290" s="14" t="s">
        <v>32</v>
      </c>
      <c r="AX290" s="14" t="s">
        <v>84</v>
      </c>
      <c r="AY290" s="252" t="s">
        <v>125</v>
      </c>
    </row>
    <row r="291" s="2" customFormat="1" ht="24.15" customHeight="1">
      <c r="A291" s="38"/>
      <c r="B291" s="39"/>
      <c r="C291" s="218" t="s">
        <v>408</v>
      </c>
      <c r="D291" s="218" t="s">
        <v>127</v>
      </c>
      <c r="E291" s="219" t="s">
        <v>945</v>
      </c>
      <c r="F291" s="220" t="s">
        <v>946</v>
      </c>
      <c r="G291" s="221" t="s">
        <v>344</v>
      </c>
      <c r="H291" s="222">
        <v>12</v>
      </c>
      <c r="I291" s="223"/>
      <c r="J291" s="224">
        <f>ROUND(I291*H291,2)</f>
        <v>0</v>
      </c>
      <c r="K291" s="220" t="s">
        <v>131</v>
      </c>
      <c r="L291" s="44"/>
      <c r="M291" s="225" t="s">
        <v>1</v>
      </c>
      <c r="N291" s="226" t="s">
        <v>41</v>
      </c>
      <c r="O291" s="91"/>
      <c r="P291" s="227">
        <f>O291*H291</f>
        <v>0</v>
      </c>
      <c r="Q291" s="227">
        <v>0.01248</v>
      </c>
      <c r="R291" s="227">
        <f>Q291*H291</f>
        <v>0.14976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132</v>
      </c>
      <c r="AT291" s="229" t="s">
        <v>127</v>
      </c>
      <c r="AU291" s="229" t="s">
        <v>86</v>
      </c>
      <c r="AY291" s="17" t="s">
        <v>125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84</v>
      </c>
      <c r="BK291" s="230">
        <f>ROUND(I291*H291,2)</f>
        <v>0</v>
      </c>
      <c r="BL291" s="17" t="s">
        <v>132</v>
      </c>
      <c r="BM291" s="229" t="s">
        <v>947</v>
      </c>
    </row>
    <row r="292" s="13" customFormat="1">
      <c r="A292" s="13"/>
      <c r="B292" s="231"/>
      <c r="C292" s="232"/>
      <c r="D292" s="233" t="s">
        <v>137</v>
      </c>
      <c r="E292" s="234" t="s">
        <v>1</v>
      </c>
      <c r="F292" s="235" t="s">
        <v>948</v>
      </c>
      <c r="G292" s="232"/>
      <c r="H292" s="234" t="s">
        <v>1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137</v>
      </c>
      <c r="AU292" s="241" t="s">
        <v>86</v>
      </c>
      <c r="AV292" s="13" t="s">
        <v>84</v>
      </c>
      <c r="AW292" s="13" t="s">
        <v>32</v>
      </c>
      <c r="AX292" s="13" t="s">
        <v>76</v>
      </c>
      <c r="AY292" s="241" t="s">
        <v>125</v>
      </c>
    </row>
    <row r="293" s="14" customFormat="1">
      <c r="A293" s="14"/>
      <c r="B293" s="242"/>
      <c r="C293" s="243"/>
      <c r="D293" s="233" t="s">
        <v>137</v>
      </c>
      <c r="E293" s="244" t="s">
        <v>1</v>
      </c>
      <c r="F293" s="245" t="s">
        <v>84</v>
      </c>
      <c r="G293" s="243"/>
      <c r="H293" s="246">
        <v>1</v>
      </c>
      <c r="I293" s="247"/>
      <c r="J293" s="243"/>
      <c r="K293" s="243"/>
      <c r="L293" s="248"/>
      <c r="M293" s="249"/>
      <c r="N293" s="250"/>
      <c r="O293" s="250"/>
      <c r="P293" s="250"/>
      <c r="Q293" s="250"/>
      <c r="R293" s="250"/>
      <c r="S293" s="250"/>
      <c r="T293" s="25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2" t="s">
        <v>137</v>
      </c>
      <c r="AU293" s="252" t="s">
        <v>86</v>
      </c>
      <c r="AV293" s="14" t="s">
        <v>86</v>
      </c>
      <c r="AW293" s="14" t="s">
        <v>32</v>
      </c>
      <c r="AX293" s="14" t="s">
        <v>76</v>
      </c>
      <c r="AY293" s="252" t="s">
        <v>125</v>
      </c>
    </row>
    <row r="294" s="13" customFormat="1">
      <c r="A294" s="13"/>
      <c r="B294" s="231"/>
      <c r="C294" s="232"/>
      <c r="D294" s="233" t="s">
        <v>137</v>
      </c>
      <c r="E294" s="234" t="s">
        <v>1</v>
      </c>
      <c r="F294" s="235" t="s">
        <v>949</v>
      </c>
      <c r="G294" s="232"/>
      <c r="H294" s="234" t="s">
        <v>1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1" t="s">
        <v>137</v>
      </c>
      <c r="AU294" s="241" t="s">
        <v>86</v>
      </c>
      <c r="AV294" s="13" t="s">
        <v>84</v>
      </c>
      <c r="AW294" s="13" t="s">
        <v>32</v>
      </c>
      <c r="AX294" s="13" t="s">
        <v>76</v>
      </c>
      <c r="AY294" s="241" t="s">
        <v>125</v>
      </c>
    </row>
    <row r="295" s="14" customFormat="1">
      <c r="A295" s="14"/>
      <c r="B295" s="242"/>
      <c r="C295" s="243"/>
      <c r="D295" s="233" t="s">
        <v>137</v>
      </c>
      <c r="E295" s="244" t="s">
        <v>1</v>
      </c>
      <c r="F295" s="245" t="s">
        <v>132</v>
      </c>
      <c r="G295" s="243"/>
      <c r="H295" s="246">
        <v>4</v>
      </c>
      <c r="I295" s="247"/>
      <c r="J295" s="243"/>
      <c r="K295" s="243"/>
      <c r="L295" s="248"/>
      <c r="M295" s="249"/>
      <c r="N295" s="250"/>
      <c r="O295" s="250"/>
      <c r="P295" s="250"/>
      <c r="Q295" s="250"/>
      <c r="R295" s="250"/>
      <c r="S295" s="250"/>
      <c r="T295" s="25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2" t="s">
        <v>137</v>
      </c>
      <c r="AU295" s="252" t="s">
        <v>86</v>
      </c>
      <c r="AV295" s="14" t="s">
        <v>86</v>
      </c>
      <c r="AW295" s="14" t="s">
        <v>32</v>
      </c>
      <c r="AX295" s="14" t="s">
        <v>76</v>
      </c>
      <c r="AY295" s="252" t="s">
        <v>125</v>
      </c>
    </row>
    <row r="296" s="13" customFormat="1">
      <c r="A296" s="13"/>
      <c r="B296" s="231"/>
      <c r="C296" s="232"/>
      <c r="D296" s="233" t="s">
        <v>137</v>
      </c>
      <c r="E296" s="234" t="s">
        <v>1</v>
      </c>
      <c r="F296" s="235" t="s">
        <v>950</v>
      </c>
      <c r="G296" s="232"/>
      <c r="H296" s="234" t="s">
        <v>1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137</v>
      </c>
      <c r="AU296" s="241" t="s">
        <v>86</v>
      </c>
      <c r="AV296" s="13" t="s">
        <v>84</v>
      </c>
      <c r="AW296" s="13" t="s">
        <v>32</v>
      </c>
      <c r="AX296" s="13" t="s">
        <v>76</v>
      </c>
      <c r="AY296" s="241" t="s">
        <v>125</v>
      </c>
    </row>
    <row r="297" s="14" customFormat="1">
      <c r="A297" s="14"/>
      <c r="B297" s="242"/>
      <c r="C297" s="243"/>
      <c r="D297" s="233" t="s">
        <v>137</v>
      </c>
      <c r="E297" s="244" t="s">
        <v>1</v>
      </c>
      <c r="F297" s="245" t="s">
        <v>163</v>
      </c>
      <c r="G297" s="243"/>
      <c r="H297" s="246">
        <v>7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2" t="s">
        <v>137</v>
      </c>
      <c r="AU297" s="252" t="s">
        <v>86</v>
      </c>
      <c r="AV297" s="14" t="s">
        <v>86</v>
      </c>
      <c r="AW297" s="14" t="s">
        <v>32</v>
      </c>
      <c r="AX297" s="14" t="s">
        <v>76</v>
      </c>
      <c r="AY297" s="252" t="s">
        <v>125</v>
      </c>
    </row>
    <row r="298" s="15" customFormat="1">
      <c r="A298" s="15"/>
      <c r="B298" s="257"/>
      <c r="C298" s="258"/>
      <c r="D298" s="233" t="s">
        <v>137</v>
      </c>
      <c r="E298" s="259" t="s">
        <v>1</v>
      </c>
      <c r="F298" s="260" t="s">
        <v>197</v>
      </c>
      <c r="G298" s="258"/>
      <c r="H298" s="261">
        <v>12</v>
      </c>
      <c r="I298" s="262"/>
      <c r="J298" s="258"/>
      <c r="K298" s="258"/>
      <c r="L298" s="263"/>
      <c r="M298" s="264"/>
      <c r="N298" s="265"/>
      <c r="O298" s="265"/>
      <c r="P298" s="265"/>
      <c r="Q298" s="265"/>
      <c r="R298" s="265"/>
      <c r="S298" s="265"/>
      <c r="T298" s="26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7" t="s">
        <v>137</v>
      </c>
      <c r="AU298" s="267" t="s">
        <v>86</v>
      </c>
      <c r="AV298" s="15" t="s">
        <v>132</v>
      </c>
      <c r="AW298" s="15" t="s">
        <v>32</v>
      </c>
      <c r="AX298" s="15" t="s">
        <v>84</v>
      </c>
      <c r="AY298" s="267" t="s">
        <v>125</v>
      </c>
    </row>
    <row r="299" s="2" customFormat="1" ht="24.15" customHeight="1">
      <c r="A299" s="38"/>
      <c r="B299" s="39"/>
      <c r="C299" s="268" t="s">
        <v>412</v>
      </c>
      <c r="D299" s="268" t="s">
        <v>255</v>
      </c>
      <c r="E299" s="269" t="s">
        <v>951</v>
      </c>
      <c r="F299" s="270" t="s">
        <v>952</v>
      </c>
      <c r="G299" s="271" t="s">
        <v>344</v>
      </c>
      <c r="H299" s="272">
        <v>12</v>
      </c>
      <c r="I299" s="273"/>
      <c r="J299" s="274">
        <f>ROUND(I299*H299,2)</f>
        <v>0</v>
      </c>
      <c r="K299" s="270" t="s">
        <v>131</v>
      </c>
      <c r="L299" s="275"/>
      <c r="M299" s="276" t="s">
        <v>1</v>
      </c>
      <c r="N299" s="277" t="s">
        <v>41</v>
      </c>
      <c r="O299" s="91"/>
      <c r="P299" s="227">
        <f>O299*H299</f>
        <v>0</v>
      </c>
      <c r="Q299" s="227">
        <v>0.54800000000000004</v>
      </c>
      <c r="R299" s="227">
        <f>Q299*H299</f>
        <v>6.5760000000000005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169</v>
      </c>
      <c r="AT299" s="229" t="s">
        <v>255</v>
      </c>
      <c r="AU299" s="229" t="s">
        <v>86</v>
      </c>
      <c r="AY299" s="17" t="s">
        <v>125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84</v>
      </c>
      <c r="BK299" s="230">
        <f>ROUND(I299*H299,2)</f>
        <v>0</v>
      </c>
      <c r="BL299" s="17" t="s">
        <v>132</v>
      </c>
      <c r="BM299" s="229" t="s">
        <v>953</v>
      </c>
    </row>
    <row r="300" s="13" customFormat="1">
      <c r="A300" s="13"/>
      <c r="B300" s="231"/>
      <c r="C300" s="232"/>
      <c r="D300" s="233" t="s">
        <v>137</v>
      </c>
      <c r="E300" s="234" t="s">
        <v>1</v>
      </c>
      <c r="F300" s="235" t="s">
        <v>358</v>
      </c>
      <c r="G300" s="232"/>
      <c r="H300" s="234" t="s">
        <v>1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1" t="s">
        <v>137</v>
      </c>
      <c r="AU300" s="241" t="s">
        <v>86</v>
      </c>
      <c r="AV300" s="13" t="s">
        <v>84</v>
      </c>
      <c r="AW300" s="13" t="s">
        <v>32</v>
      </c>
      <c r="AX300" s="13" t="s">
        <v>76</v>
      </c>
      <c r="AY300" s="241" t="s">
        <v>125</v>
      </c>
    </row>
    <row r="301" s="14" customFormat="1">
      <c r="A301" s="14"/>
      <c r="B301" s="242"/>
      <c r="C301" s="243"/>
      <c r="D301" s="233" t="s">
        <v>137</v>
      </c>
      <c r="E301" s="244" t="s">
        <v>1</v>
      </c>
      <c r="F301" s="245" t="s">
        <v>198</v>
      </c>
      <c r="G301" s="243"/>
      <c r="H301" s="246">
        <v>12</v>
      </c>
      <c r="I301" s="247"/>
      <c r="J301" s="243"/>
      <c r="K301" s="243"/>
      <c r="L301" s="248"/>
      <c r="M301" s="249"/>
      <c r="N301" s="250"/>
      <c r="O301" s="250"/>
      <c r="P301" s="250"/>
      <c r="Q301" s="250"/>
      <c r="R301" s="250"/>
      <c r="S301" s="250"/>
      <c r="T301" s="25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2" t="s">
        <v>137</v>
      </c>
      <c r="AU301" s="252" t="s">
        <v>86</v>
      </c>
      <c r="AV301" s="14" t="s">
        <v>86</v>
      </c>
      <c r="AW301" s="14" t="s">
        <v>32</v>
      </c>
      <c r="AX301" s="14" t="s">
        <v>84</v>
      </c>
      <c r="AY301" s="252" t="s">
        <v>125</v>
      </c>
    </row>
    <row r="302" s="2" customFormat="1" ht="24.15" customHeight="1">
      <c r="A302" s="38"/>
      <c r="B302" s="39"/>
      <c r="C302" s="218" t="s">
        <v>416</v>
      </c>
      <c r="D302" s="218" t="s">
        <v>127</v>
      </c>
      <c r="E302" s="219" t="s">
        <v>954</v>
      </c>
      <c r="F302" s="220" t="s">
        <v>955</v>
      </c>
      <c r="G302" s="221" t="s">
        <v>344</v>
      </c>
      <c r="H302" s="222">
        <v>1</v>
      </c>
      <c r="I302" s="223"/>
      <c r="J302" s="224">
        <f>ROUND(I302*H302,2)</f>
        <v>0</v>
      </c>
      <c r="K302" s="220" t="s">
        <v>131</v>
      </c>
      <c r="L302" s="44"/>
      <c r="M302" s="225" t="s">
        <v>1</v>
      </c>
      <c r="N302" s="226" t="s">
        <v>41</v>
      </c>
      <c r="O302" s="91"/>
      <c r="P302" s="227">
        <f>O302*H302</f>
        <v>0</v>
      </c>
      <c r="Q302" s="227">
        <v>0.028539999999999999</v>
      </c>
      <c r="R302" s="227">
        <f>Q302*H302</f>
        <v>0.028539999999999999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132</v>
      </c>
      <c r="AT302" s="229" t="s">
        <v>127</v>
      </c>
      <c r="AU302" s="229" t="s">
        <v>86</v>
      </c>
      <c r="AY302" s="17" t="s">
        <v>125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84</v>
      </c>
      <c r="BK302" s="230">
        <f>ROUND(I302*H302,2)</f>
        <v>0</v>
      </c>
      <c r="BL302" s="17" t="s">
        <v>132</v>
      </c>
      <c r="BM302" s="229" t="s">
        <v>956</v>
      </c>
    </row>
    <row r="303" s="13" customFormat="1">
      <c r="A303" s="13"/>
      <c r="B303" s="231"/>
      <c r="C303" s="232"/>
      <c r="D303" s="233" t="s">
        <v>137</v>
      </c>
      <c r="E303" s="234" t="s">
        <v>1</v>
      </c>
      <c r="F303" s="235" t="s">
        <v>939</v>
      </c>
      <c r="G303" s="232"/>
      <c r="H303" s="234" t="s">
        <v>1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137</v>
      </c>
      <c r="AU303" s="241" t="s">
        <v>86</v>
      </c>
      <c r="AV303" s="13" t="s">
        <v>84</v>
      </c>
      <c r="AW303" s="13" t="s">
        <v>32</v>
      </c>
      <c r="AX303" s="13" t="s">
        <v>76</v>
      </c>
      <c r="AY303" s="241" t="s">
        <v>125</v>
      </c>
    </row>
    <row r="304" s="14" customFormat="1">
      <c r="A304" s="14"/>
      <c r="B304" s="242"/>
      <c r="C304" s="243"/>
      <c r="D304" s="233" t="s">
        <v>137</v>
      </c>
      <c r="E304" s="244" t="s">
        <v>1</v>
      </c>
      <c r="F304" s="245" t="s">
        <v>84</v>
      </c>
      <c r="G304" s="243"/>
      <c r="H304" s="246">
        <v>1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137</v>
      </c>
      <c r="AU304" s="252" t="s">
        <v>86</v>
      </c>
      <c r="AV304" s="14" t="s">
        <v>86</v>
      </c>
      <c r="AW304" s="14" t="s">
        <v>32</v>
      </c>
      <c r="AX304" s="14" t="s">
        <v>84</v>
      </c>
      <c r="AY304" s="252" t="s">
        <v>125</v>
      </c>
    </row>
    <row r="305" s="2" customFormat="1" ht="24.15" customHeight="1">
      <c r="A305" s="38"/>
      <c r="B305" s="39"/>
      <c r="C305" s="268" t="s">
        <v>420</v>
      </c>
      <c r="D305" s="268" t="s">
        <v>255</v>
      </c>
      <c r="E305" s="269" t="s">
        <v>957</v>
      </c>
      <c r="F305" s="270" t="s">
        <v>958</v>
      </c>
      <c r="G305" s="271" t="s">
        <v>344</v>
      </c>
      <c r="H305" s="272">
        <v>1</v>
      </c>
      <c r="I305" s="273"/>
      <c r="J305" s="274">
        <f>ROUND(I305*H305,2)</f>
        <v>0</v>
      </c>
      <c r="K305" s="270" t="s">
        <v>131</v>
      </c>
      <c r="L305" s="275"/>
      <c r="M305" s="276" t="s">
        <v>1</v>
      </c>
      <c r="N305" s="277" t="s">
        <v>41</v>
      </c>
      <c r="O305" s="91"/>
      <c r="P305" s="227">
        <f>O305*H305</f>
        <v>0</v>
      </c>
      <c r="Q305" s="227">
        <v>1.6140000000000001</v>
      </c>
      <c r="R305" s="227">
        <f>Q305*H305</f>
        <v>1.6140000000000001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169</v>
      </c>
      <c r="AT305" s="229" t="s">
        <v>255</v>
      </c>
      <c r="AU305" s="229" t="s">
        <v>86</v>
      </c>
      <c r="AY305" s="17" t="s">
        <v>125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84</v>
      </c>
      <c r="BK305" s="230">
        <f>ROUND(I305*H305,2)</f>
        <v>0</v>
      </c>
      <c r="BL305" s="17" t="s">
        <v>132</v>
      </c>
      <c r="BM305" s="229" t="s">
        <v>959</v>
      </c>
    </row>
    <row r="306" s="13" customFormat="1">
      <c r="A306" s="13"/>
      <c r="B306" s="231"/>
      <c r="C306" s="232"/>
      <c r="D306" s="233" t="s">
        <v>137</v>
      </c>
      <c r="E306" s="234" t="s">
        <v>1</v>
      </c>
      <c r="F306" s="235" t="s">
        <v>358</v>
      </c>
      <c r="G306" s="232"/>
      <c r="H306" s="234" t="s">
        <v>1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1" t="s">
        <v>137</v>
      </c>
      <c r="AU306" s="241" t="s">
        <v>86</v>
      </c>
      <c r="AV306" s="13" t="s">
        <v>84</v>
      </c>
      <c r="AW306" s="13" t="s">
        <v>32</v>
      </c>
      <c r="AX306" s="13" t="s">
        <v>76</v>
      </c>
      <c r="AY306" s="241" t="s">
        <v>125</v>
      </c>
    </row>
    <row r="307" s="13" customFormat="1">
      <c r="A307" s="13"/>
      <c r="B307" s="231"/>
      <c r="C307" s="232"/>
      <c r="D307" s="233" t="s">
        <v>137</v>
      </c>
      <c r="E307" s="234" t="s">
        <v>1</v>
      </c>
      <c r="F307" s="235" t="s">
        <v>960</v>
      </c>
      <c r="G307" s="232"/>
      <c r="H307" s="234" t="s">
        <v>1</v>
      </c>
      <c r="I307" s="236"/>
      <c r="J307" s="232"/>
      <c r="K307" s="232"/>
      <c r="L307" s="237"/>
      <c r="M307" s="238"/>
      <c r="N307" s="239"/>
      <c r="O307" s="239"/>
      <c r="P307" s="239"/>
      <c r="Q307" s="239"/>
      <c r="R307" s="239"/>
      <c r="S307" s="239"/>
      <c r="T307" s="24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1" t="s">
        <v>137</v>
      </c>
      <c r="AU307" s="241" t="s">
        <v>86</v>
      </c>
      <c r="AV307" s="13" t="s">
        <v>84</v>
      </c>
      <c r="AW307" s="13" t="s">
        <v>32</v>
      </c>
      <c r="AX307" s="13" t="s">
        <v>76</v>
      </c>
      <c r="AY307" s="241" t="s">
        <v>125</v>
      </c>
    </row>
    <row r="308" s="14" customFormat="1">
      <c r="A308" s="14"/>
      <c r="B308" s="242"/>
      <c r="C308" s="243"/>
      <c r="D308" s="233" t="s">
        <v>137</v>
      </c>
      <c r="E308" s="244" t="s">
        <v>1</v>
      </c>
      <c r="F308" s="245" t="s">
        <v>84</v>
      </c>
      <c r="G308" s="243"/>
      <c r="H308" s="246">
        <v>1</v>
      </c>
      <c r="I308" s="247"/>
      <c r="J308" s="243"/>
      <c r="K308" s="243"/>
      <c r="L308" s="248"/>
      <c r="M308" s="249"/>
      <c r="N308" s="250"/>
      <c r="O308" s="250"/>
      <c r="P308" s="250"/>
      <c r="Q308" s="250"/>
      <c r="R308" s="250"/>
      <c r="S308" s="250"/>
      <c r="T308" s="25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2" t="s">
        <v>137</v>
      </c>
      <c r="AU308" s="252" t="s">
        <v>86</v>
      </c>
      <c r="AV308" s="14" t="s">
        <v>86</v>
      </c>
      <c r="AW308" s="14" t="s">
        <v>32</v>
      </c>
      <c r="AX308" s="14" t="s">
        <v>84</v>
      </c>
      <c r="AY308" s="252" t="s">
        <v>125</v>
      </c>
    </row>
    <row r="309" s="2" customFormat="1" ht="24.15" customHeight="1">
      <c r="A309" s="38"/>
      <c r="B309" s="39"/>
      <c r="C309" s="218" t="s">
        <v>424</v>
      </c>
      <c r="D309" s="218" t="s">
        <v>127</v>
      </c>
      <c r="E309" s="219" t="s">
        <v>961</v>
      </c>
      <c r="F309" s="220" t="s">
        <v>962</v>
      </c>
      <c r="G309" s="221" t="s">
        <v>344</v>
      </c>
      <c r="H309" s="222">
        <v>1</v>
      </c>
      <c r="I309" s="223"/>
      <c r="J309" s="224">
        <f>ROUND(I309*H309,2)</f>
        <v>0</v>
      </c>
      <c r="K309" s="220" t="s">
        <v>131</v>
      </c>
      <c r="L309" s="44"/>
      <c r="M309" s="225" t="s">
        <v>1</v>
      </c>
      <c r="N309" s="226" t="s">
        <v>41</v>
      </c>
      <c r="O309" s="91"/>
      <c r="P309" s="227">
        <f>O309*H309</f>
        <v>0</v>
      </c>
      <c r="Q309" s="227">
        <v>0.039269999999999999</v>
      </c>
      <c r="R309" s="227">
        <f>Q309*H309</f>
        <v>0.039269999999999999</v>
      </c>
      <c r="S309" s="227">
        <v>0</v>
      </c>
      <c r="T309" s="22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9" t="s">
        <v>132</v>
      </c>
      <c r="AT309" s="229" t="s">
        <v>127</v>
      </c>
      <c r="AU309" s="229" t="s">
        <v>86</v>
      </c>
      <c r="AY309" s="17" t="s">
        <v>125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17" t="s">
        <v>84</v>
      </c>
      <c r="BK309" s="230">
        <f>ROUND(I309*H309,2)</f>
        <v>0</v>
      </c>
      <c r="BL309" s="17" t="s">
        <v>132</v>
      </c>
      <c r="BM309" s="229" t="s">
        <v>963</v>
      </c>
    </row>
    <row r="310" s="13" customFormat="1">
      <c r="A310" s="13"/>
      <c r="B310" s="231"/>
      <c r="C310" s="232"/>
      <c r="D310" s="233" t="s">
        <v>137</v>
      </c>
      <c r="E310" s="234" t="s">
        <v>1</v>
      </c>
      <c r="F310" s="235" t="s">
        <v>939</v>
      </c>
      <c r="G310" s="232"/>
      <c r="H310" s="234" t="s">
        <v>1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1" t="s">
        <v>137</v>
      </c>
      <c r="AU310" s="241" t="s">
        <v>86</v>
      </c>
      <c r="AV310" s="13" t="s">
        <v>84</v>
      </c>
      <c r="AW310" s="13" t="s">
        <v>32</v>
      </c>
      <c r="AX310" s="13" t="s">
        <v>76</v>
      </c>
      <c r="AY310" s="241" t="s">
        <v>125</v>
      </c>
    </row>
    <row r="311" s="14" customFormat="1">
      <c r="A311" s="14"/>
      <c r="B311" s="242"/>
      <c r="C311" s="243"/>
      <c r="D311" s="233" t="s">
        <v>137</v>
      </c>
      <c r="E311" s="244" t="s">
        <v>1</v>
      </c>
      <c r="F311" s="245" t="s">
        <v>84</v>
      </c>
      <c r="G311" s="243"/>
      <c r="H311" s="246">
        <v>1</v>
      </c>
      <c r="I311" s="247"/>
      <c r="J311" s="243"/>
      <c r="K311" s="243"/>
      <c r="L311" s="248"/>
      <c r="M311" s="249"/>
      <c r="N311" s="250"/>
      <c r="O311" s="250"/>
      <c r="P311" s="250"/>
      <c r="Q311" s="250"/>
      <c r="R311" s="250"/>
      <c r="S311" s="250"/>
      <c r="T311" s="25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2" t="s">
        <v>137</v>
      </c>
      <c r="AU311" s="252" t="s">
        <v>86</v>
      </c>
      <c r="AV311" s="14" t="s">
        <v>86</v>
      </c>
      <c r="AW311" s="14" t="s">
        <v>32</v>
      </c>
      <c r="AX311" s="14" t="s">
        <v>84</v>
      </c>
      <c r="AY311" s="252" t="s">
        <v>125</v>
      </c>
    </row>
    <row r="312" s="2" customFormat="1" ht="24.15" customHeight="1">
      <c r="A312" s="38"/>
      <c r="B312" s="39"/>
      <c r="C312" s="268" t="s">
        <v>428</v>
      </c>
      <c r="D312" s="268" t="s">
        <v>255</v>
      </c>
      <c r="E312" s="269" t="s">
        <v>964</v>
      </c>
      <c r="F312" s="270" t="s">
        <v>965</v>
      </c>
      <c r="G312" s="271" t="s">
        <v>344</v>
      </c>
      <c r="H312" s="272">
        <v>1</v>
      </c>
      <c r="I312" s="273"/>
      <c r="J312" s="274">
        <f>ROUND(I312*H312,2)</f>
        <v>0</v>
      </c>
      <c r="K312" s="270" t="s">
        <v>131</v>
      </c>
      <c r="L312" s="275"/>
      <c r="M312" s="276" t="s">
        <v>1</v>
      </c>
      <c r="N312" s="277" t="s">
        <v>41</v>
      </c>
      <c r="O312" s="91"/>
      <c r="P312" s="227">
        <f>O312*H312</f>
        <v>0</v>
      </c>
      <c r="Q312" s="227">
        <v>0.52100000000000002</v>
      </c>
      <c r="R312" s="227">
        <f>Q312*H312</f>
        <v>0.52100000000000002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169</v>
      </c>
      <c r="AT312" s="229" t="s">
        <v>255</v>
      </c>
      <c r="AU312" s="229" t="s">
        <v>86</v>
      </c>
      <c r="AY312" s="17" t="s">
        <v>125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84</v>
      </c>
      <c r="BK312" s="230">
        <f>ROUND(I312*H312,2)</f>
        <v>0</v>
      </c>
      <c r="BL312" s="17" t="s">
        <v>132</v>
      </c>
      <c r="BM312" s="229" t="s">
        <v>966</v>
      </c>
    </row>
    <row r="313" s="13" customFormat="1">
      <c r="A313" s="13"/>
      <c r="B313" s="231"/>
      <c r="C313" s="232"/>
      <c r="D313" s="233" t="s">
        <v>137</v>
      </c>
      <c r="E313" s="234" t="s">
        <v>1</v>
      </c>
      <c r="F313" s="235" t="s">
        <v>358</v>
      </c>
      <c r="G313" s="232"/>
      <c r="H313" s="234" t="s">
        <v>1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1" t="s">
        <v>137</v>
      </c>
      <c r="AU313" s="241" t="s">
        <v>86</v>
      </c>
      <c r="AV313" s="13" t="s">
        <v>84</v>
      </c>
      <c r="AW313" s="13" t="s">
        <v>32</v>
      </c>
      <c r="AX313" s="13" t="s">
        <v>76</v>
      </c>
      <c r="AY313" s="241" t="s">
        <v>125</v>
      </c>
    </row>
    <row r="314" s="14" customFormat="1">
      <c r="A314" s="14"/>
      <c r="B314" s="242"/>
      <c r="C314" s="243"/>
      <c r="D314" s="233" t="s">
        <v>137</v>
      </c>
      <c r="E314" s="244" t="s">
        <v>1</v>
      </c>
      <c r="F314" s="245" t="s">
        <v>84</v>
      </c>
      <c r="G314" s="243"/>
      <c r="H314" s="246">
        <v>1</v>
      </c>
      <c r="I314" s="247"/>
      <c r="J314" s="243"/>
      <c r="K314" s="243"/>
      <c r="L314" s="248"/>
      <c r="M314" s="249"/>
      <c r="N314" s="250"/>
      <c r="O314" s="250"/>
      <c r="P314" s="250"/>
      <c r="Q314" s="250"/>
      <c r="R314" s="250"/>
      <c r="S314" s="250"/>
      <c r="T314" s="25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2" t="s">
        <v>137</v>
      </c>
      <c r="AU314" s="252" t="s">
        <v>86</v>
      </c>
      <c r="AV314" s="14" t="s">
        <v>86</v>
      </c>
      <c r="AW314" s="14" t="s">
        <v>32</v>
      </c>
      <c r="AX314" s="14" t="s">
        <v>84</v>
      </c>
      <c r="AY314" s="252" t="s">
        <v>125</v>
      </c>
    </row>
    <row r="315" s="2" customFormat="1" ht="24.15" customHeight="1">
      <c r="A315" s="38"/>
      <c r="B315" s="39"/>
      <c r="C315" s="218" t="s">
        <v>432</v>
      </c>
      <c r="D315" s="218" t="s">
        <v>127</v>
      </c>
      <c r="E315" s="219" t="s">
        <v>967</v>
      </c>
      <c r="F315" s="220" t="s">
        <v>968</v>
      </c>
      <c r="G315" s="221" t="s">
        <v>344</v>
      </c>
      <c r="H315" s="222">
        <v>19</v>
      </c>
      <c r="I315" s="223"/>
      <c r="J315" s="224">
        <f>ROUND(I315*H315,2)</f>
        <v>0</v>
      </c>
      <c r="K315" s="220" t="s">
        <v>131</v>
      </c>
      <c r="L315" s="44"/>
      <c r="M315" s="225" t="s">
        <v>1</v>
      </c>
      <c r="N315" s="226" t="s">
        <v>41</v>
      </c>
      <c r="O315" s="91"/>
      <c r="P315" s="227">
        <f>O315*H315</f>
        <v>0</v>
      </c>
      <c r="Q315" s="227">
        <v>0.21734000000000001</v>
      </c>
      <c r="R315" s="227">
        <f>Q315*H315</f>
        <v>4.1294599999999999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132</v>
      </c>
      <c r="AT315" s="229" t="s">
        <v>127</v>
      </c>
      <c r="AU315" s="229" t="s">
        <v>86</v>
      </c>
      <c r="AY315" s="17" t="s">
        <v>125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84</v>
      </c>
      <c r="BK315" s="230">
        <f>ROUND(I315*H315,2)</f>
        <v>0</v>
      </c>
      <c r="BL315" s="17" t="s">
        <v>132</v>
      </c>
      <c r="BM315" s="229" t="s">
        <v>969</v>
      </c>
    </row>
    <row r="316" s="2" customFormat="1" ht="16.5" customHeight="1">
      <c r="A316" s="38"/>
      <c r="B316" s="39"/>
      <c r="C316" s="268" t="s">
        <v>436</v>
      </c>
      <c r="D316" s="268" t="s">
        <v>255</v>
      </c>
      <c r="E316" s="269" t="s">
        <v>970</v>
      </c>
      <c r="F316" s="270" t="s">
        <v>971</v>
      </c>
      <c r="G316" s="271" t="s">
        <v>344</v>
      </c>
      <c r="H316" s="272">
        <v>19</v>
      </c>
      <c r="I316" s="273"/>
      <c r="J316" s="274">
        <f>ROUND(I316*H316,2)</f>
        <v>0</v>
      </c>
      <c r="K316" s="270" t="s">
        <v>1</v>
      </c>
      <c r="L316" s="275"/>
      <c r="M316" s="276" t="s">
        <v>1</v>
      </c>
      <c r="N316" s="277" t="s">
        <v>41</v>
      </c>
      <c r="O316" s="91"/>
      <c r="P316" s="227">
        <f>O316*H316</f>
        <v>0</v>
      </c>
      <c r="Q316" s="227">
        <v>0</v>
      </c>
      <c r="R316" s="227">
        <f>Q316*H316</f>
        <v>0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169</v>
      </c>
      <c r="AT316" s="229" t="s">
        <v>255</v>
      </c>
      <c r="AU316" s="229" t="s">
        <v>86</v>
      </c>
      <c r="AY316" s="17" t="s">
        <v>125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84</v>
      </c>
      <c r="BK316" s="230">
        <f>ROUND(I316*H316,2)</f>
        <v>0</v>
      </c>
      <c r="BL316" s="17" t="s">
        <v>132</v>
      </c>
      <c r="BM316" s="229" t="s">
        <v>972</v>
      </c>
    </row>
    <row r="317" s="13" customFormat="1">
      <c r="A317" s="13"/>
      <c r="B317" s="231"/>
      <c r="C317" s="232"/>
      <c r="D317" s="233" t="s">
        <v>137</v>
      </c>
      <c r="E317" s="234" t="s">
        <v>1</v>
      </c>
      <c r="F317" s="235" t="s">
        <v>358</v>
      </c>
      <c r="G317" s="232"/>
      <c r="H317" s="234" t="s">
        <v>1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1" t="s">
        <v>137</v>
      </c>
      <c r="AU317" s="241" t="s">
        <v>86</v>
      </c>
      <c r="AV317" s="13" t="s">
        <v>84</v>
      </c>
      <c r="AW317" s="13" t="s">
        <v>32</v>
      </c>
      <c r="AX317" s="13" t="s">
        <v>76</v>
      </c>
      <c r="AY317" s="241" t="s">
        <v>125</v>
      </c>
    </row>
    <row r="318" s="13" customFormat="1">
      <c r="A318" s="13"/>
      <c r="B318" s="231"/>
      <c r="C318" s="232"/>
      <c r="D318" s="233" t="s">
        <v>137</v>
      </c>
      <c r="E318" s="234" t="s">
        <v>1</v>
      </c>
      <c r="F318" s="235" t="s">
        <v>973</v>
      </c>
      <c r="G318" s="232"/>
      <c r="H318" s="234" t="s">
        <v>1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1" t="s">
        <v>137</v>
      </c>
      <c r="AU318" s="241" t="s">
        <v>86</v>
      </c>
      <c r="AV318" s="13" t="s">
        <v>84</v>
      </c>
      <c r="AW318" s="13" t="s">
        <v>32</v>
      </c>
      <c r="AX318" s="13" t="s">
        <v>76</v>
      </c>
      <c r="AY318" s="241" t="s">
        <v>125</v>
      </c>
    </row>
    <row r="319" s="14" customFormat="1">
      <c r="A319" s="14"/>
      <c r="B319" s="242"/>
      <c r="C319" s="243"/>
      <c r="D319" s="233" t="s">
        <v>137</v>
      </c>
      <c r="E319" s="244" t="s">
        <v>1</v>
      </c>
      <c r="F319" s="245" t="s">
        <v>241</v>
      </c>
      <c r="G319" s="243"/>
      <c r="H319" s="246">
        <v>19</v>
      </c>
      <c r="I319" s="247"/>
      <c r="J319" s="243"/>
      <c r="K319" s="243"/>
      <c r="L319" s="248"/>
      <c r="M319" s="249"/>
      <c r="N319" s="250"/>
      <c r="O319" s="250"/>
      <c r="P319" s="250"/>
      <c r="Q319" s="250"/>
      <c r="R319" s="250"/>
      <c r="S319" s="250"/>
      <c r="T319" s="25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2" t="s">
        <v>137</v>
      </c>
      <c r="AU319" s="252" t="s">
        <v>86</v>
      </c>
      <c r="AV319" s="14" t="s">
        <v>86</v>
      </c>
      <c r="AW319" s="14" t="s">
        <v>32</v>
      </c>
      <c r="AX319" s="14" t="s">
        <v>84</v>
      </c>
      <c r="AY319" s="252" t="s">
        <v>125</v>
      </c>
    </row>
    <row r="320" s="2" customFormat="1" ht="24.15" customHeight="1">
      <c r="A320" s="38"/>
      <c r="B320" s="39"/>
      <c r="C320" s="218" t="s">
        <v>440</v>
      </c>
      <c r="D320" s="218" t="s">
        <v>127</v>
      </c>
      <c r="E320" s="219" t="s">
        <v>974</v>
      </c>
      <c r="F320" s="220" t="s">
        <v>975</v>
      </c>
      <c r="G320" s="221" t="s">
        <v>344</v>
      </c>
      <c r="H320" s="222">
        <v>18</v>
      </c>
      <c r="I320" s="223"/>
      <c r="J320" s="224">
        <f>ROUND(I320*H320,2)</f>
        <v>0</v>
      </c>
      <c r="K320" s="220" t="s">
        <v>131</v>
      </c>
      <c r="L320" s="44"/>
      <c r="M320" s="225" t="s">
        <v>1</v>
      </c>
      <c r="N320" s="226" t="s">
        <v>41</v>
      </c>
      <c r="O320" s="91"/>
      <c r="P320" s="227">
        <f>O320*H320</f>
        <v>0</v>
      </c>
      <c r="Q320" s="227">
        <v>0</v>
      </c>
      <c r="R320" s="227">
        <f>Q320*H320</f>
        <v>0</v>
      </c>
      <c r="S320" s="227">
        <v>0.20000000000000001</v>
      </c>
      <c r="T320" s="228">
        <f>S320*H320</f>
        <v>3.6000000000000001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132</v>
      </c>
      <c r="AT320" s="229" t="s">
        <v>127</v>
      </c>
      <c r="AU320" s="229" t="s">
        <v>86</v>
      </c>
      <c r="AY320" s="17" t="s">
        <v>125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84</v>
      </c>
      <c r="BK320" s="230">
        <f>ROUND(I320*H320,2)</f>
        <v>0</v>
      </c>
      <c r="BL320" s="17" t="s">
        <v>132</v>
      </c>
      <c r="BM320" s="229" t="s">
        <v>976</v>
      </c>
    </row>
    <row r="321" s="2" customFormat="1" ht="24.15" customHeight="1">
      <c r="A321" s="38"/>
      <c r="B321" s="39"/>
      <c r="C321" s="218" t="s">
        <v>444</v>
      </c>
      <c r="D321" s="218" t="s">
        <v>127</v>
      </c>
      <c r="E321" s="219" t="s">
        <v>977</v>
      </c>
      <c r="F321" s="220" t="s">
        <v>978</v>
      </c>
      <c r="G321" s="221" t="s">
        <v>190</v>
      </c>
      <c r="H321" s="222">
        <v>17.640000000000001</v>
      </c>
      <c r="I321" s="223"/>
      <c r="J321" s="224">
        <f>ROUND(I321*H321,2)</f>
        <v>0</v>
      </c>
      <c r="K321" s="220" t="s">
        <v>131</v>
      </c>
      <c r="L321" s="44"/>
      <c r="M321" s="225" t="s">
        <v>1</v>
      </c>
      <c r="N321" s="226" t="s">
        <v>41</v>
      </c>
      <c r="O321" s="91"/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132</v>
      </c>
      <c r="AT321" s="229" t="s">
        <v>127</v>
      </c>
      <c r="AU321" s="229" t="s">
        <v>86</v>
      </c>
      <c r="AY321" s="17" t="s">
        <v>125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84</v>
      </c>
      <c r="BK321" s="230">
        <f>ROUND(I321*H321,2)</f>
        <v>0</v>
      </c>
      <c r="BL321" s="17" t="s">
        <v>132</v>
      </c>
      <c r="BM321" s="229" t="s">
        <v>979</v>
      </c>
    </row>
    <row r="322" s="13" customFormat="1">
      <c r="A322" s="13"/>
      <c r="B322" s="231"/>
      <c r="C322" s="232"/>
      <c r="D322" s="233" t="s">
        <v>137</v>
      </c>
      <c r="E322" s="234" t="s">
        <v>1</v>
      </c>
      <c r="F322" s="235" t="s">
        <v>980</v>
      </c>
      <c r="G322" s="232"/>
      <c r="H322" s="234" t="s">
        <v>1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1" t="s">
        <v>137</v>
      </c>
      <c r="AU322" s="241" t="s">
        <v>86</v>
      </c>
      <c r="AV322" s="13" t="s">
        <v>84</v>
      </c>
      <c r="AW322" s="13" t="s">
        <v>32</v>
      </c>
      <c r="AX322" s="13" t="s">
        <v>76</v>
      </c>
      <c r="AY322" s="241" t="s">
        <v>125</v>
      </c>
    </row>
    <row r="323" s="14" customFormat="1">
      <c r="A323" s="14"/>
      <c r="B323" s="242"/>
      <c r="C323" s="243"/>
      <c r="D323" s="233" t="s">
        <v>137</v>
      </c>
      <c r="E323" s="244" t="s">
        <v>1</v>
      </c>
      <c r="F323" s="245" t="s">
        <v>981</v>
      </c>
      <c r="G323" s="243"/>
      <c r="H323" s="246">
        <v>17.640000000000001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2" t="s">
        <v>137</v>
      </c>
      <c r="AU323" s="252" t="s">
        <v>86</v>
      </c>
      <c r="AV323" s="14" t="s">
        <v>86</v>
      </c>
      <c r="AW323" s="14" t="s">
        <v>32</v>
      </c>
      <c r="AX323" s="14" t="s">
        <v>84</v>
      </c>
      <c r="AY323" s="252" t="s">
        <v>125</v>
      </c>
    </row>
    <row r="324" s="2" customFormat="1" ht="16.5" customHeight="1">
      <c r="A324" s="38"/>
      <c r="B324" s="39"/>
      <c r="C324" s="218" t="s">
        <v>453</v>
      </c>
      <c r="D324" s="218" t="s">
        <v>127</v>
      </c>
      <c r="E324" s="219" t="s">
        <v>702</v>
      </c>
      <c r="F324" s="220" t="s">
        <v>703</v>
      </c>
      <c r="G324" s="221" t="s">
        <v>130</v>
      </c>
      <c r="H324" s="222">
        <v>26.460000000000001</v>
      </c>
      <c r="I324" s="223"/>
      <c r="J324" s="224">
        <f>ROUND(I324*H324,2)</f>
        <v>0</v>
      </c>
      <c r="K324" s="220" t="s">
        <v>131</v>
      </c>
      <c r="L324" s="44"/>
      <c r="M324" s="225" t="s">
        <v>1</v>
      </c>
      <c r="N324" s="226" t="s">
        <v>41</v>
      </c>
      <c r="O324" s="91"/>
      <c r="P324" s="227">
        <f>O324*H324</f>
        <v>0</v>
      </c>
      <c r="Q324" s="227">
        <v>0.0040200000000000001</v>
      </c>
      <c r="R324" s="227">
        <f>Q324*H324</f>
        <v>0.10636920000000001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132</v>
      </c>
      <c r="AT324" s="229" t="s">
        <v>127</v>
      </c>
      <c r="AU324" s="229" t="s">
        <v>86</v>
      </c>
      <c r="AY324" s="17" t="s">
        <v>125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84</v>
      </c>
      <c r="BK324" s="230">
        <f>ROUND(I324*H324,2)</f>
        <v>0</v>
      </c>
      <c r="BL324" s="17" t="s">
        <v>132</v>
      </c>
      <c r="BM324" s="229" t="s">
        <v>982</v>
      </c>
    </row>
    <row r="325" s="14" customFormat="1">
      <c r="A325" s="14"/>
      <c r="B325" s="242"/>
      <c r="C325" s="243"/>
      <c r="D325" s="233" t="s">
        <v>137</v>
      </c>
      <c r="E325" s="244" t="s">
        <v>1</v>
      </c>
      <c r="F325" s="245" t="s">
        <v>983</v>
      </c>
      <c r="G325" s="243"/>
      <c r="H325" s="246">
        <v>26.460000000000001</v>
      </c>
      <c r="I325" s="247"/>
      <c r="J325" s="243"/>
      <c r="K325" s="243"/>
      <c r="L325" s="248"/>
      <c r="M325" s="249"/>
      <c r="N325" s="250"/>
      <c r="O325" s="250"/>
      <c r="P325" s="250"/>
      <c r="Q325" s="250"/>
      <c r="R325" s="250"/>
      <c r="S325" s="250"/>
      <c r="T325" s="25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2" t="s">
        <v>137</v>
      </c>
      <c r="AU325" s="252" t="s">
        <v>86</v>
      </c>
      <c r="AV325" s="14" t="s">
        <v>86</v>
      </c>
      <c r="AW325" s="14" t="s">
        <v>32</v>
      </c>
      <c r="AX325" s="14" t="s">
        <v>84</v>
      </c>
      <c r="AY325" s="252" t="s">
        <v>125</v>
      </c>
    </row>
    <row r="326" s="2" customFormat="1" ht="24.15" customHeight="1">
      <c r="A326" s="38"/>
      <c r="B326" s="39"/>
      <c r="C326" s="218" t="s">
        <v>457</v>
      </c>
      <c r="D326" s="218" t="s">
        <v>127</v>
      </c>
      <c r="E326" s="219" t="s">
        <v>984</v>
      </c>
      <c r="F326" s="220" t="s">
        <v>985</v>
      </c>
      <c r="G326" s="221" t="s">
        <v>190</v>
      </c>
      <c r="H326" s="222">
        <v>5.6520000000000001</v>
      </c>
      <c r="I326" s="223"/>
      <c r="J326" s="224">
        <f>ROUND(I326*H326,2)</f>
        <v>0</v>
      </c>
      <c r="K326" s="220" t="s">
        <v>131</v>
      </c>
      <c r="L326" s="44"/>
      <c r="M326" s="225" t="s">
        <v>1</v>
      </c>
      <c r="N326" s="226" t="s">
        <v>41</v>
      </c>
      <c r="O326" s="91"/>
      <c r="P326" s="227">
        <f>O326*H326</f>
        <v>0</v>
      </c>
      <c r="Q326" s="227">
        <v>1.5298499999999999</v>
      </c>
      <c r="R326" s="227">
        <f>Q326*H326</f>
        <v>8.6467121999999996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132</v>
      </c>
      <c r="AT326" s="229" t="s">
        <v>127</v>
      </c>
      <c r="AU326" s="229" t="s">
        <v>86</v>
      </c>
      <c r="AY326" s="17" t="s">
        <v>125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84</v>
      </c>
      <c r="BK326" s="230">
        <f>ROUND(I326*H326,2)</f>
        <v>0</v>
      </c>
      <c r="BL326" s="17" t="s">
        <v>132</v>
      </c>
      <c r="BM326" s="229" t="s">
        <v>986</v>
      </c>
    </row>
    <row r="327" s="13" customFormat="1">
      <c r="A327" s="13"/>
      <c r="B327" s="231"/>
      <c r="C327" s="232"/>
      <c r="D327" s="233" t="s">
        <v>137</v>
      </c>
      <c r="E327" s="234" t="s">
        <v>1</v>
      </c>
      <c r="F327" s="235" t="s">
        <v>987</v>
      </c>
      <c r="G327" s="232"/>
      <c r="H327" s="234" t="s">
        <v>1</v>
      </c>
      <c r="I327" s="236"/>
      <c r="J327" s="232"/>
      <c r="K327" s="232"/>
      <c r="L327" s="237"/>
      <c r="M327" s="238"/>
      <c r="N327" s="239"/>
      <c r="O327" s="239"/>
      <c r="P327" s="239"/>
      <c r="Q327" s="239"/>
      <c r="R327" s="239"/>
      <c r="S327" s="239"/>
      <c r="T327" s="24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1" t="s">
        <v>137</v>
      </c>
      <c r="AU327" s="241" t="s">
        <v>86</v>
      </c>
      <c r="AV327" s="13" t="s">
        <v>84</v>
      </c>
      <c r="AW327" s="13" t="s">
        <v>32</v>
      </c>
      <c r="AX327" s="13" t="s">
        <v>76</v>
      </c>
      <c r="AY327" s="241" t="s">
        <v>125</v>
      </c>
    </row>
    <row r="328" s="14" customFormat="1">
      <c r="A328" s="14"/>
      <c r="B328" s="242"/>
      <c r="C328" s="243"/>
      <c r="D328" s="233" t="s">
        <v>137</v>
      </c>
      <c r="E328" s="244" t="s">
        <v>1</v>
      </c>
      <c r="F328" s="245" t="s">
        <v>988</v>
      </c>
      <c r="G328" s="243"/>
      <c r="H328" s="246">
        <v>5.6520000000000001</v>
      </c>
      <c r="I328" s="247"/>
      <c r="J328" s="243"/>
      <c r="K328" s="243"/>
      <c r="L328" s="248"/>
      <c r="M328" s="249"/>
      <c r="N328" s="250"/>
      <c r="O328" s="250"/>
      <c r="P328" s="250"/>
      <c r="Q328" s="250"/>
      <c r="R328" s="250"/>
      <c r="S328" s="250"/>
      <c r="T328" s="25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2" t="s">
        <v>137</v>
      </c>
      <c r="AU328" s="252" t="s">
        <v>86</v>
      </c>
      <c r="AV328" s="14" t="s">
        <v>86</v>
      </c>
      <c r="AW328" s="14" t="s">
        <v>32</v>
      </c>
      <c r="AX328" s="14" t="s">
        <v>84</v>
      </c>
      <c r="AY328" s="252" t="s">
        <v>125</v>
      </c>
    </row>
    <row r="329" s="12" customFormat="1" ht="22.8" customHeight="1">
      <c r="A329" s="12"/>
      <c r="B329" s="202"/>
      <c r="C329" s="203"/>
      <c r="D329" s="204" t="s">
        <v>75</v>
      </c>
      <c r="E329" s="216" t="s">
        <v>733</v>
      </c>
      <c r="F329" s="216" t="s">
        <v>734</v>
      </c>
      <c r="G329" s="203"/>
      <c r="H329" s="203"/>
      <c r="I329" s="206"/>
      <c r="J329" s="217">
        <f>BK329</f>
        <v>0</v>
      </c>
      <c r="K329" s="203"/>
      <c r="L329" s="208"/>
      <c r="M329" s="209"/>
      <c r="N329" s="210"/>
      <c r="O329" s="210"/>
      <c r="P329" s="211">
        <f>SUM(P330:P338)</f>
        <v>0</v>
      </c>
      <c r="Q329" s="210"/>
      <c r="R329" s="211">
        <f>SUM(R330:R338)</f>
        <v>0</v>
      </c>
      <c r="S329" s="210"/>
      <c r="T329" s="212">
        <f>SUM(T330:T338)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3" t="s">
        <v>84</v>
      </c>
      <c r="AT329" s="214" t="s">
        <v>75</v>
      </c>
      <c r="AU329" s="214" t="s">
        <v>84</v>
      </c>
      <c r="AY329" s="213" t="s">
        <v>125</v>
      </c>
      <c r="BK329" s="215">
        <f>SUM(BK330:BK338)</f>
        <v>0</v>
      </c>
    </row>
    <row r="330" s="2" customFormat="1" ht="37.8" customHeight="1">
      <c r="A330" s="38"/>
      <c r="B330" s="39"/>
      <c r="C330" s="218" t="s">
        <v>461</v>
      </c>
      <c r="D330" s="218" t="s">
        <v>127</v>
      </c>
      <c r="E330" s="219" t="s">
        <v>736</v>
      </c>
      <c r="F330" s="220" t="s">
        <v>737</v>
      </c>
      <c r="G330" s="221" t="s">
        <v>244</v>
      </c>
      <c r="H330" s="222">
        <v>27.16</v>
      </c>
      <c r="I330" s="223"/>
      <c r="J330" s="224">
        <f>ROUND(I330*H330,2)</f>
        <v>0</v>
      </c>
      <c r="K330" s="220" t="s">
        <v>1</v>
      </c>
      <c r="L330" s="44"/>
      <c r="M330" s="225" t="s">
        <v>1</v>
      </c>
      <c r="N330" s="226" t="s">
        <v>41</v>
      </c>
      <c r="O330" s="91"/>
      <c r="P330" s="227">
        <f>O330*H330</f>
        <v>0</v>
      </c>
      <c r="Q330" s="227">
        <v>0</v>
      </c>
      <c r="R330" s="227">
        <f>Q330*H330</f>
        <v>0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132</v>
      </c>
      <c r="AT330" s="229" t="s">
        <v>127</v>
      </c>
      <c r="AU330" s="229" t="s">
        <v>86</v>
      </c>
      <c r="AY330" s="17" t="s">
        <v>125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84</v>
      </c>
      <c r="BK330" s="230">
        <f>ROUND(I330*H330,2)</f>
        <v>0</v>
      </c>
      <c r="BL330" s="17" t="s">
        <v>132</v>
      </c>
      <c r="BM330" s="229" t="s">
        <v>989</v>
      </c>
    </row>
    <row r="331" s="13" customFormat="1">
      <c r="A331" s="13"/>
      <c r="B331" s="231"/>
      <c r="C331" s="232"/>
      <c r="D331" s="233" t="s">
        <v>137</v>
      </c>
      <c r="E331" s="234" t="s">
        <v>1</v>
      </c>
      <c r="F331" s="235" t="s">
        <v>990</v>
      </c>
      <c r="G331" s="232"/>
      <c r="H331" s="234" t="s">
        <v>1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1" t="s">
        <v>137</v>
      </c>
      <c r="AU331" s="241" t="s">
        <v>86</v>
      </c>
      <c r="AV331" s="13" t="s">
        <v>84</v>
      </c>
      <c r="AW331" s="13" t="s">
        <v>32</v>
      </c>
      <c r="AX331" s="13" t="s">
        <v>76</v>
      </c>
      <c r="AY331" s="241" t="s">
        <v>125</v>
      </c>
    </row>
    <row r="332" s="14" customFormat="1">
      <c r="A332" s="14"/>
      <c r="B332" s="242"/>
      <c r="C332" s="243"/>
      <c r="D332" s="233" t="s">
        <v>137</v>
      </c>
      <c r="E332" s="244" t="s">
        <v>1</v>
      </c>
      <c r="F332" s="245" t="s">
        <v>991</v>
      </c>
      <c r="G332" s="243"/>
      <c r="H332" s="246">
        <v>3.6000000000000001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2" t="s">
        <v>137</v>
      </c>
      <c r="AU332" s="252" t="s">
        <v>86</v>
      </c>
      <c r="AV332" s="14" t="s">
        <v>86</v>
      </c>
      <c r="AW332" s="14" t="s">
        <v>32</v>
      </c>
      <c r="AX332" s="14" t="s">
        <v>76</v>
      </c>
      <c r="AY332" s="252" t="s">
        <v>125</v>
      </c>
    </row>
    <row r="333" s="13" customFormat="1">
      <c r="A333" s="13"/>
      <c r="B333" s="231"/>
      <c r="C333" s="232"/>
      <c r="D333" s="233" t="s">
        <v>137</v>
      </c>
      <c r="E333" s="234" t="s">
        <v>1</v>
      </c>
      <c r="F333" s="235" t="s">
        <v>742</v>
      </c>
      <c r="G333" s="232"/>
      <c r="H333" s="234" t="s">
        <v>1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1" t="s">
        <v>137</v>
      </c>
      <c r="AU333" s="241" t="s">
        <v>86</v>
      </c>
      <c r="AV333" s="13" t="s">
        <v>84</v>
      </c>
      <c r="AW333" s="13" t="s">
        <v>32</v>
      </c>
      <c r="AX333" s="13" t="s">
        <v>76</v>
      </c>
      <c r="AY333" s="241" t="s">
        <v>125</v>
      </c>
    </row>
    <row r="334" s="14" customFormat="1">
      <c r="A334" s="14"/>
      <c r="B334" s="242"/>
      <c r="C334" s="243"/>
      <c r="D334" s="233" t="s">
        <v>137</v>
      </c>
      <c r="E334" s="244" t="s">
        <v>1</v>
      </c>
      <c r="F334" s="245" t="s">
        <v>992</v>
      </c>
      <c r="G334" s="243"/>
      <c r="H334" s="246">
        <v>3.52</v>
      </c>
      <c r="I334" s="247"/>
      <c r="J334" s="243"/>
      <c r="K334" s="243"/>
      <c r="L334" s="248"/>
      <c r="M334" s="249"/>
      <c r="N334" s="250"/>
      <c r="O334" s="250"/>
      <c r="P334" s="250"/>
      <c r="Q334" s="250"/>
      <c r="R334" s="250"/>
      <c r="S334" s="250"/>
      <c r="T334" s="25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2" t="s">
        <v>137</v>
      </c>
      <c r="AU334" s="252" t="s">
        <v>86</v>
      </c>
      <c r="AV334" s="14" t="s">
        <v>86</v>
      </c>
      <c r="AW334" s="14" t="s">
        <v>32</v>
      </c>
      <c r="AX334" s="14" t="s">
        <v>76</v>
      </c>
      <c r="AY334" s="252" t="s">
        <v>125</v>
      </c>
    </row>
    <row r="335" s="13" customFormat="1">
      <c r="A335" s="13"/>
      <c r="B335" s="231"/>
      <c r="C335" s="232"/>
      <c r="D335" s="233" t="s">
        <v>137</v>
      </c>
      <c r="E335" s="234" t="s">
        <v>1</v>
      </c>
      <c r="F335" s="235" t="s">
        <v>993</v>
      </c>
      <c r="G335" s="232"/>
      <c r="H335" s="234" t="s">
        <v>1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1" t="s">
        <v>137</v>
      </c>
      <c r="AU335" s="241" t="s">
        <v>86</v>
      </c>
      <c r="AV335" s="13" t="s">
        <v>84</v>
      </c>
      <c r="AW335" s="13" t="s">
        <v>32</v>
      </c>
      <c r="AX335" s="13" t="s">
        <v>76</v>
      </c>
      <c r="AY335" s="241" t="s">
        <v>125</v>
      </c>
    </row>
    <row r="336" s="14" customFormat="1">
      <c r="A336" s="14"/>
      <c r="B336" s="242"/>
      <c r="C336" s="243"/>
      <c r="D336" s="233" t="s">
        <v>137</v>
      </c>
      <c r="E336" s="244" t="s">
        <v>1</v>
      </c>
      <c r="F336" s="245" t="s">
        <v>994</v>
      </c>
      <c r="G336" s="243"/>
      <c r="H336" s="246">
        <v>20.039999999999999</v>
      </c>
      <c r="I336" s="247"/>
      <c r="J336" s="243"/>
      <c r="K336" s="243"/>
      <c r="L336" s="248"/>
      <c r="M336" s="249"/>
      <c r="N336" s="250"/>
      <c r="O336" s="250"/>
      <c r="P336" s="250"/>
      <c r="Q336" s="250"/>
      <c r="R336" s="250"/>
      <c r="S336" s="250"/>
      <c r="T336" s="25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2" t="s">
        <v>137</v>
      </c>
      <c r="AU336" s="252" t="s">
        <v>86</v>
      </c>
      <c r="AV336" s="14" t="s">
        <v>86</v>
      </c>
      <c r="AW336" s="14" t="s">
        <v>32</v>
      </c>
      <c r="AX336" s="14" t="s">
        <v>76</v>
      </c>
      <c r="AY336" s="252" t="s">
        <v>125</v>
      </c>
    </row>
    <row r="337" s="15" customFormat="1">
      <c r="A337" s="15"/>
      <c r="B337" s="257"/>
      <c r="C337" s="258"/>
      <c r="D337" s="233" t="s">
        <v>137</v>
      </c>
      <c r="E337" s="259" t="s">
        <v>1</v>
      </c>
      <c r="F337" s="260" t="s">
        <v>197</v>
      </c>
      <c r="G337" s="258"/>
      <c r="H337" s="261">
        <v>27.16</v>
      </c>
      <c r="I337" s="262"/>
      <c r="J337" s="258"/>
      <c r="K337" s="258"/>
      <c r="L337" s="263"/>
      <c r="M337" s="264"/>
      <c r="N337" s="265"/>
      <c r="O337" s="265"/>
      <c r="P337" s="265"/>
      <c r="Q337" s="265"/>
      <c r="R337" s="265"/>
      <c r="S337" s="265"/>
      <c r="T337" s="266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7" t="s">
        <v>137</v>
      </c>
      <c r="AU337" s="267" t="s">
        <v>86</v>
      </c>
      <c r="AV337" s="15" t="s">
        <v>132</v>
      </c>
      <c r="AW337" s="15" t="s">
        <v>32</v>
      </c>
      <c r="AX337" s="15" t="s">
        <v>84</v>
      </c>
      <c r="AY337" s="267" t="s">
        <v>125</v>
      </c>
    </row>
    <row r="338" s="2" customFormat="1" ht="44.25" customHeight="1">
      <c r="A338" s="38"/>
      <c r="B338" s="39"/>
      <c r="C338" s="218" t="s">
        <v>465</v>
      </c>
      <c r="D338" s="218" t="s">
        <v>127</v>
      </c>
      <c r="E338" s="219" t="s">
        <v>995</v>
      </c>
      <c r="F338" s="220" t="s">
        <v>996</v>
      </c>
      <c r="G338" s="221" t="s">
        <v>244</v>
      </c>
      <c r="H338" s="222">
        <v>27.16</v>
      </c>
      <c r="I338" s="223"/>
      <c r="J338" s="224">
        <f>ROUND(I338*H338,2)</f>
        <v>0</v>
      </c>
      <c r="K338" s="220" t="s">
        <v>131</v>
      </c>
      <c r="L338" s="44"/>
      <c r="M338" s="225" t="s">
        <v>1</v>
      </c>
      <c r="N338" s="226" t="s">
        <v>41</v>
      </c>
      <c r="O338" s="91"/>
      <c r="P338" s="227">
        <f>O338*H338</f>
        <v>0</v>
      </c>
      <c r="Q338" s="227">
        <v>0</v>
      </c>
      <c r="R338" s="227">
        <f>Q338*H338</f>
        <v>0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132</v>
      </c>
      <c r="AT338" s="229" t="s">
        <v>127</v>
      </c>
      <c r="AU338" s="229" t="s">
        <v>86</v>
      </c>
      <c r="AY338" s="17" t="s">
        <v>125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84</v>
      </c>
      <c r="BK338" s="230">
        <f>ROUND(I338*H338,2)</f>
        <v>0</v>
      </c>
      <c r="BL338" s="17" t="s">
        <v>132</v>
      </c>
      <c r="BM338" s="229" t="s">
        <v>997</v>
      </c>
    </row>
    <row r="339" s="12" customFormat="1" ht="22.8" customHeight="1">
      <c r="A339" s="12"/>
      <c r="B339" s="202"/>
      <c r="C339" s="203"/>
      <c r="D339" s="204" t="s">
        <v>75</v>
      </c>
      <c r="E339" s="216" t="s">
        <v>748</v>
      </c>
      <c r="F339" s="216" t="s">
        <v>749</v>
      </c>
      <c r="G339" s="203"/>
      <c r="H339" s="203"/>
      <c r="I339" s="206"/>
      <c r="J339" s="217">
        <f>BK339</f>
        <v>0</v>
      </c>
      <c r="K339" s="203"/>
      <c r="L339" s="208"/>
      <c r="M339" s="209"/>
      <c r="N339" s="210"/>
      <c r="O339" s="210"/>
      <c r="P339" s="211">
        <f>P340</f>
        <v>0</v>
      </c>
      <c r="Q339" s="210"/>
      <c r="R339" s="211">
        <f>R340</f>
        <v>0</v>
      </c>
      <c r="S339" s="210"/>
      <c r="T339" s="212">
        <f>T340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3" t="s">
        <v>84</v>
      </c>
      <c r="AT339" s="214" t="s">
        <v>75</v>
      </c>
      <c r="AU339" s="214" t="s">
        <v>84</v>
      </c>
      <c r="AY339" s="213" t="s">
        <v>125</v>
      </c>
      <c r="BK339" s="215">
        <f>BK340</f>
        <v>0</v>
      </c>
    </row>
    <row r="340" s="2" customFormat="1" ht="24.15" customHeight="1">
      <c r="A340" s="38"/>
      <c r="B340" s="39"/>
      <c r="C340" s="218" t="s">
        <v>469</v>
      </c>
      <c r="D340" s="218" t="s">
        <v>127</v>
      </c>
      <c r="E340" s="219" t="s">
        <v>998</v>
      </c>
      <c r="F340" s="220" t="s">
        <v>999</v>
      </c>
      <c r="G340" s="221" t="s">
        <v>244</v>
      </c>
      <c r="H340" s="222">
        <v>35.881</v>
      </c>
      <c r="I340" s="223"/>
      <c r="J340" s="224">
        <f>ROUND(I340*H340,2)</f>
        <v>0</v>
      </c>
      <c r="K340" s="220" t="s">
        <v>131</v>
      </c>
      <c r="L340" s="44"/>
      <c r="M340" s="278" t="s">
        <v>1</v>
      </c>
      <c r="N340" s="279" t="s">
        <v>41</v>
      </c>
      <c r="O340" s="280"/>
      <c r="P340" s="281">
        <f>O340*H340</f>
        <v>0</v>
      </c>
      <c r="Q340" s="281">
        <v>0</v>
      </c>
      <c r="R340" s="281">
        <f>Q340*H340</f>
        <v>0</v>
      </c>
      <c r="S340" s="281">
        <v>0</v>
      </c>
      <c r="T340" s="282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132</v>
      </c>
      <c r="AT340" s="229" t="s">
        <v>127</v>
      </c>
      <c r="AU340" s="229" t="s">
        <v>86</v>
      </c>
      <c r="AY340" s="17" t="s">
        <v>125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84</v>
      </c>
      <c r="BK340" s="230">
        <f>ROUND(I340*H340,2)</f>
        <v>0</v>
      </c>
      <c r="BL340" s="17" t="s">
        <v>132</v>
      </c>
      <c r="BM340" s="229" t="s">
        <v>1000</v>
      </c>
    </row>
    <row r="341" s="2" customFormat="1" ht="6.96" customHeight="1">
      <c r="A341" s="38"/>
      <c r="B341" s="66"/>
      <c r="C341" s="67"/>
      <c r="D341" s="67"/>
      <c r="E341" s="67"/>
      <c r="F341" s="67"/>
      <c r="G341" s="67"/>
      <c r="H341" s="67"/>
      <c r="I341" s="67"/>
      <c r="J341" s="67"/>
      <c r="K341" s="67"/>
      <c r="L341" s="44"/>
      <c r="M341" s="38"/>
      <c r="O341" s="38"/>
      <c r="P341" s="38"/>
      <c r="Q341" s="38"/>
      <c r="R341" s="38"/>
      <c r="S341" s="38"/>
      <c r="T341" s="38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</row>
  </sheetData>
  <sheetProtection sheet="1" autoFilter="0" formatColumns="0" formatRows="0" objects="1" scenarios="1" spinCount="100000" saltValue="aefUpEN1mlDLWX9XvXgUU1W5MRo0LMg2yjTDnDoa3Neo+jGwkXqA+QfXfWOiCB+ws5qV4lP666iSBp3yCrhFiA==" hashValue="je/BPWdf0p25oCwc24105PdSQl6w3BHvxXVN1dsBX/TNUV+rvimH94Fd42lG707GM7l7LHgIP/E9W8XEXClj7g==" algorithmName="SHA-512" password="CC35"/>
  <autoFilter ref="C122:K34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II/346 CHOTĚBOŘ - UL. FOMINOVA - SO 302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7.10.2023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ROUND((SUM(BE117:BE138)),  2)</f>
        <v>0</v>
      </c>
      <c r="G33" s="38"/>
      <c r="H33" s="38"/>
      <c r="I33" s="155">
        <v>0.20999999999999999</v>
      </c>
      <c r="J33" s="154">
        <f>ROUND(((SUM(BE117:BE138))*I33),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ROUND((SUM(BF117:BF138)),  2)</f>
        <v>0</v>
      </c>
      <c r="G34" s="38"/>
      <c r="H34" s="38"/>
      <c r="I34" s="155">
        <v>0.14999999999999999</v>
      </c>
      <c r="J34" s="154">
        <f>ROUND(((SUM(BF117:BF138))*I34),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ROUND((SUM(BG117:BG138)),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ROUND((SUM(BH117:BH138)),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ROUND((SUM(BI117:BI138)),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II/346 CHOTĚBOŘ - UL. FOMINOVA - SO 302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001.2 - Všeobecné položky - Vak HB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Chotěboř</v>
      </c>
      <c r="G89" s="40"/>
      <c r="H89" s="40"/>
      <c r="I89" s="32" t="s">
        <v>22</v>
      </c>
      <c r="J89" s="79" t="str">
        <f>IF(J12="","",J12)</f>
        <v>7.10.2023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Havlíčkův Brod</v>
      </c>
      <c r="G91" s="40"/>
      <c r="H91" s="40"/>
      <c r="I91" s="32" t="s">
        <v>30</v>
      </c>
      <c r="J91" s="36" t="str">
        <f>E21</f>
        <v>OPTIMA, spol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Suchánek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1002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II/346 CHOTĚBOŘ - UL. FOMINOVA - SO 302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SO 001.2 - Všeobecné položky - Vak HB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Chotěboř</v>
      </c>
      <c r="G111" s="40"/>
      <c r="H111" s="40"/>
      <c r="I111" s="32" t="s">
        <v>22</v>
      </c>
      <c r="J111" s="79" t="str">
        <f>IF(J12="","",J12)</f>
        <v>7.10.2023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Vodovody a kanalizace Havlíčkův Brod</v>
      </c>
      <c r="G113" s="40"/>
      <c r="H113" s="40"/>
      <c r="I113" s="32" t="s">
        <v>30</v>
      </c>
      <c r="J113" s="36" t="str">
        <f>E21</f>
        <v>OPTIMA, spol s 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Suchánek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111</v>
      </c>
      <c r="D116" s="194" t="s">
        <v>61</v>
      </c>
      <c r="E116" s="194" t="s">
        <v>57</v>
      </c>
      <c r="F116" s="194" t="s">
        <v>58</v>
      </c>
      <c r="G116" s="194" t="s">
        <v>112</v>
      </c>
      <c r="H116" s="194" t="s">
        <v>113</v>
      </c>
      <c r="I116" s="194" t="s">
        <v>114</v>
      </c>
      <c r="J116" s="194" t="s">
        <v>98</v>
      </c>
      <c r="K116" s="195" t="s">
        <v>115</v>
      </c>
      <c r="L116" s="196"/>
      <c r="M116" s="100" t="s">
        <v>1</v>
      </c>
      <c r="N116" s="101" t="s">
        <v>40</v>
      </c>
      <c r="O116" s="101" t="s">
        <v>116</v>
      </c>
      <c r="P116" s="101" t="s">
        <v>117</v>
      </c>
      <c r="Q116" s="101" t="s">
        <v>118</v>
      </c>
      <c r="R116" s="101" t="s">
        <v>119</v>
      </c>
      <c r="S116" s="101" t="s">
        <v>120</v>
      </c>
      <c r="T116" s="102" t="s">
        <v>121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122</v>
      </c>
      <c r="D117" s="40"/>
      <c r="E117" s="40"/>
      <c r="F117" s="40"/>
      <c r="G117" s="40"/>
      <c r="H117" s="40"/>
      <c r="I117" s="40"/>
      <c r="J117" s="197">
        <f>BK117</f>
        <v>0</v>
      </c>
      <c r="K117" s="40"/>
      <c r="L117" s="44"/>
      <c r="M117" s="103"/>
      <c r="N117" s="198"/>
      <c r="O117" s="104"/>
      <c r="P117" s="199">
        <f>P118</f>
        <v>0</v>
      </c>
      <c r="Q117" s="104"/>
      <c r="R117" s="199">
        <f>R118</f>
        <v>0</v>
      </c>
      <c r="S117" s="104"/>
      <c r="T117" s="200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100</v>
      </c>
      <c r="BK117" s="201">
        <f>BK118</f>
        <v>0</v>
      </c>
    </row>
    <row r="118" s="12" customFormat="1" ht="25.92" customHeight="1">
      <c r="A118" s="12"/>
      <c r="B118" s="202"/>
      <c r="C118" s="203"/>
      <c r="D118" s="204" t="s">
        <v>75</v>
      </c>
      <c r="E118" s="205" t="s">
        <v>76</v>
      </c>
      <c r="F118" s="205" t="s">
        <v>1003</v>
      </c>
      <c r="G118" s="203"/>
      <c r="H118" s="203"/>
      <c r="I118" s="206"/>
      <c r="J118" s="207">
        <f>BK118</f>
        <v>0</v>
      </c>
      <c r="K118" s="203"/>
      <c r="L118" s="208"/>
      <c r="M118" s="209"/>
      <c r="N118" s="210"/>
      <c r="O118" s="210"/>
      <c r="P118" s="211">
        <f>SUM(P119:P138)</f>
        <v>0</v>
      </c>
      <c r="Q118" s="210"/>
      <c r="R118" s="211">
        <f>SUM(R119:R138)</f>
        <v>0</v>
      </c>
      <c r="S118" s="210"/>
      <c r="T118" s="212">
        <f>SUM(T119:T138)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3" t="s">
        <v>84</v>
      </c>
      <c r="AT118" s="214" t="s">
        <v>75</v>
      </c>
      <c r="AU118" s="214" t="s">
        <v>76</v>
      </c>
      <c r="AY118" s="213" t="s">
        <v>125</v>
      </c>
      <c r="BK118" s="215">
        <f>SUM(BK119:BK138)</f>
        <v>0</v>
      </c>
    </row>
    <row r="119" s="2" customFormat="1" ht="37.8" customHeight="1">
      <c r="A119" s="38"/>
      <c r="B119" s="39"/>
      <c r="C119" s="218" t="s">
        <v>84</v>
      </c>
      <c r="D119" s="218" t="s">
        <v>127</v>
      </c>
      <c r="E119" s="219" t="s">
        <v>1004</v>
      </c>
      <c r="F119" s="220" t="s">
        <v>1005</v>
      </c>
      <c r="G119" s="221" t="s">
        <v>1006</v>
      </c>
      <c r="H119" s="222">
        <v>1</v>
      </c>
      <c r="I119" s="223"/>
      <c r="J119" s="224">
        <f>ROUND(I119*H119,2)</f>
        <v>0</v>
      </c>
      <c r="K119" s="220" t="s">
        <v>1</v>
      </c>
      <c r="L119" s="44"/>
      <c r="M119" s="225" t="s">
        <v>1</v>
      </c>
      <c r="N119" s="226" t="s">
        <v>41</v>
      </c>
      <c r="O119" s="91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9" t="s">
        <v>132</v>
      </c>
      <c r="AT119" s="229" t="s">
        <v>127</v>
      </c>
      <c r="AU119" s="229" t="s">
        <v>84</v>
      </c>
      <c r="AY119" s="17" t="s">
        <v>125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7" t="s">
        <v>84</v>
      </c>
      <c r="BK119" s="230">
        <f>ROUND(I119*H119,2)</f>
        <v>0</v>
      </c>
      <c r="BL119" s="17" t="s">
        <v>132</v>
      </c>
      <c r="BM119" s="229" t="s">
        <v>1007</v>
      </c>
    </row>
    <row r="120" s="2" customFormat="1">
      <c r="A120" s="38"/>
      <c r="B120" s="39"/>
      <c r="C120" s="40"/>
      <c r="D120" s="233" t="s">
        <v>160</v>
      </c>
      <c r="E120" s="40"/>
      <c r="F120" s="253" t="s">
        <v>1008</v>
      </c>
      <c r="G120" s="40"/>
      <c r="H120" s="40"/>
      <c r="I120" s="254"/>
      <c r="J120" s="40"/>
      <c r="K120" s="40"/>
      <c r="L120" s="44"/>
      <c r="M120" s="255"/>
      <c r="N120" s="256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160</v>
      </c>
      <c r="AU120" s="17" t="s">
        <v>84</v>
      </c>
    </row>
    <row r="121" s="2" customFormat="1" ht="37.8" customHeight="1">
      <c r="A121" s="38"/>
      <c r="B121" s="39"/>
      <c r="C121" s="218" t="s">
        <v>86</v>
      </c>
      <c r="D121" s="218" t="s">
        <v>127</v>
      </c>
      <c r="E121" s="219" t="s">
        <v>1009</v>
      </c>
      <c r="F121" s="220" t="s">
        <v>1010</v>
      </c>
      <c r="G121" s="221" t="s">
        <v>1006</v>
      </c>
      <c r="H121" s="222">
        <v>1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41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132</v>
      </c>
      <c r="AT121" s="229" t="s">
        <v>127</v>
      </c>
      <c r="AU121" s="229" t="s">
        <v>84</v>
      </c>
      <c r="AY121" s="17" t="s">
        <v>125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84</v>
      </c>
      <c r="BK121" s="230">
        <f>ROUND(I121*H121,2)</f>
        <v>0</v>
      </c>
      <c r="BL121" s="17" t="s">
        <v>132</v>
      </c>
      <c r="BM121" s="229" t="s">
        <v>1011</v>
      </c>
    </row>
    <row r="122" s="2" customFormat="1">
      <c r="A122" s="38"/>
      <c r="B122" s="39"/>
      <c r="C122" s="40"/>
      <c r="D122" s="233" t="s">
        <v>160</v>
      </c>
      <c r="E122" s="40"/>
      <c r="F122" s="253" t="s">
        <v>1012</v>
      </c>
      <c r="G122" s="40"/>
      <c r="H122" s="40"/>
      <c r="I122" s="254"/>
      <c r="J122" s="40"/>
      <c r="K122" s="40"/>
      <c r="L122" s="44"/>
      <c r="M122" s="255"/>
      <c r="N122" s="256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160</v>
      </c>
      <c r="AU122" s="17" t="s">
        <v>84</v>
      </c>
    </row>
    <row r="123" s="2" customFormat="1" ht="37.8" customHeight="1">
      <c r="A123" s="38"/>
      <c r="B123" s="39"/>
      <c r="C123" s="218" t="s">
        <v>140</v>
      </c>
      <c r="D123" s="218" t="s">
        <v>127</v>
      </c>
      <c r="E123" s="219" t="s">
        <v>1013</v>
      </c>
      <c r="F123" s="220" t="s">
        <v>1014</v>
      </c>
      <c r="G123" s="221" t="s">
        <v>1015</v>
      </c>
      <c r="H123" s="222">
        <v>1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41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132</v>
      </c>
      <c r="AT123" s="229" t="s">
        <v>127</v>
      </c>
      <c r="AU123" s="229" t="s">
        <v>84</v>
      </c>
      <c r="AY123" s="17" t="s">
        <v>125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84</v>
      </c>
      <c r="BK123" s="230">
        <f>ROUND(I123*H123,2)</f>
        <v>0</v>
      </c>
      <c r="BL123" s="17" t="s">
        <v>132</v>
      </c>
      <c r="BM123" s="229" t="s">
        <v>1016</v>
      </c>
    </row>
    <row r="124" s="2" customFormat="1">
      <c r="A124" s="38"/>
      <c r="B124" s="39"/>
      <c r="C124" s="40"/>
      <c r="D124" s="233" t="s">
        <v>160</v>
      </c>
      <c r="E124" s="40"/>
      <c r="F124" s="253" t="s">
        <v>1017</v>
      </c>
      <c r="G124" s="40"/>
      <c r="H124" s="40"/>
      <c r="I124" s="254"/>
      <c r="J124" s="40"/>
      <c r="K124" s="40"/>
      <c r="L124" s="44"/>
      <c r="M124" s="255"/>
      <c r="N124" s="256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160</v>
      </c>
      <c r="AU124" s="17" t="s">
        <v>84</v>
      </c>
    </row>
    <row r="125" s="2" customFormat="1" ht="37.8" customHeight="1">
      <c r="A125" s="38"/>
      <c r="B125" s="39"/>
      <c r="C125" s="218" t="s">
        <v>132</v>
      </c>
      <c r="D125" s="218" t="s">
        <v>127</v>
      </c>
      <c r="E125" s="219" t="s">
        <v>1018</v>
      </c>
      <c r="F125" s="220" t="s">
        <v>1019</v>
      </c>
      <c r="G125" s="221" t="s">
        <v>1006</v>
      </c>
      <c r="H125" s="222">
        <v>3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41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132</v>
      </c>
      <c r="AT125" s="229" t="s">
        <v>127</v>
      </c>
      <c r="AU125" s="229" t="s">
        <v>84</v>
      </c>
      <c r="AY125" s="17" t="s">
        <v>125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84</v>
      </c>
      <c r="BK125" s="230">
        <f>ROUND(I125*H125,2)</f>
        <v>0</v>
      </c>
      <c r="BL125" s="17" t="s">
        <v>132</v>
      </c>
      <c r="BM125" s="229" t="s">
        <v>1020</v>
      </c>
    </row>
    <row r="126" s="2" customFormat="1">
      <c r="A126" s="38"/>
      <c r="B126" s="39"/>
      <c r="C126" s="40"/>
      <c r="D126" s="233" t="s">
        <v>160</v>
      </c>
      <c r="E126" s="40"/>
      <c r="F126" s="253" t="s">
        <v>1021</v>
      </c>
      <c r="G126" s="40"/>
      <c r="H126" s="40"/>
      <c r="I126" s="254"/>
      <c r="J126" s="40"/>
      <c r="K126" s="40"/>
      <c r="L126" s="44"/>
      <c r="M126" s="255"/>
      <c r="N126" s="256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160</v>
      </c>
      <c r="AU126" s="17" t="s">
        <v>84</v>
      </c>
    </row>
    <row r="127" s="2" customFormat="1" ht="24.15" customHeight="1">
      <c r="A127" s="38"/>
      <c r="B127" s="39"/>
      <c r="C127" s="218" t="s">
        <v>149</v>
      </c>
      <c r="D127" s="218" t="s">
        <v>127</v>
      </c>
      <c r="E127" s="219" t="s">
        <v>1022</v>
      </c>
      <c r="F127" s="220" t="s">
        <v>1023</v>
      </c>
      <c r="G127" s="221" t="s">
        <v>1006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132</v>
      </c>
      <c r="AT127" s="229" t="s">
        <v>127</v>
      </c>
      <c r="AU127" s="229" t="s">
        <v>84</v>
      </c>
      <c r="AY127" s="17" t="s">
        <v>125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132</v>
      </c>
      <c r="BM127" s="229" t="s">
        <v>1024</v>
      </c>
    </row>
    <row r="128" s="2" customFormat="1">
      <c r="A128" s="38"/>
      <c r="B128" s="39"/>
      <c r="C128" s="40"/>
      <c r="D128" s="233" t="s">
        <v>160</v>
      </c>
      <c r="E128" s="40"/>
      <c r="F128" s="253" t="s">
        <v>1025</v>
      </c>
      <c r="G128" s="40"/>
      <c r="H128" s="40"/>
      <c r="I128" s="254"/>
      <c r="J128" s="40"/>
      <c r="K128" s="40"/>
      <c r="L128" s="44"/>
      <c r="M128" s="255"/>
      <c r="N128" s="256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160</v>
      </c>
      <c r="AU128" s="17" t="s">
        <v>84</v>
      </c>
    </row>
    <row r="129" s="2" customFormat="1" ht="37.8" customHeight="1">
      <c r="A129" s="38"/>
      <c r="B129" s="39"/>
      <c r="C129" s="218" t="s">
        <v>155</v>
      </c>
      <c r="D129" s="218" t="s">
        <v>127</v>
      </c>
      <c r="E129" s="219" t="s">
        <v>1026</v>
      </c>
      <c r="F129" s="220" t="s">
        <v>1027</v>
      </c>
      <c r="G129" s="221" t="s">
        <v>1006</v>
      </c>
      <c r="H129" s="222">
        <v>2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132</v>
      </c>
      <c r="AT129" s="229" t="s">
        <v>127</v>
      </c>
      <c r="AU129" s="229" t="s">
        <v>84</v>
      </c>
      <c r="AY129" s="17" t="s">
        <v>125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132</v>
      </c>
      <c r="BM129" s="229" t="s">
        <v>1028</v>
      </c>
    </row>
    <row r="130" s="2" customFormat="1">
      <c r="A130" s="38"/>
      <c r="B130" s="39"/>
      <c r="C130" s="40"/>
      <c r="D130" s="233" t="s">
        <v>160</v>
      </c>
      <c r="E130" s="40"/>
      <c r="F130" s="253" t="s">
        <v>1029</v>
      </c>
      <c r="G130" s="40"/>
      <c r="H130" s="40"/>
      <c r="I130" s="254"/>
      <c r="J130" s="40"/>
      <c r="K130" s="40"/>
      <c r="L130" s="44"/>
      <c r="M130" s="255"/>
      <c r="N130" s="256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160</v>
      </c>
      <c r="AU130" s="17" t="s">
        <v>84</v>
      </c>
    </row>
    <row r="131" s="2" customFormat="1" ht="37.8" customHeight="1">
      <c r="A131" s="38"/>
      <c r="B131" s="39"/>
      <c r="C131" s="218" t="s">
        <v>163</v>
      </c>
      <c r="D131" s="218" t="s">
        <v>127</v>
      </c>
      <c r="E131" s="219" t="s">
        <v>1030</v>
      </c>
      <c r="F131" s="220" t="s">
        <v>1031</v>
      </c>
      <c r="G131" s="221" t="s">
        <v>1006</v>
      </c>
      <c r="H131" s="222">
        <v>2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132</v>
      </c>
      <c r="AT131" s="229" t="s">
        <v>127</v>
      </c>
      <c r="AU131" s="229" t="s">
        <v>84</v>
      </c>
      <c r="AY131" s="17" t="s">
        <v>125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132</v>
      </c>
      <c r="BM131" s="229" t="s">
        <v>1032</v>
      </c>
    </row>
    <row r="132" s="2" customFormat="1">
      <c r="A132" s="38"/>
      <c r="B132" s="39"/>
      <c r="C132" s="40"/>
      <c r="D132" s="233" t="s">
        <v>160</v>
      </c>
      <c r="E132" s="40"/>
      <c r="F132" s="253" t="s">
        <v>1033</v>
      </c>
      <c r="G132" s="40"/>
      <c r="H132" s="40"/>
      <c r="I132" s="254"/>
      <c r="J132" s="40"/>
      <c r="K132" s="40"/>
      <c r="L132" s="44"/>
      <c r="M132" s="255"/>
      <c r="N132" s="256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160</v>
      </c>
      <c r="AU132" s="17" t="s">
        <v>84</v>
      </c>
    </row>
    <row r="133" s="2" customFormat="1" ht="37.8" customHeight="1">
      <c r="A133" s="38"/>
      <c r="B133" s="39"/>
      <c r="C133" s="218" t="s">
        <v>169</v>
      </c>
      <c r="D133" s="218" t="s">
        <v>127</v>
      </c>
      <c r="E133" s="219" t="s">
        <v>1034</v>
      </c>
      <c r="F133" s="220" t="s">
        <v>1035</v>
      </c>
      <c r="G133" s="221" t="s">
        <v>1006</v>
      </c>
      <c r="H133" s="222">
        <v>1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132</v>
      </c>
      <c r="AT133" s="229" t="s">
        <v>127</v>
      </c>
      <c r="AU133" s="229" t="s">
        <v>84</v>
      </c>
      <c r="AY133" s="17" t="s">
        <v>125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132</v>
      </c>
      <c r="BM133" s="229" t="s">
        <v>1036</v>
      </c>
    </row>
    <row r="134" s="2" customFormat="1">
      <c r="A134" s="38"/>
      <c r="B134" s="39"/>
      <c r="C134" s="40"/>
      <c r="D134" s="233" t="s">
        <v>160</v>
      </c>
      <c r="E134" s="40"/>
      <c r="F134" s="253" t="s">
        <v>1037</v>
      </c>
      <c r="G134" s="40"/>
      <c r="H134" s="40"/>
      <c r="I134" s="254"/>
      <c r="J134" s="40"/>
      <c r="K134" s="40"/>
      <c r="L134" s="44"/>
      <c r="M134" s="255"/>
      <c r="N134" s="256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160</v>
      </c>
      <c r="AU134" s="17" t="s">
        <v>84</v>
      </c>
    </row>
    <row r="135" s="2" customFormat="1" ht="37.8" customHeight="1">
      <c r="A135" s="38"/>
      <c r="B135" s="39"/>
      <c r="C135" s="218" t="s">
        <v>175</v>
      </c>
      <c r="D135" s="218" t="s">
        <v>127</v>
      </c>
      <c r="E135" s="219" t="s">
        <v>1038</v>
      </c>
      <c r="F135" s="220" t="s">
        <v>1039</v>
      </c>
      <c r="G135" s="221" t="s">
        <v>1006</v>
      </c>
      <c r="H135" s="222">
        <v>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132</v>
      </c>
      <c r="AT135" s="229" t="s">
        <v>127</v>
      </c>
      <c r="AU135" s="229" t="s">
        <v>84</v>
      </c>
      <c r="AY135" s="17" t="s">
        <v>125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132</v>
      </c>
      <c r="BM135" s="229" t="s">
        <v>1040</v>
      </c>
    </row>
    <row r="136" s="2" customFormat="1">
      <c r="A136" s="38"/>
      <c r="B136" s="39"/>
      <c r="C136" s="40"/>
      <c r="D136" s="233" t="s">
        <v>160</v>
      </c>
      <c r="E136" s="40"/>
      <c r="F136" s="253" t="s">
        <v>1041</v>
      </c>
      <c r="G136" s="40"/>
      <c r="H136" s="40"/>
      <c r="I136" s="254"/>
      <c r="J136" s="40"/>
      <c r="K136" s="40"/>
      <c r="L136" s="44"/>
      <c r="M136" s="255"/>
      <c r="N136" s="256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160</v>
      </c>
      <c r="AU136" s="17" t="s">
        <v>84</v>
      </c>
    </row>
    <row r="137" s="2" customFormat="1" ht="37.8" customHeight="1">
      <c r="A137" s="38"/>
      <c r="B137" s="39"/>
      <c r="C137" s="218" t="s">
        <v>181</v>
      </c>
      <c r="D137" s="218" t="s">
        <v>127</v>
      </c>
      <c r="E137" s="219" t="s">
        <v>1038</v>
      </c>
      <c r="F137" s="220" t="s">
        <v>1039</v>
      </c>
      <c r="G137" s="221" t="s">
        <v>1006</v>
      </c>
      <c r="H137" s="222">
        <v>1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132</v>
      </c>
      <c r="AT137" s="229" t="s">
        <v>127</v>
      </c>
      <c r="AU137" s="229" t="s">
        <v>84</v>
      </c>
      <c r="AY137" s="17" t="s">
        <v>125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132</v>
      </c>
      <c r="BM137" s="229" t="s">
        <v>1042</v>
      </c>
    </row>
    <row r="138" s="2" customFormat="1">
      <c r="A138" s="38"/>
      <c r="B138" s="39"/>
      <c r="C138" s="40"/>
      <c r="D138" s="233" t="s">
        <v>160</v>
      </c>
      <c r="E138" s="40"/>
      <c r="F138" s="253" t="s">
        <v>1043</v>
      </c>
      <c r="G138" s="40"/>
      <c r="H138" s="40"/>
      <c r="I138" s="254"/>
      <c r="J138" s="40"/>
      <c r="K138" s="40"/>
      <c r="L138" s="44"/>
      <c r="M138" s="283"/>
      <c r="N138" s="284"/>
      <c r="O138" s="280"/>
      <c r="P138" s="280"/>
      <c r="Q138" s="280"/>
      <c r="R138" s="280"/>
      <c r="S138" s="280"/>
      <c r="T138" s="2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160</v>
      </c>
      <c r="AU138" s="17" t="s">
        <v>84</v>
      </c>
    </row>
    <row r="139" s="2" customFormat="1" ht="6.96" customHeight="1">
      <c r="A139" s="38"/>
      <c r="B139" s="66"/>
      <c r="C139" s="67"/>
      <c r="D139" s="67"/>
      <c r="E139" s="67"/>
      <c r="F139" s="67"/>
      <c r="G139" s="67"/>
      <c r="H139" s="67"/>
      <c r="I139" s="67"/>
      <c r="J139" s="67"/>
      <c r="K139" s="67"/>
      <c r="L139" s="44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5ZhvbBUiq2mdyE4l3tv/xycgtkmOad9MK9l4a47DhBsMrFtTv9yEnG6TWmmmAv2ykt5M0zkvDhWGQjQPU+GuHA==" hashValue="BhZsHt107IdpeQ0pxiCmoPrNgVnODNJ5U7TJ61reYgvvsofEXYXMtcNGSRa2h3of88wLBV5ed9VY/HTDA3qoFA==" algorithmName="SHA-512" password="CC35"/>
  <autoFilter ref="C116:K13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Beránek Petr</dc:creator>
  <cp:lastModifiedBy>Beránek Petr</cp:lastModifiedBy>
  <dcterms:created xsi:type="dcterms:W3CDTF">2023-11-22T12:40:51Z</dcterms:created>
  <dcterms:modified xsi:type="dcterms:W3CDTF">2023-11-22T12:40:57Z</dcterms:modified>
</cp:coreProperties>
</file>