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Bourací práce" sheetId="2" r:id="rId2"/>
    <sheet name="02 - Stavební objekt" sheetId="3" r:id="rId3"/>
    <sheet name="03 - VRN" sheetId="4" r:id="rId4"/>
    <sheet name="04 - ZTI" sheetId="5" r:id="rId5"/>
    <sheet name="05 - VYT" sheetId="6" r:id="rId6"/>
    <sheet name="06 - VZT" sheetId="7" r:id="rId7"/>
    <sheet name="07 - El - silno" sheetId="8" r:id="rId8"/>
    <sheet name="08 - El - slabo" sheetId="9" r:id="rId9"/>
    <sheet name="09 - EPS+EVAC" sheetId="10" r:id="rId10"/>
    <sheet name="10 - MaR" sheetId="11" r:id="rId11"/>
    <sheet name="11 - Gastro" sheetId="12" r:id="rId12"/>
    <sheet name="Pokyny pro vyplnění" sheetId="13" r:id="rId13"/>
  </sheets>
  <definedNames>
    <definedName name="_xlnm.Print_Area" localSheetId="0">'Rekapitulace stavby'!$D$4:$AO$36,'Rekapitulace stavby'!$C$42:$AQ$66</definedName>
    <definedName name="_xlnm._FilterDatabase" localSheetId="1" hidden="1">'01 - Bourací práce'!$C$108:$K$416</definedName>
    <definedName name="_xlnm.Print_Area" localSheetId="1">'01 - Bourací práce'!$C$4:$J$39,'01 - Bourací práce'!$C$45:$J$90,'01 - Bourací práce'!$C$96:$K$416</definedName>
    <definedName name="_xlnm._FilterDatabase" localSheetId="2" hidden="1">'02 - Stavební objekt'!$C$112:$K$1029</definedName>
    <definedName name="_xlnm.Print_Area" localSheetId="2">'02 - Stavební objekt'!$C$4:$J$39,'02 - Stavební objekt'!$C$45:$J$94,'02 - Stavební objekt'!$C$100:$K$1029</definedName>
    <definedName name="_xlnm._FilterDatabase" localSheetId="3" hidden="1">'03 - VRN'!$C$80:$K$114</definedName>
    <definedName name="_xlnm.Print_Area" localSheetId="3">'03 - VRN'!$C$4:$J$39,'03 - VRN'!$C$45:$J$62,'03 - VRN'!$C$68:$K$114</definedName>
    <definedName name="_xlnm._FilterDatabase" localSheetId="4" hidden="1">'04 - ZTI'!$C$83:$K$174</definedName>
    <definedName name="_xlnm.Print_Area" localSheetId="4">'04 - ZTI'!$C$4:$J$39,'04 - ZTI'!$C$45:$J$65,'04 - ZTI'!$C$71:$K$174</definedName>
    <definedName name="_xlnm._FilterDatabase" localSheetId="5" hidden="1">'05 - VYT'!$C$84:$K$166</definedName>
    <definedName name="_xlnm.Print_Area" localSheetId="5">'05 - VYT'!$C$4:$J$39,'05 - VYT'!$C$45:$J$66,'05 - VYT'!$C$72:$K$166</definedName>
    <definedName name="_xlnm._FilterDatabase" localSheetId="6" hidden="1">'06 - VZT'!$C$85:$K$205</definedName>
    <definedName name="_xlnm.Print_Area" localSheetId="6">'06 - VZT'!$C$4:$J$39,'06 - VZT'!$C$45:$J$67,'06 - VZT'!$C$73:$K$205</definedName>
    <definedName name="_xlnm._FilterDatabase" localSheetId="7" hidden="1">'07 - El - silno'!$C$81:$K$182</definedName>
    <definedName name="_xlnm.Print_Area" localSheetId="7">'07 - El - silno'!$C$4:$J$39,'07 - El - silno'!$C$45:$J$63,'07 - El - silno'!$C$69:$K$182</definedName>
    <definedName name="_xlnm._FilterDatabase" localSheetId="8" hidden="1">'08 - El - slabo'!$C$81:$K$129</definedName>
    <definedName name="_xlnm.Print_Area" localSheetId="8">'08 - El - slabo'!$C$4:$J$39,'08 - El - slabo'!$C$45:$J$63,'08 - El - slabo'!$C$69:$K$129</definedName>
    <definedName name="_xlnm._FilterDatabase" localSheetId="9" hidden="1">'09 - EPS+EVAC'!$C$86:$K$175</definedName>
    <definedName name="_xlnm.Print_Area" localSheetId="9">'09 - EPS+EVAC'!$C$4:$J$39,'09 - EPS+EVAC'!$C$45:$J$68,'09 - EPS+EVAC'!$C$74:$K$175</definedName>
    <definedName name="_xlnm._FilterDatabase" localSheetId="10" hidden="1">'10 - MaR'!$C$85:$K$145</definedName>
    <definedName name="_xlnm.Print_Area" localSheetId="10">'10 - MaR'!$C$4:$J$39,'10 - MaR'!$C$45:$J$67,'10 - MaR'!$C$73:$K$145</definedName>
    <definedName name="_xlnm._FilterDatabase" localSheetId="11" hidden="1">'11 - Gastro'!$C$84:$K$145</definedName>
    <definedName name="_xlnm.Print_Area" localSheetId="11">'11 - Gastro'!$C$4:$J$39,'11 - Gastro'!$C$45:$J$66,'11 - Gastro'!$C$72:$K$145</definedName>
    <definedName name="_xlnm.Print_Area" localSheetId="12">'Pokyny pro vyplnění'!$B$2:$K$71,'Pokyny pro vyplnění'!$B$74:$K$118,'Pokyny pro vyplnění'!$B$121:$K$161,'Pokyny pro vyplnění'!$B$164:$K$218</definedName>
    <definedName name="_xlnm.Print_Titles" localSheetId="0">'Rekapitulace stavby'!$52:$52</definedName>
    <definedName name="_xlnm.Print_Titles" localSheetId="1">'01 - Bourací práce'!$108:$108</definedName>
    <definedName name="_xlnm.Print_Titles" localSheetId="2">'02 - Stavební objekt'!$112:$112</definedName>
    <definedName name="_xlnm.Print_Titles" localSheetId="3">'03 - VRN'!$80:$80</definedName>
    <definedName name="_xlnm.Print_Titles" localSheetId="4">'04 - ZTI'!$83:$83</definedName>
    <definedName name="_xlnm.Print_Titles" localSheetId="5">'05 - VYT'!$84:$84</definedName>
    <definedName name="_xlnm.Print_Titles" localSheetId="6">'06 - VZT'!$85:$85</definedName>
    <definedName name="_xlnm.Print_Titles" localSheetId="7">'07 - El - silno'!$81:$81</definedName>
    <definedName name="_xlnm.Print_Titles" localSheetId="8">'08 - El - slabo'!$81:$81</definedName>
    <definedName name="_xlnm.Print_Titles" localSheetId="9">'09 - EPS+EVAC'!$86:$86</definedName>
    <definedName name="_xlnm.Print_Titles" localSheetId="10">'10 - MaR'!$85:$85</definedName>
    <definedName name="_xlnm.Print_Titles" localSheetId="11">'11 - Gastro'!$84:$84</definedName>
  </definedNames>
  <calcPr fullCalcOnLoad="1"/>
</workbook>
</file>

<file path=xl/sharedStrings.xml><?xml version="1.0" encoding="utf-8"?>
<sst xmlns="http://schemas.openxmlformats.org/spreadsheetml/2006/main" count="24678" uniqueCount="4780">
  <si>
    <t>Export Komplet</t>
  </si>
  <si>
    <t>VZ</t>
  </si>
  <si>
    <t>2.0</t>
  </si>
  <si>
    <t>ZAMOK</t>
  </si>
  <si>
    <t>False</t>
  </si>
  <si>
    <t>{52e4b54e-aed4-4a8b-8940-855b3c87eced}</t>
  </si>
  <si>
    <t>0,01</t>
  </si>
  <si>
    <t>21</t>
  </si>
  <si>
    <t>15</t>
  </si>
  <si>
    <t>REKAPITULACE STAVBY</t>
  </si>
  <si>
    <t>v ---  níže se nacházejí doplnkové a pomocné údaje k sestavám  --- v</t>
  </si>
  <si>
    <t>Návod na vyplnění</t>
  </si>
  <si>
    <t>0,001</t>
  </si>
  <si>
    <t>Kód:</t>
  </si>
  <si>
    <t>202306</t>
  </si>
  <si>
    <t>Měnit lze pouze buňky se žlutým podbarvením!
1) v Rekapitulaci stavby vyplňte údaje o Uchazeči (přenesou se do ostatních sestav i v jiných listech)
2) na vybraných listech vyplňte v sestavě Soupis prací ceny u položek</t>
  </si>
  <si>
    <t>Stavba:</t>
  </si>
  <si>
    <t>SPŠS Havlíčkův Brod</t>
  </si>
  <si>
    <t>KSO:</t>
  </si>
  <si>
    <t/>
  </si>
  <si>
    <t>CC-CZ:</t>
  </si>
  <si>
    <t>Místo:</t>
  </si>
  <si>
    <t xml:space="preserve"> </t>
  </si>
  <si>
    <t>Datum:</t>
  </si>
  <si>
    <t>27. 9. 2023</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</si>
  <si>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</si>
  <si>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</si>
  <si>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</si>
  <si>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</si>
  <si>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</si>
  <si>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</si>
  <si>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</si>
  <si>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</si>
  <si>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</si>
  <si>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</si>
  <si>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</si>
  <si>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</si>
  <si>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</si>
  <si>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</si>
  <si>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</si>
  <si>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</si>
  <si>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</si>
  <si>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</si>
  <si>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</si>
  <si>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</si>
  <si>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</si>
  <si>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</si>
  <si>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</si>
  <si>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</si>
  <si>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</si>
  <si>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</si>
  <si>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</si>
  <si>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</si>
  <si>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</si>
  <si>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</si>
  <si>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</si>
  <si>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</si>
  <si>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</si>
  <si>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</si>
  <si>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</si>
  <si>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</si>
  <si>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</si>
  <si>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</si>
  <si>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</si>
  <si>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</si>
  <si>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</si>
  <si>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</si>
  <si>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</si>
  <si>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</si>
  <si>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</si>
  <si>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</si>
  <si>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</si>
  <si>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</si>
  <si>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</si>
  <si>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</si>
  <si>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Bourací práce</t>
  </si>
  <si>
    <t>STA</t>
  </si>
  <si>
    <t>1</t>
  </si>
  <si>
    <t>{b2ec6f8f-5b03-4899-a8fa-0a3f8a69206c}</t>
  </si>
  <si>
    <t>2</t>
  </si>
  <si>
    <t>02</t>
  </si>
  <si>
    <t>Stavební objekt</t>
  </si>
  <si>
    <t>{ee6fccbe-93f4-4ed6-93ce-ce7a0f683f2d}</t>
  </si>
  <si>
    <t>03</t>
  </si>
  <si>
    <t>VRN</t>
  </si>
  <si>
    <t>{e1a0e393-ef10-4698-a8ea-9df146b73fdc}</t>
  </si>
  <si>
    <t>04</t>
  </si>
  <si>
    <t>ZTI</t>
  </si>
  <si>
    <t>{5706ac2d-3c80-48a0-88cc-bb735935fe78}</t>
  </si>
  <si>
    <t>05</t>
  </si>
  <si>
    <t>VYT</t>
  </si>
  <si>
    <t>{3d59524b-adf0-4fae-ba30-97ac7112e5a8}</t>
  </si>
  <si>
    <t>06</t>
  </si>
  <si>
    <t>VZT</t>
  </si>
  <si>
    <t>{3ce8779c-f409-4b62-9e70-a0a3328eb77d}</t>
  </si>
  <si>
    <t>07</t>
  </si>
  <si>
    <t>El - silno</t>
  </si>
  <si>
    <t>{c03aac6a-e9fa-4bca-89a4-bbc907e26742}</t>
  </si>
  <si>
    <t>08</t>
  </si>
  <si>
    <t>El - slabo</t>
  </si>
  <si>
    <t>{b6136e23-f5fe-44a3-9ebd-faf42acc1bc1}</t>
  </si>
  <si>
    <t>09</t>
  </si>
  <si>
    <t>EPS+EVAC</t>
  </si>
  <si>
    <t>{38e0f7d5-e9e5-4829-a012-4611ed963885}</t>
  </si>
  <si>
    <t>10</t>
  </si>
  <si>
    <t>MaR</t>
  </si>
  <si>
    <t>{bf72bf61-fbcf-4b04-bdac-d84aea268a7f}</t>
  </si>
  <si>
    <t>11</t>
  </si>
  <si>
    <t>Gastro</t>
  </si>
  <si>
    <t>{d7404a0f-10cb-44d0-9ecb-d980f4b2ed84}</t>
  </si>
  <si>
    <t>KRYCÍ LIST SOUPISU PRACÍ</t>
  </si>
  <si>
    <t>Objekt:</t>
  </si>
  <si>
    <t>01 - Bourací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</si>
  <si>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</si>
  <si>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</si>
  <si>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</si>
  <si>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</si>
  <si>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</si>
  <si>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</si>
  <si>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</si>
  <si>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</si>
  <si>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</si>
  <si>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</si>
  <si>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</si>
  <si>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</si>
  <si>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</si>
  <si>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</si>
  <si>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</si>
  <si>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</si>
  <si>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</si>
  <si>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</si>
  <si>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</si>
  <si>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</si>
  <si>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733 - Ústřední vytápění - rozvodné potrubí</t>
  </si>
  <si>
    <t xml:space="preserve">    735 - Ústřední vytápění - otopná tělesa</t>
  </si>
  <si>
    <t xml:space="preserve">    741 - Elektroinstalace </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</si>
  <si>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</si>
  <si>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</si>
  <si>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</si>
  <si>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</si>
  <si>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</si>
  <si>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</si>
  <si>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</si>
  <si>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</si>
  <si>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</si>
  <si>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</si>
  <si>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</si>
  <si>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</si>
  <si>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</si>
  <si>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</si>
  <si>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</si>
  <si>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</si>
  <si>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</si>
  <si>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</si>
  <si>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</si>
  <si>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</si>
  <si>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</si>
  <si>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</si>
  <si>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</si>
  <si>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</si>
  <si>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</si>
  <si>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</si>
  <si>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</si>
  <si>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</si>
  <si>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</si>
  <si>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133312812</t>
  </si>
  <si>
    <t>Hloubení nezapažených šachet ručně v horninách třídy těžitelnosti II skupiny 4, půdorysná plocha výkopu přes 4 do 20 m2</t>
  </si>
  <si>
    <t>m3</t>
  </si>
  <si>
    <t>CS ÚRS 2023 02</t>
  </si>
  <si>
    <t>4</t>
  </si>
  <si>
    <t>-739592751</t>
  </si>
  <si>
    <t>Online PSC</t>
  </si>
  <si>
    <t>https://podminky.urs.cz/item/CS_URS_2023_02/133312812</t>
  </si>
  <si>
    <t>162751137</t>
  </si>
  <si>
    <t>Vodorovné přemístění výkopku nebo sypaniny po suchu na obvyklém dopravním prostředku, bez naložení výkopku, avšak se složením bez rozhrnutí z horniny třídy těžitelnosti II skupiny 4 a 5 na vzdálenost přes 9 000 do 10 000 m</t>
  </si>
  <si>
    <t>678041028</t>
  </si>
  <si>
    <t>https://podminky.urs.cz/item/CS_URS_2023_02/162751137</t>
  </si>
  <si>
    <t>3</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</si>
  <si>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</si>
  <si>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</si>
  <si>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384012215</t>
  </si>
  <si>
    <t>https://podminky.urs.cz/item/CS_URS_2023_02/162751139</t>
  </si>
  <si>
    <t>171201231</t>
  </si>
  <si>
    <t>Poplatek za uložení stavebního odpadu na recyklační skládce (skládkovné) zeminy a kamení zatříděného do Katalogu odpadů pod kódem 17 05 04</t>
  </si>
  <si>
    <t>t</t>
  </si>
  <si>
    <t>-1954703683</t>
  </si>
  <si>
    <t>https://podminky.urs.cz/item/CS_URS_2023_02/171201231</t>
  </si>
  <si>
    <t>Svislé a kompletní konstrukce</t>
  </si>
  <si>
    <t>5</t>
  </si>
  <si>
    <t>311231127</t>
  </si>
  <si>
    <t>Zdivo z cihel pálených nosné z cihel plných dl. 290 mm P 20 až 25, na maltu ze suché směsi 10 MPa</t>
  </si>
  <si>
    <t>178674691</t>
  </si>
  <si>
    <t>https://podminky.urs.cz/item/CS_URS_2023_02/311231127</t>
  </si>
  <si>
    <t>6</t>
  </si>
  <si>
    <t>317168052</t>
  </si>
  <si>
    <t>Překlady keramické vysoké osazené do maltového lože, šířky překladu 70 mm výšky 238 mm, délky 1250 mm</t>
  </si>
  <si>
    <t>kus</t>
  </si>
  <si>
    <t>2111551184</t>
  </si>
  <si>
    <t>https://podminky.urs.cz/item/CS_URS_2023_02/317168052</t>
  </si>
  <si>
    <t>7</t>
  </si>
  <si>
    <t>317941121</t>
  </si>
  <si>
    <t>Osazování ocelových válcovaných nosníků na zdivu I nebo IE nebo U nebo UE nebo L do č. 12 nebo výšky do 120 mm</t>
  </si>
  <si>
    <t>-756115335</t>
  </si>
  <si>
    <t>https://podminky.urs.cz/item/CS_URS_2023_02/317941121</t>
  </si>
  <si>
    <t>8</t>
  </si>
  <si>
    <t>M</t>
  </si>
  <si>
    <t>13010420</t>
  </si>
  <si>
    <t>úhelník ocelový rovnostranný jakost S235JR (11 375) 50x50x5mm</t>
  </si>
  <si>
    <t>-148527968</t>
  </si>
  <si>
    <t>9</t>
  </si>
  <si>
    <t>317941123</t>
  </si>
  <si>
    <t>Osazování ocelových válcovaných nosníků na zdivu I nebo IE nebo U nebo UE nebo L č. 14 až 22 nebo výšky do 220 mm</t>
  </si>
  <si>
    <t>-386649386</t>
  </si>
  <si>
    <t>https://podminky.urs.cz/item/CS_URS_2023_02/317941123</t>
  </si>
  <si>
    <t>13010718</t>
  </si>
  <si>
    <t>ocel profilová jakost S235JR (11 375) průřez I (IPN) 160</t>
  </si>
  <si>
    <t>-1655143990</t>
  </si>
  <si>
    <t>13010724</t>
  </si>
  <si>
    <t>ocel profilová jakost S235JR (11 375) průřez I (IPN) 220</t>
  </si>
  <si>
    <t>-943330398</t>
  </si>
  <si>
    <t>12</t>
  </si>
  <si>
    <t>317941125</t>
  </si>
  <si>
    <t>Osazování ocelových válcovaných nosníků na zdivu I nebo IE nebo U nebo UE nebo L č. 24 a výše nebo výšky přes 220 mm</t>
  </si>
  <si>
    <t>1625941293</t>
  </si>
  <si>
    <t>https://podminky.urs.cz/item/CS_URS_2023_02/317941125</t>
  </si>
  <si>
    <t>13</t>
  </si>
  <si>
    <t>13010732</t>
  </si>
  <si>
    <t>ocel profilová jakost S235JR (11 375) průřez I (IPN) 300</t>
  </si>
  <si>
    <t>1644176509</t>
  </si>
  <si>
    <t>14</t>
  </si>
  <si>
    <t>13010758</t>
  </si>
  <si>
    <t>ocel profilová jakost S235JR (11 375) průřez IPE 270</t>
  </si>
  <si>
    <t>477036216</t>
  </si>
  <si>
    <t>317998122</t>
  </si>
  <si>
    <t>Izolace tepelná mezi překlady z pěnového polystyrenu jakékoliv výšky, tloušťky přes 50 do 70 mm</t>
  </si>
  <si>
    <t>m2</t>
  </si>
  <si>
    <t>383121737</t>
  </si>
  <si>
    <t>https://podminky.urs.cz/item/CS_URS_2023_02/317998122</t>
  </si>
  <si>
    <t>16</t>
  </si>
  <si>
    <t>317998125</t>
  </si>
  <si>
    <t>Izolace tepelná mezi překlady z pěnového polystyrenu jakékoliv výšky, tloušťky 100 mm</t>
  </si>
  <si>
    <t>886168914</t>
  </si>
  <si>
    <t>https://podminky.urs.cz/item/CS_URS_2023_02/317998125</t>
  </si>
  <si>
    <t>Vodorovné konstrukce</t>
  </si>
  <si>
    <t>17</t>
  </si>
  <si>
    <t>411321515</t>
  </si>
  <si>
    <t>Stropy z betonu železového (bez výztuže) stropů deskových, plochých střech, desek balkonových, desek hřibových stropů včetně hlavic hřibových sloupů tř. C 20/25</t>
  </si>
  <si>
    <t>1681661503</t>
  </si>
  <si>
    <t>https://podminky.urs.cz/item/CS_URS_2023_02/411321515</t>
  </si>
  <si>
    <t>18</t>
  </si>
  <si>
    <t>411354313</t>
  </si>
  <si>
    <t>Podpěrná konstrukce stropů - desek, kleneb a skořepin výška podepření do 4 m tloušťka stropu přes 15 do 25 cm zřízení</t>
  </si>
  <si>
    <t>-1194766201</t>
  </si>
  <si>
    <t>https://podminky.urs.cz/item/CS_URS_2023_02/411354313</t>
  </si>
  <si>
    <t>19</t>
  </si>
  <si>
    <t>411354314</t>
  </si>
  <si>
    <t>Podpěrná konstrukce stropů - desek, kleneb a skořepin výška podepření do 4 m tloušťka stropu přes 15 do 25 cm odstranění</t>
  </si>
  <si>
    <t>1740473172</t>
  </si>
  <si>
    <t>https://podminky.urs.cz/item/CS_URS_2023_02/411354314</t>
  </si>
  <si>
    <t>Úpravy povrchů, podlahy a osazování výplní</t>
  </si>
  <si>
    <t>20</t>
  </si>
  <si>
    <t>612135101</t>
  </si>
  <si>
    <t>Hrubá výplň rýh maltou jakékoli šířky rýhy ve stěnách</t>
  </si>
  <si>
    <t>-1302074562</t>
  </si>
  <si>
    <t>https://podminky.urs.cz/item/CS_URS_2023_02/612135101</t>
  </si>
  <si>
    <t>612325419</t>
  </si>
  <si>
    <t>Oprava vápenocementové omítky vnitřních ploch hladké, tloušťky do 20 mm, s celoplošným přeštukováním, tloušťky štuku 3 mm stěn, v rozsahu opravované plochy přes 30 do 50%</t>
  </si>
  <si>
    <t>1718136385</t>
  </si>
  <si>
    <t>https://podminky.urs.cz/item/CS_URS_2023_02/612325419</t>
  </si>
  <si>
    <t>22</t>
  </si>
  <si>
    <t>632452411R</t>
  </si>
  <si>
    <t>Doplnění cementového potěru na mazaninách a betonových podkladech (s dodáním hmot), hlazeného dřevěným nebo ocelovým hladítkem, plochy jednotlivě přes 4 m2 a tl. do 10 mm</t>
  </si>
  <si>
    <t>-680448818</t>
  </si>
  <si>
    <t>23</t>
  </si>
  <si>
    <t>632452441R</t>
  </si>
  <si>
    <t>Doplnění polymercementového potěru na mazaninách a betonových podkladech (s dodáním hmot), hlazeného dřevěným nebo ocelovým hladítkem, plochy jednotlivě přes 4 m2 a tl. přes 40 do 50 mm</t>
  </si>
  <si>
    <t>1040073475</t>
  </si>
  <si>
    <t>Ostatní konstrukce a práce, bourání</t>
  </si>
  <si>
    <t>24</t>
  </si>
  <si>
    <t>949101111</t>
  </si>
  <si>
    <t>Lešení pomocné pracovní pro objekty pozemních staveb pro zatížení do 150 kg/m2, o výšce lešeňové podlahy do 1,9 m</t>
  </si>
  <si>
    <t>1295496181</t>
  </si>
  <si>
    <t>https://podminky.urs.cz/item/CS_URS_2023_02/949101111</t>
  </si>
  <si>
    <t>25</t>
  </si>
  <si>
    <t>953946123</t>
  </si>
  <si>
    <t>Montáž atypických ocelových konstrukcí profilů hmotnosti přes 13 do 30 kg/m, hmotnosti konstrukce přes 2,5 do 5 t</t>
  </si>
  <si>
    <t>495403568</t>
  </si>
  <si>
    <t>https://podminky.urs.cz/item/CS_URS_2023_02/953946123</t>
  </si>
  <si>
    <t>26</t>
  </si>
  <si>
    <t>961055111</t>
  </si>
  <si>
    <t>Bourání základů z betonu železového</t>
  </si>
  <si>
    <t>-1184943719</t>
  </si>
  <si>
    <t>https://podminky.urs.cz/item/CS_URS_2023_02/961055111</t>
  </si>
  <si>
    <t>27</t>
  </si>
  <si>
    <t>962000R01</t>
  </si>
  <si>
    <t>Odstranění ZTI,UT,VZT,EL dle poznámky B.02 a B04 na půdorysu 1.PP bourání</t>
  </si>
  <si>
    <t>kpl</t>
  </si>
  <si>
    <t>-1842637568</t>
  </si>
  <si>
    <t>28</t>
  </si>
  <si>
    <t>962000R03</t>
  </si>
  <si>
    <t>Odstranění ZTI,UT,VZT,EL dle poznámky B.02 a B04 na půdorysu 1.NP bourání</t>
  </si>
  <si>
    <t>22681000</t>
  </si>
  <si>
    <t>29</t>
  </si>
  <si>
    <t>962000R02</t>
  </si>
  <si>
    <t>Demontáž ocel.krytu vedení el.</t>
  </si>
  <si>
    <t>-692156083</t>
  </si>
  <si>
    <t>30</t>
  </si>
  <si>
    <t>962000R04</t>
  </si>
  <si>
    <t>Odstranění ZTI,UT,VZT,EL dle poznámky B.02 a B04 na půdorysu 2.NP bourání</t>
  </si>
  <si>
    <t>-348042808</t>
  </si>
  <si>
    <t>31</t>
  </si>
  <si>
    <t>962000R05</t>
  </si>
  <si>
    <t>Odstranění ZTI,UT,VZT,EL dle poznámky B.02 a B04 na půdorysu 3.NP bourání</t>
  </si>
  <si>
    <t>-2038652758</t>
  </si>
  <si>
    <t>32</t>
  </si>
  <si>
    <t>962032231</t>
  </si>
  <si>
    <t>Bourání zdiva nadzákladového z cihel nebo tvárnic z cihel pálených nebo vápenopískových, na maltu vápennou nebo vápenocementovou, objemu přes 1 m3</t>
  </si>
  <si>
    <t>405258203</t>
  </si>
  <si>
    <t>https://podminky.urs.cz/item/CS_URS_2023_02/962032231</t>
  </si>
  <si>
    <t>33</t>
  </si>
  <si>
    <t>962081131</t>
  </si>
  <si>
    <t>Bourání zdiva příček nebo vybourání otvorů ze skleněných tvárnic, tl. do 100 mm</t>
  </si>
  <si>
    <t>2069354349</t>
  </si>
  <si>
    <t>https://podminky.urs.cz/item/CS_URS_2023_02/962081131</t>
  </si>
  <si>
    <t>34</t>
  </si>
  <si>
    <t>963042819</t>
  </si>
  <si>
    <t xml:space="preserve">Bourání schodišťových stupňů betonových </t>
  </si>
  <si>
    <t>m</t>
  </si>
  <si>
    <t>70572057</t>
  </si>
  <si>
    <t>https://podminky.urs.cz/item/CS_URS_2023_02/963042819</t>
  </si>
  <si>
    <t>35</t>
  </si>
  <si>
    <t>963051213</t>
  </si>
  <si>
    <t>Bourání železobetonových stropů žebrových s viditelnými trámy</t>
  </si>
  <si>
    <t>299055045</t>
  </si>
  <si>
    <t>https://podminky.urs.cz/item/CS_URS_2023_02/963051213</t>
  </si>
  <si>
    <t>36</t>
  </si>
  <si>
    <t>963053935</t>
  </si>
  <si>
    <t xml:space="preserve">Bourání železobetonových schodišťových ramen </t>
  </si>
  <si>
    <t>-484475653</t>
  </si>
  <si>
    <t>https://podminky.urs.cz/item/CS_URS_2023_02/963053935</t>
  </si>
  <si>
    <t>37</t>
  </si>
  <si>
    <t>964073551</t>
  </si>
  <si>
    <t>Vybourání válcovaných nosníků uložených ve zdivu cihelném délky přes 8 m, hmotnosti přes 55 kg/m</t>
  </si>
  <si>
    <t>2056919230</t>
  </si>
  <si>
    <t>https://podminky.urs.cz/item/CS_URS_2023_02/964073551</t>
  </si>
  <si>
    <t>38</t>
  </si>
  <si>
    <t>965043321</t>
  </si>
  <si>
    <t>Bourání mazanin betonových s potěrem nebo teracem tl. do 100 mm, plochy do 1 m2</t>
  </si>
  <si>
    <t>404834922</t>
  </si>
  <si>
    <t>https://podminky.urs.cz/item/CS_URS_2023_02/965043321</t>
  </si>
  <si>
    <t>39</t>
  </si>
  <si>
    <t>965043331</t>
  </si>
  <si>
    <t>Bourání mazanin betonových s potěrem nebo teracem tl. do 100 mm, plochy do 4 m2</t>
  </si>
  <si>
    <t>482889176</t>
  </si>
  <si>
    <t>https://podminky.urs.cz/item/CS_URS_2023_02/965043331</t>
  </si>
  <si>
    <t>40</t>
  </si>
  <si>
    <t>965043341</t>
  </si>
  <si>
    <t>Bourání mazanin betonových s potěrem nebo teracem tl. do 100 mm, plochy přes 4 m2</t>
  </si>
  <si>
    <t>1819299619</t>
  </si>
  <si>
    <t>https://podminky.urs.cz/item/CS_URS_2023_02/965043341</t>
  </si>
  <si>
    <t>41</t>
  </si>
  <si>
    <t>965046111</t>
  </si>
  <si>
    <t>Broušení stávajících betonových podlah úběr do 3 mm</t>
  </si>
  <si>
    <t>-533884041</t>
  </si>
  <si>
    <t>https://podminky.urs.cz/item/CS_URS_2023_02/965046111</t>
  </si>
  <si>
    <t>42</t>
  </si>
  <si>
    <t>965082941</t>
  </si>
  <si>
    <t>Odstranění násypu pod podlahami nebo ochranného násypu na střechách tl. přes 200 mm jakékoliv plochy</t>
  </si>
  <si>
    <t>1402437575</t>
  </si>
  <si>
    <t>https://podminky.urs.cz/item/CS_URS_2023_02/965082941</t>
  </si>
  <si>
    <t>43</t>
  </si>
  <si>
    <t>965083112</t>
  </si>
  <si>
    <t>Odstranění násypu mezi stropními trámy tl. do 100 mm, plochy přes 2 m2</t>
  </si>
  <si>
    <t>102331392</t>
  </si>
  <si>
    <t>https://podminky.urs.cz/item/CS_URS_2023_02/965083112</t>
  </si>
  <si>
    <t>44</t>
  </si>
  <si>
    <t>966054121</t>
  </si>
  <si>
    <t>Vybourání částí říms ze železobetonu vyložených do 500 mm</t>
  </si>
  <si>
    <t>-1375861281</t>
  </si>
  <si>
    <t>https://podminky.urs.cz/item/CS_URS_2023_02/966054121</t>
  </si>
  <si>
    <t>45</t>
  </si>
  <si>
    <t>966071121</t>
  </si>
  <si>
    <t>Demontáž ocelových konstrukcí profilů hmotnosti přes 13 do 30 kg/m, hmotnosti konstrukce do 5 t</t>
  </si>
  <si>
    <t>1822712816</t>
  </si>
  <si>
    <t>https://podminky.urs.cz/item/CS_URS_2023_02/966071121</t>
  </si>
  <si>
    <t>46</t>
  </si>
  <si>
    <t>966071131</t>
  </si>
  <si>
    <t>Demontáž ocelových konstrukcí profilů hmotnosti přes 30 kg/m, hmotnosti konstrukce do 5 t</t>
  </si>
  <si>
    <t>-749515132</t>
  </si>
  <si>
    <t>https://podminky.urs.cz/item/CS_URS_2023_02/966071131</t>
  </si>
  <si>
    <t>47</t>
  </si>
  <si>
    <t>966080105</t>
  </si>
  <si>
    <t>Bourání kontaktního zateplení včetně povrchové úpravy omítkou nebo nátěrem z polystyrénových desek, tloušťky přes 120 do 180 mm</t>
  </si>
  <si>
    <t>752029906</t>
  </si>
  <si>
    <t>https://podminky.urs.cz/item/CS_URS_2023_02/966080105</t>
  </si>
  <si>
    <t>48</t>
  </si>
  <si>
    <t>968062455</t>
  </si>
  <si>
    <t>Vybourání dřevěných rámů oken s křídly, dveřních zárubní, vrat, stěn, ostění nebo obkladů dveřních zárubní, plochy do 2 m2</t>
  </si>
  <si>
    <t>-1781417427</t>
  </si>
  <si>
    <t>https://podminky.urs.cz/item/CS_URS_2023_02/968062455</t>
  </si>
  <si>
    <t>49</t>
  </si>
  <si>
    <t>968072455</t>
  </si>
  <si>
    <t>Vybourání kovových rámů oken s křídly, dveřních zárubní, vrat, stěn, ostění nebo obkladů dveřních zárubní, plochy do 2 m2</t>
  </si>
  <si>
    <t>790582584</t>
  </si>
  <si>
    <t>https://podminky.urs.cz/item/CS_URS_2023_02/968072455</t>
  </si>
  <si>
    <t>50</t>
  </si>
  <si>
    <t>968072456</t>
  </si>
  <si>
    <t>Vybourání kovových rámů oken s křídly, dveřních zárubní, vrat, stěn, ostění nebo obkladů dveřních zárubní, plochy přes 2 m2</t>
  </si>
  <si>
    <t>-920326466</t>
  </si>
  <si>
    <t>https://podminky.urs.cz/item/CS_URS_2023_02/968072456</t>
  </si>
  <si>
    <t>51</t>
  </si>
  <si>
    <t>968082016</t>
  </si>
  <si>
    <t>Vybourání plastových rámů oken s křídly, dveřních zárubní, vrat rámu oken s křídly, plochy přes 1 do 2 m2</t>
  </si>
  <si>
    <t>-627438579</t>
  </si>
  <si>
    <t>https://podminky.urs.cz/item/CS_URS_2023_02/968082016</t>
  </si>
  <si>
    <t>52</t>
  </si>
  <si>
    <t>968082017</t>
  </si>
  <si>
    <t>Vybourání plastových rámů oken s křídly, dveřních zárubní, vrat rámu oken s křídly, plochy přes 2 do 4 m2</t>
  </si>
  <si>
    <t>717784913</t>
  </si>
  <si>
    <t>https://podminky.urs.cz/item/CS_URS_2023_02/968082017</t>
  </si>
  <si>
    <t>53</t>
  </si>
  <si>
    <t>973031325</t>
  </si>
  <si>
    <t>Vysekání výklenků nebo kapes ve zdivu z cihel na maltu vápennou nebo vápenocementovou kapes, plochy do 0,10 m2, hl. do 300 mm</t>
  </si>
  <si>
    <t>444224679</t>
  </si>
  <si>
    <t>https://podminky.urs.cz/item/CS_URS_2023_02/973031325</t>
  </si>
  <si>
    <t>54</t>
  </si>
  <si>
    <t>973031326</t>
  </si>
  <si>
    <t>Vysekání výklenků nebo kapes ve zdivu z cihel na maltu vápennou nebo vápenocementovou kapes, plochy do 0,10 m2, hl. do 450 mm</t>
  </si>
  <si>
    <t>982206298</t>
  </si>
  <si>
    <t>https://podminky.urs.cz/item/CS_URS_2023_02/973031326</t>
  </si>
  <si>
    <t>55</t>
  </si>
  <si>
    <t>974031164</t>
  </si>
  <si>
    <t>Vysekání rýh ve zdivu cihelném na maltu vápennou nebo vápenocementovou do hl. 150 mm a šířky do 150 mm</t>
  </si>
  <si>
    <t>1424586478</t>
  </si>
  <si>
    <t>https://podminky.urs.cz/item/CS_URS_2023_02/974031164</t>
  </si>
  <si>
    <t>56</t>
  </si>
  <si>
    <t>974031167</t>
  </si>
  <si>
    <t>Vysekání rýh ve zdivu cihelném na maltu vápennou nebo vápenocementovou do hl. 150 mm a šířky do 300 mm</t>
  </si>
  <si>
    <t>-412539144</t>
  </si>
  <si>
    <t>https://podminky.urs.cz/item/CS_URS_2023_02/974031167</t>
  </si>
  <si>
    <t>57</t>
  </si>
  <si>
    <t>976071111</t>
  </si>
  <si>
    <t>Vybourání kovových madel, zábradlí, dvířek, zděří, kotevních želez madel a zábradlí</t>
  </si>
  <si>
    <t>-466032969</t>
  </si>
  <si>
    <t>https://podminky.urs.cz/item/CS_URS_2023_02/976071111</t>
  </si>
  <si>
    <t>58</t>
  </si>
  <si>
    <t>977312111</t>
  </si>
  <si>
    <t>Řezání stávajících betonových mazanin s vyztužením hloubky do 50 mm</t>
  </si>
  <si>
    <t>868409483</t>
  </si>
  <si>
    <t>https://podminky.urs.cz/item/CS_URS_2023_02/977312111</t>
  </si>
  <si>
    <t>59</t>
  </si>
  <si>
    <t>977312112</t>
  </si>
  <si>
    <t>Řezání stávajících betonových mazanin s vyztužením hloubky přes 50 do 100 mm</t>
  </si>
  <si>
    <t>510712473</t>
  </si>
  <si>
    <t>https://podminky.urs.cz/item/CS_URS_2023_02/977312112</t>
  </si>
  <si>
    <t>60</t>
  </si>
  <si>
    <t>978012191</t>
  </si>
  <si>
    <t>Otlučení vápenných nebo vápenocementových omítek vnitřních ploch stropů rákosovaných, v rozsahu přes 50 do 100 %</t>
  </si>
  <si>
    <t>1856659837</t>
  </si>
  <si>
    <t>https://podminky.urs.cz/item/CS_URS_2023_02/978012191</t>
  </si>
  <si>
    <t>61</t>
  </si>
  <si>
    <t>978013191</t>
  </si>
  <si>
    <t>Otlučení vápenných nebo vápenocementových omítek vnitřních ploch stěn s vyškrabáním spar, s očištěním zdiva, v rozsahu přes 50 do 100 %</t>
  </si>
  <si>
    <t>2092519205</t>
  </si>
  <si>
    <t>https://podminky.urs.cz/item/CS_URS_2023_02/978013191</t>
  </si>
  <si>
    <t>997</t>
  </si>
  <si>
    <t>Přesun sutě</t>
  </si>
  <si>
    <t>62</t>
  </si>
  <si>
    <t>997013156</t>
  </si>
  <si>
    <t>Vnitrostaveništní doprava suti a vybouraných hmot vodorovně do 50 m svisle s omezením mechanizace pro budovy a haly výšky přes 18 do 21 m</t>
  </si>
  <si>
    <t>-1462995263</t>
  </si>
  <si>
    <t>https://podminky.urs.cz/item/CS_URS_2023_02/997013156</t>
  </si>
  <si>
    <t>63</t>
  </si>
  <si>
    <t>997013501</t>
  </si>
  <si>
    <t>Odvoz suti a vybouraných hmot na skládku nebo meziskládku se složením, na vzdálenost do 1 km</t>
  </si>
  <si>
    <t>1830349228</t>
  </si>
  <si>
    <t>https://podminky.urs.cz/item/CS_URS_2023_02/997013501</t>
  </si>
  <si>
    <t>64</t>
  </si>
  <si>
    <t>997013509</t>
  </si>
  <si>
    <t>Odvoz suti a vybouraných hmot na skládku nebo meziskládku se složením, na vzdálenost Příplatek k ceně za každý další i započatý 1 km přes 1 km</t>
  </si>
  <si>
    <t>1073658611</t>
  </si>
  <si>
    <t>https://podminky.urs.cz/item/CS_URS_2023_02/997013509</t>
  </si>
  <si>
    <t>65</t>
  </si>
  <si>
    <t>997013631</t>
  </si>
  <si>
    <t>Poplatek za uložení stavebního odpadu na skládce (skládkovné) směsného stavebního a demoličního zatříděného do Katalogu odpadů pod kódem 17 09 04</t>
  </si>
  <si>
    <t>2045016046</t>
  </si>
  <si>
    <t>https://podminky.urs.cz/item/CS_URS_2023_02/997013631</t>
  </si>
  <si>
    <t>66</t>
  </si>
  <si>
    <t>997013645</t>
  </si>
  <si>
    <t>Poplatek za uložení stavebního odpadu na skládce (skládkovné) asfaltového bez obsahu dehtu zatříděného do Katalogu odpadů pod kódem 17 03 02</t>
  </si>
  <si>
    <t>354327952</t>
  </si>
  <si>
    <t>https://podminky.urs.cz/item/CS_URS_2023_02/997013645</t>
  </si>
  <si>
    <t>67</t>
  </si>
  <si>
    <t>997013811</t>
  </si>
  <si>
    <t>Poplatek za uložení stavebního odpadu na skládce (skládkovné) dřevěného zatříděného do Katalogu odpadů pod kódem 17 02 01</t>
  </si>
  <si>
    <t>1519029873</t>
  </si>
  <si>
    <t>https://podminky.urs.cz/item/CS_URS_2023_02/997013811</t>
  </si>
  <si>
    <t>68</t>
  </si>
  <si>
    <t>997013812</t>
  </si>
  <si>
    <t>Poplatek za uložení stavebního odpadu na skládce (skládkovné) z materiálů na bázi sádry zatříděného do Katalogu odpadů pod kódem 17 08 02</t>
  </si>
  <si>
    <t>37870353</t>
  </si>
  <si>
    <t>https://podminky.urs.cz/item/CS_URS_2023_02/997013812</t>
  </si>
  <si>
    <t>69</t>
  </si>
  <si>
    <t>997013813</t>
  </si>
  <si>
    <t>Poplatek za uložení stavebního odpadu na skládce (skládkovné) z plastických hmot zatříděného do Katalogu odpadů pod kódem 17 02 03</t>
  </si>
  <si>
    <t>-1297870230</t>
  </si>
  <si>
    <t>https://podminky.urs.cz/item/CS_URS_2023_02/997013813</t>
  </si>
  <si>
    <t>70</t>
  </si>
  <si>
    <t>997013814</t>
  </si>
  <si>
    <t>Poplatek za uložení stavebního odpadu na skládce (skládkovné) z izolačních materiálů zatříděného do Katalogu odpadů pod kódem 17 06 04</t>
  </si>
  <si>
    <t>1134539463</t>
  </si>
  <si>
    <t>https://podminky.urs.cz/item/CS_URS_2023_02/997013814</t>
  </si>
  <si>
    <t>71</t>
  </si>
  <si>
    <t>997013869</t>
  </si>
  <si>
    <t>Poplatek za uložení stavebního odpadu na recyklační skládce (skládkovné) ze směsí nebo oddělených frakcí betonu, cihel a keramických výrobků zatříděného do Katalogu odpadů pod kódem 17 01 07</t>
  </si>
  <si>
    <t>-588095364</t>
  </si>
  <si>
    <t>https://podminky.urs.cz/item/CS_URS_2023_02/997013869</t>
  </si>
  <si>
    <t>72</t>
  </si>
  <si>
    <t>997013871</t>
  </si>
  <si>
    <t>Poplatek za uložení stavebního odpadu na recyklační skládce (skládkovné) směsného stavebního a demoličního zatříděného do Katalogu odpadů pod kódem 17 09 04</t>
  </si>
  <si>
    <t>-664150777</t>
  </si>
  <si>
    <t>https://podminky.urs.cz/item/CS_URS_2023_02/997013871</t>
  </si>
  <si>
    <t>73</t>
  </si>
  <si>
    <t>997013873</t>
  </si>
  <si>
    <t>347629616</t>
  </si>
  <si>
    <t>https://podminky.urs.cz/item/CS_URS_2023_02/997013873</t>
  </si>
  <si>
    <t>998</t>
  </si>
  <si>
    <t>Přesun hmot</t>
  </si>
  <si>
    <t>74</t>
  </si>
  <si>
    <t>998017003</t>
  </si>
  <si>
    <t>Přesun hmot pro budovy občanské výstavby, bydlení, výrobu a služby s omezením mechanizace vodorovná dopravní vzdálenost do 100 m pro budovy s jakoukoliv nosnou konstrukcí výšky přes 12 do 24 m</t>
  </si>
  <si>
    <t>1505316077</t>
  </si>
  <si>
    <t>https://podminky.urs.cz/item/CS_URS_2023_02/998017003</t>
  </si>
  <si>
    <t>PSV</t>
  </si>
  <si>
    <t>Práce a dodávky PSV</t>
  </si>
  <si>
    <t>711</t>
  </si>
  <si>
    <t>Izolace proti vodě, vlhkosti a plynům</t>
  </si>
  <si>
    <t>75</t>
  </si>
  <si>
    <t>711131811</t>
  </si>
  <si>
    <t>Odstranění izolace proti zemní vlhkosti na ploše vodorovné V</t>
  </si>
  <si>
    <t>-980323120</t>
  </si>
  <si>
    <t>https://podminky.urs.cz/item/CS_URS_2023_02/711131811</t>
  </si>
  <si>
    <t>712</t>
  </si>
  <si>
    <t>Povlakové krytiny</t>
  </si>
  <si>
    <t>76</t>
  </si>
  <si>
    <t>712300845</t>
  </si>
  <si>
    <t>Ostatní práce při odstranění povlakové krytiny střech plochých do 10° doplňků ventilační hlavice</t>
  </si>
  <si>
    <t>242422042</t>
  </si>
  <si>
    <t>https://podminky.urs.cz/item/CS_URS_2023_02/712300845</t>
  </si>
  <si>
    <t>77</t>
  </si>
  <si>
    <t>712361801</t>
  </si>
  <si>
    <t>Odstranění povlakové krytiny střech plochých do 10° z fólií položenou volně se svařovanými nebo lepenými spoji</t>
  </si>
  <si>
    <t>1147764700</t>
  </si>
  <si>
    <t>https://podminky.urs.cz/item/CS_URS_2023_02/712361801</t>
  </si>
  <si>
    <t>78</t>
  </si>
  <si>
    <t>712363801</t>
  </si>
  <si>
    <t>Odstranění povlakové krytiny střech plochých do 10° s mechanicky kotvenou izolací pro jakoukoli tloušťku izolace budovy výšky do 18 m, kotvené do trapézového plechu nebo do dřeva</t>
  </si>
  <si>
    <t>-24657277</t>
  </si>
  <si>
    <t>https://podminky.urs.cz/item/CS_URS_2023_02/712363801</t>
  </si>
  <si>
    <t>79</t>
  </si>
  <si>
    <t>712461801</t>
  </si>
  <si>
    <t>Odstranění povlakové krytiny střech šikmých přes 10° do 30° z fólií položenou volně se svařovanými nebo lepenými spoji</t>
  </si>
  <si>
    <t>-745879</t>
  </si>
  <si>
    <t>https://podminky.urs.cz/item/CS_URS_2023_02/712461801</t>
  </si>
  <si>
    <t>80</t>
  </si>
  <si>
    <t>712661801</t>
  </si>
  <si>
    <t>Odstranění povlakové krytiny střech šikmých přes 30° z fólií položenou volně se svařovanými nebo lepenými spoji</t>
  </si>
  <si>
    <t>1691278108</t>
  </si>
  <si>
    <t>https://podminky.urs.cz/item/CS_URS_2023_02/712661801</t>
  </si>
  <si>
    <t>713</t>
  </si>
  <si>
    <t>Izolace tepelné</t>
  </si>
  <si>
    <t>81</t>
  </si>
  <si>
    <t>713120813</t>
  </si>
  <si>
    <t>Odstranění tepelné izolace podlah z rohoží, pásů, dílců, desek, bloků podlah volně kladených nebo mezi trámy z vláknitých materiálů suchých, tloušťka izolace přes 100 mm</t>
  </si>
  <si>
    <t>676968732</t>
  </si>
  <si>
    <t>https://podminky.urs.cz/item/CS_URS_2023_02/713120813</t>
  </si>
  <si>
    <t>82</t>
  </si>
  <si>
    <t>713121112</t>
  </si>
  <si>
    <t>Montáž tepelné izolace podlah rohožemi, pásy, deskami, dílci, bloky (izolační materiál ve specifikaci) kladenými volně jednovrstvá mezi trámy nebo rošt</t>
  </si>
  <si>
    <t>1736942812</t>
  </si>
  <si>
    <t>https://podminky.urs.cz/item/CS_URS_2023_02/713121112</t>
  </si>
  <si>
    <t>83</t>
  </si>
  <si>
    <t>63148011</t>
  </si>
  <si>
    <t>deska tepelně izolační minerální univerzální λ=0,038-0,039 tl 200mm</t>
  </si>
  <si>
    <t>-1589922109</t>
  </si>
  <si>
    <t>84</t>
  </si>
  <si>
    <t>713140811</t>
  </si>
  <si>
    <t>Odstranění tepelné izolace střech plochých z rohoží, pásů, dílců, desek, bloků nadstřešních izolací volně položených z vláknitých materiálů suchých, tloušťka izolace do 100 mm</t>
  </si>
  <si>
    <t>-2127037229</t>
  </si>
  <si>
    <t>https://podminky.urs.cz/item/CS_URS_2023_02/713140811</t>
  </si>
  <si>
    <t>85</t>
  </si>
  <si>
    <t>713140813</t>
  </si>
  <si>
    <t>Odstranění tepelné izolace střech plochých z rohoží, pásů, dílců, desek, bloků nadstřešních izolací volně položených z vláknitých materiálů suchých, tloušťka izolace přes 100 mm</t>
  </si>
  <si>
    <t>888688089</t>
  </si>
  <si>
    <t>https://podminky.urs.cz/item/CS_URS_2023_02/713140813</t>
  </si>
  <si>
    <t>86</t>
  </si>
  <si>
    <t>998713103</t>
  </si>
  <si>
    <t>Přesun hmot pro izolace tepelné stanovený z hmotnosti přesunovaného materiálu vodorovná dopravní vzdálenost do 50 m v objektech výšky přes 12 m do 24 m</t>
  </si>
  <si>
    <t>-174745273</t>
  </si>
  <si>
    <t>https://podminky.urs.cz/item/CS_URS_2023_02/998713103</t>
  </si>
  <si>
    <t>721</t>
  </si>
  <si>
    <t>Zdravotechnika - vnitřní kanalizace</t>
  </si>
  <si>
    <t>87</t>
  </si>
  <si>
    <t>721000R01</t>
  </si>
  <si>
    <t>Úprava vedení kanalizační stoupačky dle osazení nosníku v 1.NP</t>
  </si>
  <si>
    <t>-358467311</t>
  </si>
  <si>
    <t>88</t>
  </si>
  <si>
    <t>721000R02</t>
  </si>
  <si>
    <t>Demontáž odvětrání TZB</t>
  </si>
  <si>
    <t>-558352785</t>
  </si>
  <si>
    <t>89</t>
  </si>
  <si>
    <t>721171809</t>
  </si>
  <si>
    <t>Demontáž potrubí z novodurových trub odpadních nebo připojovacích do D 160</t>
  </si>
  <si>
    <t>239060585</t>
  </si>
  <si>
    <t>https://podminky.urs.cz/item/CS_URS_2023_02/721171809</t>
  </si>
  <si>
    <t>90</t>
  </si>
  <si>
    <t>721210824</t>
  </si>
  <si>
    <t>Demontáž kanalizačního příslušenství střešních vtoků DN 150</t>
  </si>
  <si>
    <t>1673293063</t>
  </si>
  <si>
    <t>https://podminky.urs.cz/item/CS_URS_2023_02/721210824</t>
  </si>
  <si>
    <t>722</t>
  </si>
  <si>
    <t>Zdravotechnika - vnitřní vodovod</t>
  </si>
  <si>
    <t>91</t>
  </si>
  <si>
    <t>722000R01</t>
  </si>
  <si>
    <t xml:space="preserve">Zaslepení připojného bodu vodovodu </t>
  </si>
  <si>
    <t>1352931835</t>
  </si>
  <si>
    <t>92</t>
  </si>
  <si>
    <t>722170804R</t>
  </si>
  <si>
    <t>Demontáž rozvodů vody z plastů přes 25 do Ø 50 mm včetně uzávěrů atd.</t>
  </si>
  <si>
    <t>-66060658</t>
  </si>
  <si>
    <t>723</t>
  </si>
  <si>
    <t>Zdravotechnika - vnitřní plynovod</t>
  </si>
  <si>
    <t>93</t>
  </si>
  <si>
    <t>723000R01</t>
  </si>
  <si>
    <t>Prověření nefunkčnosti a demontáž potrubí plynu 1.PP</t>
  </si>
  <si>
    <t>138777835</t>
  </si>
  <si>
    <t>725</t>
  </si>
  <si>
    <t>Zdravotechnika - zařizovací předměty</t>
  </si>
  <si>
    <t>94</t>
  </si>
  <si>
    <t>725000R01</t>
  </si>
  <si>
    <t>Demontáž expanzní nádoby včetně podůrné konstrukce</t>
  </si>
  <si>
    <t>132099876</t>
  </si>
  <si>
    <t>95</t>
  </si>
  <si>
    <t>725210821</t>
  </si>
  <si>
    <t>Demontáž umyvadel bez výtokových armatur umyvadel</t>
  </si>
  <si>
    <t>soubor</t>
  </si>
  <si>
    <t>-232510799</t>
  </si>
  <si>
    <t>https://podminky.urs.cz/item/CS_URS_2023_02/725210821</t>
  </si>
  <si>
    <t>733</t>
  </si>
  <si>
    <t>Ústřední vytápění - rozvodné potrubí</t>
  </si>
  <si>
    <t>96</t>
  </si>
  <si>
    <t>733110808R</t>
  </si>
  <si>
    <t>Demontáž potrubí z trubek ocelových závitových DN přes 32 do 50 včetně uzávěrů atd.</t>
  </si>
  <si>
    <t>1639774408</t>
  </si>
  <si>
    <t>735</t>
  </si>
  <si>
    <t>Ústřední vytápění - otopná tělesa</t>
  </si>
  <si>
    <t>97</t>
  </si>
  <si>
    <t>735151811</t>
  </si>
  <si>
    <t>Demontáž otopných těles panelových jednořadých stavební délky do 1500 mm</t>
  </si>
  <si>
    <t>-595372535</t>
  </si>
  <si>
    <t>https://podminky.urs.cz/item/CS_URS_2023_02/735151811</t>
  </si>
  <si>
    <t>741</t>
  </si>
  <si>
    <t xml:space="preserve">Elektroinstalace </t>
  </si>
  <si>
    <t>98</t>
  </si>
  <si>
    <t>7410000R02</t>
  </si>
  <si>
    <t>Demontáž rozvodů NN</t>
  </si>
  <si>
    <t>1140240674</t>
  </si>
  <si>
    <t>99</t>
  </si>
  <si>
    <t>7410000R01</t>
  </si>
  <si>
    <t>Demontáž rozvodů SLA + školní rozhlas</t>
  </si>
  <si>
    <t>-427815262</t>
  </si>
  <si>
    <t>100</t>
  </si>
  <si>
    <t>7410000R03</t>
  </si>
  <si>
    <t xml:space="preserve">Demontáž stávajících pvků TZB přisazenýck ke stropní konstrukci </t>
  </si>
  <si>
    <t>-1028300618</t>
  </si>
  <si>
    <t>101</t>
  </si>
  <si>
    <t>7410000R04</t>
  </si>
  <si>
    <t>Demontáž rozvaděčů</t>
  </si>
  <si>
    <t>-1644260540</t>
  </si>
  <si>
    <t>102</t>
  </si>
  <si>
    <t>741000R05</t>
  </si>
  <si>
    <t>Demontáž hromosvodu na demontované střeše a svodech</t>
  </si>
  <si>
    <t>1459589382</t>
  </si>
  <si>
    <t>103</t>
  </si>
  <si>
    <t>741112801R</t>
  </si>
  <si>
    <t>Demotáž elektroinstalačních lišt a kanálů, žlabů včetně kabelů silno, slabo</t>
  </si>
  <si>
    <t>102328575</t>
  </si>
  <si>
    <t>751</t>
  </si>
  <si>
    <t>Vzduchotechnika</t>
  </si>
  <si>
    <t>104</t>
  </si>
  <si>
    <t>751311801</t>
  </si>
  <si>
    <t>Demontáž vyústi lineární podhledové, průřezu do 0,200 m2</t>
  </si>
  <si>
    <t>1584450784</t>
  </si>
  <si>
    <t>https://podminky.urs.cz/item/CS_URS_2023_02/751311801</t>
  </si>
  <si>
    <t>105</t>
  </si>
  <si>
    <t>751510870</t>
  </si>
  <si>
    <t>Demontáž vzduchotechnického potrubí plechového do suti kruhového, spirálně vinutého bez příruby, průměru do 200 mm</t>
  </si>
  <si>
    <t>-1368178145</t>
  </si>
  <si>
    <t>https://podminky.urs.cz/item/CS_URS_2023_02/751510870</t>
  </si>
  <si>
    <t>106</t>
  </si>
  <si>
    <t>751510871</t>
  </si>
  <si>
    <t>Demontáž vzduchotechnického potrubí plechového do suti kruhového, spirálně vinutého bez příruby, průměru přes 200 do 400 mm</t>
  </si>
  <si>
    <t>-801546793</t>
  </si>
  <si>
    <t>https://podminky.urs.cz/item/CS_URS_2023_02/751510871</t>
  </si>
  <si>
    <t>107</t>
  </si>
  <si>
    <t>751511815</t>
  </si>
  <si>
    <t>Demontáž potrubí plechového skupiny I kruhového s přírubou nebo bez příruby tloušťky plechu 0,6 mm, průměru do 200 mm</t>
  </si>
  <si>
    <t>505863377</t>
  </si>
  <si>
    <t>https://podminky.urs.cz/item/CS_URS_2023_02/751511815</t>
  </si>
  <si>
    <t>108</t>
  </si>
  <si>
    <t>751513859</t>
  </si>
  <si>
    <t>Demontáž protidešťové stříšky nebo výfukové hlavice z plechového potrubí kruhové s přírubou nebo bez příruby, průměru do 200 mm</t>
  </si>
  <si>
    <t>-783718743</t>
  </si>
  <si>
    <t>https://podminky.urs.cz/item/CS_URS_2023_02/751513859</t>
  </si>
  <si>
    <t>109</t>
  </si>
  <si>
    <t>751611824</t>
  </si>
  <si>
    <t xml:space="preserve">Demontáž vzduchotechnické jednotky s rekuperací tepla centrální podstropní </t>
  </si>
  <si>
    <t>491288807</t>
  </si>
  <si>
    <t>https://podminky.urs.cz/item/CS_URS_2023_02/751611824</t>
  </si>
  <si>
    <t>762</t>
  </si>
  <si>
    <t>Konstrukce tesařské</t>
  </si>
  <si>
    <t>110</t>
  </si>
  <si>
    <t>762111811</t>
  </si>
  <si>
    <t>Demontáž stěn a příček z hranolků, fošen nebo latí</t>
  </si>
  <si>
    <t>988037694</t>
  </si>
  <si>
    <t>https://podminky.urs.cz/item/CS_URS_2023_02/762111811</t>
  </si>
  <si>
    <t>111</t>
  </si>
  <si>
    <t>762213811</t>
  </si>
  <si>
    <t>Demontáž schodiště se zábradlím přímočarých nebo křivočarých z prken nebo fošen s podstupnicemi, šířky do 1,00 m</t>
  </si>
  <si>
    <t>-107916106</t>
  </si>
  <si>
    <t>https://podminky.urs.cz/item/CS_URS_2023_02/762213811</t>
  </si>
  <si>
    <t>112</t>
  </si>
  <si>
    <t>762331811</t>
  </si>
  <si>
    <t>Demontáž vázaných konstrukcí krovů sklonu do 60° z hranolů, hranolků, fošen, průřezové plochy do 120 cm2</t>
  </si>
  <si>
    <t>1872204817</t>
  </si>
  <si>
    <t>https://podminky.urs.cz/item/CS_URS_2023_02/762331811</t>
  </si>
  <si>
    <t>113</t>
  </si>
  <si>
    <t>762342811</t>
  </si>
  <si>
    <t xml:space="preserve">Demontáž bednění a laťování laťování střech z latí </t>
  </si>
  <si>
    <t>-47752398</t>
  </si>
  <si>
    <t>https://podminky.urs.cz/item/CS_URS_2023_02/762342811</t>
  </si>
  <si>
    <t>114</t>
  </si>
  <si>
    <t>762522811</t>
  </si>
  <si>
    <t>Demontáž podlah s polštáři z prken tl. do 32 mm</t>
  </si>
  <si>
    <t>-268363870</t>
  </si>
  <si>
    <t>https://podminky.urs.cz/item/CS_URS_2023_02/762522811</t>
  </si>
  <si>
    <t>115</t>
  </si>
  <si>
    <t>762811811</t>
  </si>
  <si>
    <t>Demontáž záklopů stropů vrchních a zapuštěných z hrubých prken, tl. do 32 mm</t>
  </si>
  <si>
    <t>858762708</t>
  </si>
  <si>
    <t>https://podminky.urs.cz/item/CS_URS_2023_02/762811811</t>
  </si>
  <si>
    <t>116</t>
  </si>
  <si>
    <t>762822850</t>
  </si>
  <si>
    <t>Demontáž stropních trámů z hraněného řeziva, průřezové plochy přes 540 cm2</t>
  </si>
  <si>
    <t>778834309</t>
  </si>
  <si>
    <t>https://podminky.urs.cz/item/CS_URS_2023_02/762822850</t>
  </si>
  <si>
    <t>117</t>
  </si>
  <si>
    <t>762841812</t>
  </si>
  <si>
    <t>Demontáž podbíjení obkladů stropů a střech sklonu do 60° z hrubých prken tl. do 35 mm s omítkou</t>
  </si>
  <si>
    <t>923156748</t>
  </si>
  <si>
    <t>https://podminky.urs.cz/item/CS_URS_2023_02/762841812</t>
  </si>
  <si>
    <t>763</t>
  </si>
  <si>
    <t>Konstrukce suché výstavby</t>
  </si>
  <si>
    <t>118</t>
  </si>
  <si>
    <t>763111811</t>
  </si>
  <si>
    <t>Demontáž příček ze sádrokartonových desek s nosnou konstrukcí z ocelových profilů jednoduchých, opláštění jednoduché</t>
  </si>
  <si>
    <t>1982482229</t>
  </si>
  <si>
    <t>https://podminky.urs.cz/item/CS_URS_2023_02/763111811</t>
  </si>
  <si>
    <t>119</t>
  </si>
  <si>
    <t>763112811</t>
  </si>
  <si>
    <t>Demontáž příček ze sádrokartonových desek desek, opláštění jednoduché</t>
  </si>
  <si>
    <t>-1592029789</t>
  </si>
  <si>
    <t>https://podminky.urs.cz/item/CS_URS_2023_02/763112811</t>
  </si>
  <si>
    <t>120</t>
  </si>
  <si>
    <t>763121812</t>
  </si>
  <si>
    <t>Demontáž předsazených nebo šachtových stěn ze sádrokartonových desek s nosnou konstrukcí z ocelových profilů jednoduchých, opláštění dvojité</t>
  </si>
  <si>
    <t>-533844801</t>
  </si>
  <si>
    <t>https://podminky.urs.cz/item/CS_URS_2023_02/763121812</t>
  </si>
  <si>
    <t>121</t>
  </si>
  <si>
    <t>763231821</t>
  </si>
  <si>
    <t>Demontáž podhledu ze sádrovláknitých desek s nosnou konstrukcí z ocelových profilů, opláštění jednoduché</t>
  </si>
  <si>
    <t>-833373332</t>
  </si>
  <si>
    <t>https://podminky.urs.cz/item/CS_URS_2023_02/763231821</t>
  </si>
  <si>
    <t>122</t>
  </si>
  <si>
    <t>763431802</t>
  </si>
  <si>
    <t xml:space="preserve">Demontáž podhledu minerálního na zavěšeném na roštu </t>
  </si>
  <si>
    <t>-2068632625</t>
  </si>
  <si>
    <t>https://podminky.urs.cz/item/CS_URS_2023_02/763431802</t>
  </si>
  <si>
    <t>764</t>
  </si>
  <si>
    <t>Konstrukce klempířské</t>
  </si>
  <si>
    <t>123</t>
  </si>
  <si>
    <t>764002821</t>
  </si>
  <si>
    <t>Demontáž klempířských konstrukcí střešního výlezu do suti</t>
  </si>
  <si>
    <t>456410028</t>
  </si>
  <si>
    <t>https://podminky.urs.cz/item/CS_URS_2023_02/764002821</t>
  </si>
  <si>
    <t>124</t>
  </si>
  <si>
    <t>764002841</t>
  </si>
  <si>
    <t>Demontáž klempířských konstrukcí oplechování horních ploch zdí a nadezdívek do suti</t>
  </si>
  <si>
    <t>557201924</t>
  </si>
  <si>
    <t>https://podminky.urs.cz/item/CS_URS_2023_02/764002841</t>
  </si>
  <si>
    <t>125</t>
  </si>
  <si>
    <t>764002851</t>
  </si>
  <si>
    <t>Demontáž klempířských konstrukcí oplechování parapetů do suti</t>
  </si>
  <si>
    <t>521707</t>
  </si>
  <si>
    <t>https://podminky.urs.cz/item/CS_URS_2023_02/764002851</t>
  </si>
  <si>
    <t>126</t>
  </si>
  <si>
    <t>764002881</t>
  </si>
  <si>
    <t>Demontáž klempířských konstrukcí lemování střešních prostupů do suti</t>
  </si>
  <si>
    <t>1981754598</t>
  </si>
  <si>
    <t>https://podminky.urs.cz/item/CS_URS_2023_02/764002881</t>
  </si>
  <si>
    <t>127</t>
  </si>
  <si>
    <t>764004801</t>
  </si>
  <si>
    <t>Demontáž klempířských konstrukcí žlabu podokapního do suti</t>
  </si>
  <si>
    <t>-876755025</t>
  </si>
  <si>
    <t>https://podminky.urs.cz/item/CS_URS_2023_02/764004801</t>
  </si>
  <si>
    <t>128</t>
  </si>
  <si>
    <t>764004861R</t>
  </si>
  <si>
    <t>Demontáž klempířských konstrukcí svodu do suti včetně kotlíku</t>
  </si>
  <si>
    <t>239478302</t>
  </si>
  <si>
    <t>765</t>
  </si>
  <si>
    <t>Krytina skládaná</t>
  </si>
  <si>
    <t>129</t>
  </si>
  <si>
    <t>765131801</t>
  </si>
  <si>
    <t>Demontáž vláknocementové krytiny skládané sklonu do 30° do suti</t>
  </si>
  <si>
    <t>1183033770</t>
  </si>
  <si>
    <t>https://podminky.urs.cz/item/CS_URS_2023_02/765131801</t>
  </si>
  <si>
    <t>130</t>
  </si>
  <si>
    <t>765131821</t>
  </si>
  <si>
    <t>Demontáž vláknocementové krytiny skládané sklonu do 30° hřebene nebo nároží z hřebenáčů do suti</t>
  </si>
  <si>
    <t>-1684145735</t>
  </si>
  <si>
    <t>https://podminky.urs.cz/item/CS_URS_2023_02/765131821</t>
  </si>
  <si>
    <t>131</t>
  </si>
  <si>
    <t>765131841</t>
  </si>
  <si>
    <t>Demontáž vláknocementové krytiny skládané Příplatek k cenám za sklon přes 30° demontáže krytiny</t>
  </si>
  <si>
    <t>-1526248655</t>
  </si>
  <si>
    <t>https://podminky.urs.cz/item/CS_URS_2023_02/765131841</t>
  </si>
  <si>
    <t>132</t>
  </si>
  <si>
    <t>765131845</t>
  </si>
  <si>
    <t>Demontáž vláknocementové krytiny skládané Příplatek k cenám za sklon přes 30° demontáže hřebene nebo nároží</t>
  </si>
  <si>
    <t>1350614977</t>
  </si>
  <si>
    <t>https://podminky.urs.cz/item/CS_URS_2023_02/765131845</t>
  </si>
  <si>
    <t>766</t>
  </si>
  <si>
    <t>Konstrukce truhlářské</t>
  </si>
  <si>
    <t>133</t>
  </si>
  <si>
    <t>766111820</t>
  </si>
  <si>
    <t>Demontáž dřevěných stěn plných</t>
  </si>
  <si>
    <t>-1704619682</t>
  </si>
  <si>
    <t>https://podminky.urs.cz/item/CS_URS_2023_02/766111820</t>
  </si>
  <si>
    <t>134</t>
  </si>
  <si>
    <t>766411812</t>
  </si>
  <si>
    <t>Demontáž obložení stěn panely, plochy přes 1,5 m2</t>
  </si>
  <si>
    <t>617270095</t>
  </si>
  <si>
    <t>https://podminky.urs.cz/item/CS_URS_2023_02/766411812</t>
  </si>
  <si>
    <t>135</t>
  </si>
  <si>
    <t>766421821</t>
  </si>
  <si>
    <t>Demontáž obložení podhledů palubkami</t>
  </si>
  <si>
    <t>-1991808113</t>
  </si>
  <si>
    <t>https://podminky.urs.cz/item/CS_URS_2023_02/766421821</t>
  </si>
  <si>
    <t>136</t>
  </si>
  <si>
    <t>766421822</t>
  </si>
  <si>
    <t>Demontáž obložení podhledů podkladových roštů</t>
  </si>
  <si>
    <t>1460251043</t>
  </si>
  <si>
    <t>https://podminky.urs.cz/item/CS_URS_2023_02/766421822</t>
  </si>
  <si>
    <t>137</t>
  </si>
  <si>
    <t>766441811</t>
  </si>
  <si>
    <t>Demontáž parapetních desek dřevěných nebo plastových šířky do 300 mm, délky do 1000 mm</t>
  </si>
  <si>
    <t>811171828</t>
  </si>
  <si>
    <t>https://podminky.urs.cz/item/CS_URS_2023_02/766441811</t>
  </si>
  <si>
    <t>138</t>
  </si>
  <si>
    <t>766441821</t>
  </si>
  <si>
    <t>Demontáž parapetních desek dřevěných nebo plastových šířky do 300 mm, délky přes 1000 do 2000 mm</t>
  </si>
  <si>
    <t>736182648</t>
  </si>
  <si>
    <t>https://podminky.urs.cz/item/CS_URS_2023_02/766441821</t>
  </si>
  <si>
    <t>139</t>
  </si>
  <si>
    <t>766691914</t>
  </si>
  <si>
    <t>Ostatní práce vyvěšení nebo zavěšení křídel dřevěných dveřních, plochy do 2 m2</t>
  </si>
  <si>
    <t>-1786648107</t>
  </si>
  <si>
    <t>https://podminky.urs.cz/item/CS_URS_2023_02/766691914</t>
  </si>
  <si>
    <t>140</t>
  </si>
  <si>
    <t>766812820</t>
  </si>
  <si>
    <t>Demontáž kuchyňských linek dřevěných nebo kovových včetně skříněk uchycených na stěně, délky do 1500 mm</t>
  </si>
  <si>
    <t>-1431092260</t>
  </si>
  <si>
    <t>https://podminky.urs.cz/item/CS_URS_2023_02/766812820</t>
  </si>
  <si>
    <t>767</t>
  </si>
  <si>
    <t>Konstrukce zámečnické</t>
  </si>
  <si>
    <t>141</t>
  </si>
  <si>
    <t>767311830</t>
  </si>
  <si>
    <t>Demontáž světlíků se skleněnou výplní bodových</t>
  </si>
  <si>
    <t>109259358</t>
  </si>
  <si>
    <t>https://podminky.urs.cz/item/CS_URS_2023_02/767311830</t>
  </si>
  <si>
    <t>142</t>
  </si>
  <si>
    <t>767391111</t>
  </si>
  <si>
    <t>Montáž z tvarovaných plechů trapézových nebo vlnitých, uchycených nýtováním</t>
  </si>
  <si>
    <t>-1744246244</t>
  </si>
  <si>
    <t>https://podminky.urs.cz/item/CS_URS_2023_02/767391111</t>
  </si>
  <si>
    <t>143</t>
  </si>
  <si>
    <t>767392801</t>
  </si>
  <si>
    <t>Demontáž z plechů nýtovaných do suti</t>
  </si>
  <si>
    <t>-1005158719</t>
  </si>
  <si>
    <t>https://podminky.urs.cz/item/CS_URS_2023_02/767392801</t>
  </si>
  <si>
    <t>144</t>
  </si>
  <si>
    <t>767392811</t>
  </si>
  <si>
    <t>Demontáž z plechů nýtovaných k dalšímu použití</t>
  </si>
  <si>
    <t>-835836365</t>
  </si>
  <si>
    <t>https://podminky.urs.cz/item/CS_URS_2023_02/767392811</t>
  </si>
  <si>
    <t>145</t>
  </si>
  <si>
    <t>767996702</t>
  </si>
  <si>
    <t>Demontáž ostatních zámečnických konstrukcí řezáním o hmotnosti jednotlivých dílů přes 50 do 100 kg</t>
  </si>
  <si>
    <t>kg</t>
  </si>
  <si>
    <t>156736076</t>
  </si>
  <si>
    <t>https://podminky.urs.cz/item/CS_URS_2023_02/767996702</t>
  </si>
  <si>
    <t>146</t>
  </si>
  <si>
    <t>998767103</t>
  </si>
  <si>
    <t>Přesun hmot pro zámečnické konstrukce stanovený z hmotnosti přesunovaného materiálu vodorovná dopravní vzdálenost do 50 m v objektech výšky přes 12 do 24 m</t>
  </si>
  <si>
    <t>1400333404</t>
  </si>
  <si>
    <t>https://podminky.urs.cz/item/CS_URS_2023_02/998767103</t>
  </si>
  <si>
    <t>771</t>
  </si>
  <si>
    <t>Podlahy z dlaždic</t>
  </si>
  <si>
    <t>147</t>
  </si>
  <si>
    <t>771571810</t>
  </si>
  <si>
    <t>Demontáž podlah z dlaždic keramických kladených do malty</t>
  </si>
  <si>
    <t>-685342542</t>
  </si>
  <si>
    <t>https://podminky.urs.cz/item/CS_URS_2023_02/771571810</t>
  </si>
  <si>
    <t>776</t>
  </si>
  <si>
    <t>Podlahy povlakové</t>
  </si>
  <si>
    <t>148</t>
  </si>
  <si>
    <t>776201811</t>
  </si>
  <si>
    <t>Demontáž povlakových podlahovin lepených ručně bez podložky</t>
  </si>
  <si>
    <t>2057330831</t>
  </si>
  <si>
    <t>https://podminky.urs.cz/item/CS_URS_2023_02/776201811</t>
  </si>
  <si>
    <t>781</t>
  </si>
  <si>
    <t>Dokončovací práce - obklady</t>
  </si>
  <si>
    <t>149</t>
  </si>
  <si>
    <t>781471810</t>
  </si>
  <si>
    <t>Demontáž obkladů z dlaždic keramických kladených do malty</t>
  </si>
  <si>
    <t>-1755899094</t>
  </si>
  <si>
    <t>https://podminky.urs.cz/item/CS_URS_2023_02/781471810</t>
  </si>
  <si>
    <t>783</t>
  </si>
  <si>
    <t>Dokončovací práce - nátěry</t>
  </si>
  <si>
    <t>150</t>
  </si>
  <si>
    <t>783201403</t>
  </si>
  <si>
    <t>Příprava podkladu tesařských konstrukcí před provedením nátěru oprášení</t>
  </si>
  <si>
    <t>721459258</t>
  </si>
  <si>
    <t>https://podminky.urs.cz/item/CS_URS_2023_02/783201403</t>
  </si>
  <si>
    <t>151</t>
  </si>
  <si>
    <t>783213121</t>
  </si>
  <si>
    <t>Preventivní napouštěcí nátěr tesařských prvků proti dřevokazným houbám, hmyzu a plísním zabudovaných do konstrukce dvojnásobný syntetický</t>
  </si>
  <si>
    <t>-1195301027</t>
  </si>
  <si>
    <t>https://podminky.urs.cz/item/CS_URS_2023_02/783213121</t>
  </si>
  <si>
    <t>152</t>
  </si>
  <si>
    <t>783314203</t>
  </si>
  <si>
    <t>Základní antikorozní nátěr zámečnických konstrukcí jednonásobný syntetický samozákladující</t>
  </si>
  <si>
    <t>58196942</t>
  </si>
  <si>
    <t>https://podminky.urs.cz/item/CS_URS_2023_02/783314203</t>
  </si>
  <si>
    <t>02 - Stavební objekt</t>
  </si>
  <si>
    <t xml:space="preserve">    2 - Zakládání</t>
  </si>
  <si>
    <t xml:space="preserve">    714 - Akustická a protiotřesová opatření</t>
  </si>
  <si>
    <t xml:space="preserve">    726 - Zdravotechnika - předstěnové instalace</t>
  </si>
  <si>
    <t xml:space="preserve">    741 - Elektroinstalace - silnoproud</t>
  </si>
  <si>
    <t xml:space="preserve">    777 - Podlahy lité</t>
  </si>
  <si>
    <t xml:space="preserve">    784 - Dokončovací práce - malby a tapety</t>
  </si>
  <si>
    <t>M - Práce a dodávky M</t>
  </si>
  <si>
    <t xml:space="preserve">    33-M - Montáže dopr.zaříz.,sklad. zař. a váh</t>
  </si>
  <si>
    <t>181951114</t>
  </si>
  <si>
    <t>Úprava pláně vyrovnáním výškových rozdílů strojně v hornině třídy těžitelnosti II, skupiny 4 a 5 se zhutněním</t>
  </si>
  <si>
    <t>686277534</t>
  </si>
  <si>
    <t>https://podminky.urs.cz/item/CS_URS_2023_02/181951114</t>
  </si>
  <si>
    <t>Zakládání</t>
  </si>
  <si>
    <t>213141111</t>
  </si>
  <si>
    <t>Zřízení vrstvy z geotextilie filtrační, separační, odvodňovací, ochranné, výztužné nebo protierozní v rovině nebo ve sklonu do 1:5, šířky do 3 m</t>
  </si>
  <si>
    <t>386827645</t>
  </si>
  <si>
    <t>https://podminky.urs.cz/item/CS_URS_2023_02/213141111</t>
  </si>
  <si>
    <t>69311081</t>
  </si>
  <si>
    <t>geotextilie netkaná separační, ochranná, filtrační, drenážní PES 300g/m2</t>
  </si>
  <si>
    <t>-280939400</t>
  </si>
  <si>
    <t>69311088</t>
  </si>
  <si>
    <t>geotextilie netkaná separační, ochranná, filtrační, drenážní PES 500g/m2</t>
  </si>
  <si>
    <t>986156663</t>
  </si>
  <si>
    <t>271532212</t>
  </si>
  <si>
    <t>Podsyp pod základové konstrukce se zhutněním a urovnáním povrchu z kameniva hrubého, frakce 0 - 32 mm</t>
  </si>
  <si>
    <t>-1878052466</t>
  </si>
  <si>
    <t>https://podminky.urs.cz/item/CS_URS_2023_02/271532212</t>
  </si>
  <si>
    <t>271572211</t>
  </si>
  <si>
    <t>Podsyp pod základové konstrukce se zhutněním a urovnáním povrchu ze štěrkopísku netříděného</t>
  </si>
  <si>
    <t>877806597</t>
  </si>
  <si>
    <t>https://podminky.urs.cz/item/CS_URS_2023_02/271572211</t>
  </si>
  <si>
    <t>273321411</t>
  </si>
  <si>
    <t>Základy z betonu železového (bez výztuže) desky z betonu tř. C 20/25 XC1</t>
  </si>
  <si>
    <t>805688430</t>
  </si>
  <si>
    <t>https://podminky.urs.cz/item/CS_URS_2023_02/273321411</t>
  </si>
  <si>
    <t>273322511</t>
  </si>
  <si>
    <t>Základy z betonu železového (bez výztuže) desky z betonu tř. C 25/30 XC1-Cl</t>
  </si>
  <si>
    <t>-1448100775</t>
  </si>
  <si>
    <t>https://podminky.urs.cz/item/CS_URS_2023_02/273322511</t>
  </si>
  <si>
    <t>273351121</t>
  </si>
  <si>
    <t>Bednění základů desek zřízení</t>
  </si>
  <si>
    <t>-222118052</t>
  </si>
  <si>
    <t>https://podminky.urs.cz/item/CS_URS_2023_02/273351121</t>
  </si>
  <si>
    <t>273351122</t>
  </si>
  <si>
    <t>Bednění základů desek odstranění</t>
  </si>
  <si>
    <t>-1829959227</t>
  </si>
  <si>
    <t>https://podminky.urs.cz/item/CS_URS_2023_02/273351122</t>
  </si>
  <si>
    <t>273361821</t>
  </si>
  <si>
    <t>Výztuž základů desek z betonářské oceli 10 505 (R) nebo BSt 500</t>
  </si>
  <si>
    <t>-1059149527</t>
  </si>
  <si>
    <t>https://podminky.urs.cz/item/CS_URS_2023_02/273361821</t>
  </si>
  <si>
    <t>273362021</t>
  </si>
  <si>
    <t>Výztuž základů desek ze svařovaných sítí z drátů typu KARI</t>
  </si>
  <si>
    <t>-2093713472</t>
  </si>
  <si>
    <t>https://podminky.urs.cz/item/CS_URS_2023_02/273362021</t>
  </si>
  <si>
    <t>279113143</t>
  </si>
  <si>
    <t>Základové zdi z tvárnic ztraceného bednění včetně výplně z betonu bez zvláštních nároků na vliv prostředí třídy C 20/25 XC1, tloušťky zdiva přes 200 do 250 mm</t>
  </si>
  <si>
    <t>-1722233856</t>
  </si>
  <si>
    <t>https://podminky.urs.cz/item/CS_URS_2023_02/279113143</t>
  </si>
  <si>
    <t>279321346</t>
  </si>
  <si>
    <t>Základové zdi z betonu železového (bez výztuže) C 20/25 XC1</t>
  </si>
  <si>
    <t>1315201628</t>
  </si>
  <si>
    <t>https://podminky.urs.cz/item/CS_URS_2023_02/279321346</t>
  </si>
  <si>
    <t>279351121</t>
  </si>
  <si>
    <t>Bednění základových zdí rovné oboustranné za každou stranu zřízení</t>
  </si>
  <si>
    <t>-86571501</t>
  </si>
  <si>
    <t>https://podminky.urs.cz/item/CS_URS_2023_02/279351121</t>
  </si>
  <si>
    <t>279351122</t>
  </si>
  <si>
    <t>Bednění základových zdí rovné oboustranné za každou stranu odstranění</t>
  </si>
  <si>
    <t>-258460523</t>
  </si>
  <si>
    <t>https://podminky.urs.cz/item/CS_URS_2023_02/279351122</t>
  </si>
  <si>
    <t>279361821</t>
  </si>
  <si>
    <t>Výztuž základových zdí nosných svislých nebo odkloněných od svislice, rovinných nebo oblých, deskových nebo žebrových, včetně výztuže jejich žeber z betonářské oceli 10 505 (R) nebo BSt 500</t>
  </si>
  <si>
    <t>-598972044</t>
  </si>
  <si>
    <t>https://podminky.urs.cz/item/CS_URS_2023_02/279361821</t>
  </si>
  <si>
    <t>-1917068906</t>
  </si>
  <si>
    <t>311272125</t>
  </si>
  <si>
    <t>Zdivo z pórobetonových tvárnic na tenké maltové lože, tl. zdiva 250 mm pevnost tvárnic přes P2 do P4, objemová hmotnost do 450 kg/m3 na pero a drážku</t>
  </si>
  <si>
    <t>-208064921</t>
  </si>
  <si>
    <t>https://podminky.urs.cz/item/CS_URS_2023_02/311272125</t>
  </si>
  <si>
    <t>311272221</t>
  </si>
  <si>
    <t>Zdivo z pórobetonových tvárnic na tenké maltové lože, tl. zdiva 300 mm pevnost tvárnic do P2, objemová hmotnost do 450 kg/m3 na pero a drážku</t>
  </si>
  <si>
    <t>50921813</t>
  </si>
  <si>
    <t>https://podminky.urs.cz/item/CS_URS_2023_02/311272221</t>
  </si>
  <si>
    <t>311273131</t>
  </si>
  <si>
    <t>Zdivo tepelněizolační z pórobetonových tvárnic na tenkovrstvou maltu, pevnost tvárnic do P2, objemová hmotnost do 400 kg/m3,součinitel prostupu tepla U přes 0,14 do 0,18, tl. zdiva 500 mm</t>
  </si>
  <si>
    <t>725015281</t>
  </si>
  <si>
    <t>https://podminky.urs.cz/item/CS_URS_2023_02/311273131</t>
  </si>
  <si>
    <t>317142442</t>
  </si>
  <si>
    <t>Překlady nenosné z pórobetonu osazené do tenkého maltového lože, výšky do 250 mm, šířky překladu 150 mm, délky překladu přes 1000 do 1250 mm</t>
  </si>
  <si>
    <t>-1198572144</t>
  </si>
  <si>
    <t>https://podminky.urs.cz/item/CS_URS_2023_02/317142442</t>
  </si>
  <si>
    <t>317168051</t>
  </si>
  <si>
    <t>Překlady keramické vysoké osazené do maltového lože, šířky překladu 70 mm výšky 238 mm, délky 1000 mm</t>
  </si>
  <si>
    <t>-1164184995</t>
  </si>
  <si>
    <t>https://podminky.urs.cz/item/CS_URS_2023_02/317168051</t>
  </si>
  <si>
    <t>317168053</t>
  </si>
  <si>
    <t>Překlady keramické vysoké osazené do maltového lože, šířky překladu 70 mm výšky 238 mm, délky 1500 mm</t>
  </si>
  <si>
    <t>246149301</t>
  </si>
  <si>
    <t>https://podminky.urs.cz/item/CS_URS_2023_02/317168053</t>
  </si>
  <si>
    <t>1825681848</t>
  </si>
  <si>
    <t>1316039757</t>
  </si>
  <si>
    <t>13010748</t>
  </si>
  <si>
    <t>ocel profilová jakost S235JR (11 375) průřez IPE 160</t>
  </si>
  <si>
    <t>-159760468</t>
  </si>
  <si>
    <t>-484357911</t>
  </si>
  <si>
    <t>13010762</t>
  </si>
  <si>
    <t>ocel profilová jakost S235JR (11 375) průřez IPE 330</t>
  </si>
  <si>
    <t>-19023367</t>
  </si>
  <si>
    <t>847954927</t>
  </si>
  <si>
    <t>317998125R</t>
  </si>
  <si>
    <t>Izolace tepelná mezi překlady z pěnového polystyrenu jakékoliv výšky, tloušťky 140 mm</t>
  </si>
  <si>
    <t>919779587</t>
  </si>
  <si>
    <t>341321410</t>
  </si>
  <si>
    <t>Stěny a příčky z betonu železového (bez výztuže) nosné tř. C 25/30 XC1 - Cl</t>
  </si>
  <si>
    <t>-411199490</t>
  </si>
  <si>
    <t>https://podminky.urs.cz/item/CS_URS_2023_02/341321410</t>
  </si>
  <si>
    <t>341351111</t>
  </si>
  <si>
    <t>Bednění stěn a příček nosných rovné oboustranné za každou stranu zřízení</t>
  </si>
  <si>
    <t>-1839780242</t>
  </si>
  <si>
    <t>https://podminky.urs.cz/item/CS_URS_2023_02/341351111</t>
  </si>
  <si>
    <t>341351112</t>
  </si>
  <si>
    <t>Bednění stěn a příček nosných rovné oboustranné za každou stranu odstranění</t>
  </si>
  <si>
    <t>9295539</t>
  </si>
  <si>
    <t>https://podminky.urs.cz/item/CS_URS_2023_02/341351112</t>
  </si>
  <si>
    <t>341361821</t>
  </si>
  <si>
    <t>Výztuž stěn a příček nosných svislých nebo šikmých, rovných nebo oblých z betonářské oceli 10 505 (R) nebo BSt 500</t>
  </si>
  <si>
    <t>24259318</t>
  </si>
  <si>
    <t>https://podminky.urs.cz/item/CS_URS_2023_02/341361821</t>
  </si>
  <si>
    <t>341362021</t>
  </si>
  <si>
    <t>Výztuž stěn a příček nosných svislých nebo šikmých, rovných nebo oblých ze svařovaných sítí z drátů typu KARI</t>
  </si>
  <si>
    <t>948601428</t>
  </si>
  <si>
    <t>https://podminky.urs.cz/item/CS_URS_2023_02/341362021</t>
  </si>
  <si>
    <t>342272225</t>
  </si>
  <si>
    <t>Příčky z pórobetonových tvárnic hladkých na tenké maltové lože objemová hmotnost do 500 kg/m3, tloušťka příčky 100 mm</t>
  </si>
  <si>
    <t>-420606524</t>
  </si>
  <si>
    <t>https://podminky.urs.cz/item/CS_URS_2023_02/342272225</t>
  </si>
  <si>
    <t>342272245</t>
  </si>
  <si>
    <t>Příčky z pórobetonových tvárnic hladkých na tenké maltové lože objemová hmotnost do 500 kg/m3, tloušťka příčky 150 mm</t>
  </si>
  <si>
    <t>-723482231</t>
  </si>
  <si>
    <t>https://podminky.urs.cz/item/CS_URS_2023_02/342272245</t>
  </si>
  <si>
    <t>389381001</t>
  </si>
  <si>
    <t>Dobetonování prefabrikovaných konstrukcí</t>
  </si>
  <si>
    <t>-200586035</t>
  </si>
  <si>
    <t>https://podminky.urs.cz/item/CS_URS_2023_02/389381001</t>
  </si>
  <si>
    <t>411121243</t>
  </si>
  <si>
    <t>Montáž prefabrikovaných železobetonových stropů se zalitím spár, včetně podpěrné konstrukce, na cementovou maltu ze stropních desek, šířky do 600 mm a délky přes 1800 do 2700 mm</t>
  </si>
  <si>
    <t>-1277275786</t>
  </si>
  <si>
    <t>https://podminky.urs.cz/item/CS_URS_2023_02/411121243</t>
  </si>
  <si>
    <t>59341124R</t>
  </si>
  <si>
    <t>deska stropní plná PZD 2690x290x100mm</t>
  </si>
  <si>
    <t>-1533950250</t>
  </si>
  <si>
    <t>411321414</t>
  </si>
  <si>
    <t>Stropy z betonu železového (bez výztuže) stropů deskových, plochých střech, desek balkonových, desek hřibových stropů včetně hlavic hřibových sloupů tř. C 25/30 XC1-Cl</t>
  </si>
  <si>
    <t>1327647701</t>
  </si>
  <si>
    <t>https://podminky.urs.cz/item/CS_URS_2023_02/411321414</t>
  </si>
  <si>
    <t>-448790777</t>
  </si>
  <si>
    <t>411351011</t>
  </si>
  <si>
    <t>Bednění stropních konstrukcí - bez podpěrné konstrukce desek tloušťky stropní desky přes 5 do 25 cm zřízení</t>
  </si>
  <si>
    <t>-1964088765</t>
  </si>
  <si>
    <t>https://podminky.urs.cz/item/CS_URS_2023_02/411351011</t>
  </si>
  <si>
    <t>411351012</t>
  </si>
  <si>
    <t>Bednění stropních konstrukcí - bez podpěrné konstrukce desek tloušťky stropní desky přes 5 do 25 cm odstranění</t>
  </si>
  <si>
    <t>-969973487</t>
  </si>
  <si>
    <t>https://podminky.urs.cz/item/CS_URS_2023_02/411351012</t>
  </si>
  <si>
    <t>411354234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</si>
  <si>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do 40 mm, tl. plechu 0,88 mm</t>
  </si>
  <si>
    <t>1725529246</t>
  </si>
  <si>
    <t>https://podminky.urs.cz/item/CS_URS_2023_02/411354234</t>
  </si>
  <si>
    <t>411354239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</si>
  <si>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1,00 mm</t>
  </si>
  <si>
    <t>-237274435</t>
  </si>
  <si>
    <t>https://podminky.urs.cz/item/CS_URS_2023_02/411354239</t>
  </si>
  <si>
    <t>-21577205</t>
  </si>
  <si>
    <t>-908888737</t>
  </si>
  <si>
    <t>411354333</t>
  </si>
  <si>
    <t>Podpěrná konstrukce stropů - desek, kleneb a skořepin výška podepření přes 4 do 6 m tloušťka stropu přes 15 do 25 cm zřízení</t>
  </si>
  <si>
    <t>350731079</t>
  </si>
  <si>
    <t>https://podminky.urs.cz/item/CS_URS_2023_02/411354333</t>
  </si>
  <si>
    <t>411354334</t>
  </si>
  <si>
    <t>Podpěrná konstrukce stropů - desek, kleneb a skořepin výška podepření přes 4 do 6 m tloušťka stropu přes 15 do 25 cm odstranění</t>
  </si>
  <si>
    <t>308628513</t>
  </si>
  <si>
    <t>https://podminky.urs.cz/item/CS_URS_2023_02/411354334</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</si>
  <si>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</si>
  <si>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</si>
  <si>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1677878947</t>
  </si>
  <si>
    <t>https://podminky.urs.cz/item/CS_URS_2023_02/411361821</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</si>
  <si>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</si>
  <si>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</si>
  <si>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-1846356460</t>
  </si>
  <si>
    <t>https://podminky.urs.cz/item/CS_URS_2023_02/411362021</t>
  </si>
  <si>
    <t>417321515</t>
  </si>
  <si>
    <t>Ztužující pásy a věnce z betonu železového (bez výztuže) tř. C 25/30</t>
  </si>
  <si>
    <t>-498124855</t>
  </si>
  <si>
    <t>https://podminky.urs.cz/item/CS_URS_2023_02/417321515</t>
  </si>
  <si>
    <t>417351115</t>
  </si>
  <si>
    <t>Bednění bočnic ztužujících pásů a věnců včetně vzpěr zřízení</t>
  </si>
  <si>
    <t>-1416904658</t>
  </si>
  <si>
    <t>https://podminky.urs.cz/item/CS_URS_2023_02/417351115</t>
  </si>
  <si>
    <t>417351116</t>
  </si>
  <si>
    <t>Bednění bočnic ztužujících pásů a věnců včetně vzpěr odstranění</t>
  </si>
  <si>
    <t>1944230693</t>
  </si>
  <si>
    <t>https://podminky.urs.cz/item/CS_URS_2023_02/417351116</t>
  </si>
  <si>
    <t>417361821</t>
  </si>
  <si>
    <t>Výztuž ztužujících pásů a věnců z betonářské oceli 10 505 (R) nebo BSt 500</t>
  </si>
  <si>
    <t>-948771304</t>
  </si>
  <si>
    <t>https://podminky.urs.cz/item/CS_URS_2023_02/417361821</t>
  </si>
  <si>
    <t>430321414</t>
  </si>
  <si>
    <t>Schodišťové konstrukce a rampy z betonu železového (bez výztuže) stupně, schodnice, ramena, podesty s nosníky tř. C 25/30 XC1-Cl</t>
  </si>
  <si>
    <t>-1618091439</t>
  </si>
  <si>
    <t>https://podminky.urs.cz/item/CS_URS_2023_02/430321414</t>
  </si>
  <si>
    <t>430361821</t>
  </si>
  <si>
    <t>Výztuž schodišťových konstrukcí a ramp stupňů, schodnic, ramen, podest s nosníky z betonářské oceli 10 505 (R) nebo BSt 500</t>
  </si>
  <si>
    <t>32971274</t>
  </si>
  <si>
    <t>https://podminky.urs.cz/item/CS_URS_2023_02/430361821</t>
  </si>
  <si>
    <t>431351121</t>
  </si>
  <si>
    <t>Bednění podest, podstupňových desek a ramp včetně podpěrné konstrukce výšky do 4 m půdorysně přímočarých zřízení</t>
  </si>
  <si>
    <t>-1856919324</t>
  </si>
  <si>
    <t>https://podminky.urs.cz/item/CS_URS_2023_02/431351121</t>
  </si>
  <si>
    <t>431351122</t>
  </si>
  <si>
    <t>Bednění podest, podstupňových desek a ramp včetně podpěrné konstrukce výšky do 4 m půdorysně přímočarých odstranění</t>
  </si>
  <si>
    <t>629875211</t>
  </si>
  <si>
    <t>https://podminky.urs.cz/item/CS_URS_2023_02/431351122</t>
  </si>
  <si>
    <t>611131121</t>
  </si>
  <si>
    <t>Podkladní a spojovací vrstva vnitřních omítaných ploch penetrace disperzní nanášená ručně stropů</t>
  </si>
  <si>
    <t>-233655517</t>
  </si>
  <si>
    <t>https://podminky.urs.cz/item/CS_URS_2023_02/611131121</t>
  </si>
  <si>
    <t>611142001</t>
  </si>
  <si>
    <t>Potažení vnitřních ploch pletivem v ploše nebo pruzích, na plném podkladu sklovláknitým vtlačením do tmelu stropů</t>
  </si>
  <si>
    <t>174222728</t>
  </si>
  <si>
    <t>https://podminky.urs.cz/item/CS_URS_2023_02/611142001</t>
  </si>
  <si>
    <t>611311131</t>
  </si>
  <si>
    <t>Potažení vnitřních ploch vápenným štukem tloušťky do 3 mm vodorovných konstrukcí stropů rovných</t>
  </si>
  <si>
    <t>-1142916832</t>
  </si>
  <si>
    <t>https://podminky.urs.cz/item/CS_URS_2023_02/611311131</t>
  </si>
  <si>
    <t>612131101</t>
  </si>
  <si>
    <t>Podkladní a spojovací vrstva vnitřních omítaných ploch cementový postřik nanášený ručně celoplošně stěn</t>
  </si>
  <si>
    <t>-1023207095</t>
  </si>
  <si>
    <t>https://podminky.urs.cz/item/CS_URS_2023_02/612131101</t>
  </si>
  <si>
    <t>2065435901</t>
  </si>
  <si>
    <t>612131121</t>
  </si>
  <si>
    <t>Podkladní a spojovací vrstva vnitřních omítaných ploch penetrace disperzní nanášená ručně stěn</t>
  </si>
  <si>
    <t>-186766978</t>
  </si>
  <si>
    <t>https://podminky.urs.cz/item/CS_URS_2023_02/612131121</t>
  </si>
  <si>
    <t>612142001</t>
  </si>
  <si>
    <t>Potažení vnitřních ploch pletivem v ploše nebo pruzích, na plném podkladu sklovláknitým vtlačením do tmelu stěn</t>
  </si>
  <si>
    <t>516572546</t>
  </si>
  <si>
    <t>https://podminky.urs.cz/item/CS_URS_2023_02/612142001</t>
  </si>
  <si>
    <t>612142002</t>
  </si>
  <si>
    <t>Potažení vnitřních ploch pletivem v ploše nebo pruzích, na plném podkladu sklovláknitým provizorním přichycením stěn</t>
  </si>
  <si>
    <t>974752858</t>
  </si>
  <si>
    <t>https://podminky.urs.cz/item/CS_URS_2023_02/612142002</t>
  </si>
  <si>
    <t>612311131</t>
  </si>
  <si>
    <t>Potažení vnitřních ploch vápenným štukem tloušťky do 3 mm svislých konstrukcí stěn</t>
  </si>
  <si>
    <t>-1423028977</t>
  </si>
  <si>
    <t>https://podminky.urs.cz/item/CS_URS_2023_02/612311131</t>
  </si>
  <si>
    <t>612315423</t>
  </si>
  <si>
    <t>Oprava vápenné omítky vnitřních ploch štukové dvouvrstvé, tloušťky do 20 mm a tloušťky štuku do 3 mm stěn, v rozsahu opravované plochy přes 30 do 50%</t>
  </si>
  <si>
    <t>956714183</t>
  </si>
  <si>
    <t>https://podminky.urs.cz/item/CS_URS_2023_02/612315423</t>
  </si>
  <si>
    <t>612321141</t>
  </si>
  <si>
    <t>Omítka vápenocementová vnitřních ploch nanášená ručně dvouvrstvá, tloušťky jádrové omítky do 10 mm a tloušťky štuku do 3 mm štuková svislých konstrukcí stěn</t>
  </si>
  <si>
    <t>1059511920</t>
  </si>
  <si>
    <t>https://podminky.urs.cz/item/CS_URS_2023_02/612321141</t>
  </si>
  <si>
    <t>612321191</t>
  </si>
  <si>
    <t>Omítka vápenocementová vnitřních ploch nanášená ručně Příplatek k cenám za každých dalších i započatých 5 mm tloušťky omítky přes 10 mm stěn</t>
  </si>
  <si>
    <t>-2093353215</t>
  </si>
  <si>
    <t>https://podminky.urs.cz/item/CS_URS_2023_02/612321191</t>
  </si>
  <si>
    <t>613131121</t>
  </si>
  <si>
    <t>Podkladní a spojovací vrstva vnitřních omítaných ploch penetrace disperzní nanášená ručně pilířů nebo sloupů</t>
  </si>
  <si>
    <t>464860177</t>
  </si>
  <si>
    <t>https://podminky.urs.cz/item/CS_URS_2023_02/613131121</t>
  </si>
  <si>
    <t>613142001</t>
  </si>
  <si>
    <t>Potažení vnitřních ploch pletivem v ploše nebo pruzích, na plném podkladu sklovláknitým vtlačením do tmelu pilířů nebo sloupů</t>
  </si>
  <si>
    <t>340069870</t>
  </si>
  <si>
    <t>https://podminky.urs.cz/item/CS_URS_2023_02/613142001</t>
  </si>
  <si>
    <t>613311131</t>
  </si>
  <si>
    <t>Potažení vnitřních ploch vápenným štukem tloušťky do 3 mm svislých konstrukcí pilířů nebo sloupů</t>
  </si>
  <si>
    <t>-1256636300</t>
  </si>
  <si>
    <t>https://podminky.urs.cz/item/CS_URS_2023_02/613311131</t>
  </si>
  <si>
    <t>622131121</t>
  </si>
  <si>
    <t>Podkladní a spojovací vrstva vnějších omítaných ploch penetrace nanášená ručně stěn</t>
  </si>
  <si>
    <t>170297728</t>
  </si>
  <si>
    <t>https://podminky.urs.cz/item/CS_URS_2023_02/622131121</t>
  </si>
  <si>
    <t>622131101</t>
  </si>
  <si>
    <t>Podkladní a spojovací vrstva vnějších omítaných ploch cementový postřik nanášený ručně celoplošně stěn</t>
  </si>
  <si>
    <t>233041626</t>
  </si>
  <si>
    <t>https://podminky.urs.cz/item/CS_URS_2023_02/622131101</t>
  </si>
  <si>
    <t>622142001</t>
  </si>
  <si>
    <t>Potažení vnějších ploch pletivem v ploše nebo pruzích, na plném podkladu sklovláknitým vtlačením do tmelu stěn</t>
  </si>
  <si>
    <t>179680729</t>
  </si>
  <si>
    <t>https://podminky.urs.cz/item/CS_URS_2023_02/622142001</t>
  </si>
  <si>
    <t>622142002</t>
  </si>
  <si>
    <t>Potažení vnějších ploch pletivem v ploše nebo pruzích, na plném podkladu sklovláknitým provizorním přichycením stěn</t>
  </si>
  <si>
    <t>94986456</t>
  </si>
  <si>
    <t>https://podminky.urs.cz/item/CS_URS_2023_02/622142002</t>
  </si>
  <si>
    <t>622211032</t>
  </si>
  <si>
    <t>Montáž kontaktního zateplení lepením a mechanickým kotvením z polystyrenových desek na vnější stěny, na podklad z pórobetonu, tloušťky desek přes 120 do 160 mm</t>
  </si>
  <si>
    <t>-1755598908</t>
  </si>
  <si>
    <t>https://podminky.urs.cz/item/CS_URS_2023_02/622211032</t>
  </si>
  <si>
    <t>28376446</t>
  </si>
  <si>
    <t>deska XPS hrana rovná a strukturovaný povrch 300kPA λ=0,035 tl 150mm</t>
  </si>
  <si>
    <t>-148492123</t>
  </si>
  <si>
    <t>28376447</t>
  </si>
  <si>
    <t>deska XPS hrana rovná a strukturovaný povrch 300kPA λ=0,035 tl 160mm</t>
  </si>
  <si>
    <t>-2021971581</t>
  </si>
  <si>
    <t>28375952</t>
  </si>
  <si>
    <t>deska EPS 70 fasádní λ=0,039 tl 160mm</t>
  </si>
  <si>
    <t>1059013924</t>
  </si>
  <si>
    <t>622321121</t>
  </si>
  <si>
    <t>Omítka vápenocementová vnějších ploch nanášená ručně jednovrstvá, tloušťky do 15 mm hladká stěn</t>
  </si>
  <si>
    <t>-149653009</t>
  </si>
  <si>
    <t>https://podminky.urs.cz/item/CS_URS_2023_02/622321121</t>
  </si>
  <si>
    <t>622151011</t>
  </si>
  <si>
    <t>Penetrační nátěr vnějších pastovitých tenkovrstvých omítek silikonsilikátový stěn</t>
  </si>
  <si>
    <t>1418228941</t>
  </si>
  <si>
    <t>https://podminky.urs.cz/item/CS_URS_2023_02/622151011</t>
  </si>
  <si>
    <t>622541022</t>
  </si>
  <si>
    <t>Omítka tenkovrstvá silikonsilikátová vnějších ploch probarvená bez penetrace, zatíraná (škrábaná), tloušťky 2,0 mm stěn</t>
  </si>
  <si>
    <t>-713968116</t>
  </si>
  <si>
    <t>https://podminky.urs.cz/item/CS_URS_2023_02/622541022</t>
  </si>
  <si>
    <t>622151021</t>
  </si>
  <si>
    <t>Penetrační nátěr vnějších pastovitých tenkovrstvých omítek mozaikových akrylátový stěn</t>
  </si>
  <si>
    <t>-2057730916</t>
  </si>
  <si>
    <t>https://podminky.urs.cz/item/CS_URS_2023_02/622151021</t>
  </si>
  <si>
    <t>622511112</t>
  </si>
  <si>
    <t>Omítka tenkovrstvá akrylátová vnějších ploch probarvená bez penetrace mozaiková střednězrnná stěn</t>
  </si>
  <si>
    <t>1914453882</t>
  </si>
  <si>
    <t>https://podminky.urs.cz/item/CS_URS_2023_02/622511112</t>
  </si>
  <si>
    <t>628613611</t>
  </si>
  <si>
    <t xml:space="preserve">Žárové zinkování dílů ocelových konstrukcí </t>
  </si>
  <si>
    <t>-994674995</t>
  </si>
  <si>
    <t>https://podminky.urs.cz/item/CS_URS_2023_02/628613611</t>
  </si>
  <si>
    <t>631311125R</t>
  </si>
  <si>
    <t>Mazanina teraso včetně broušení , očištění tmelení a finální úpravy</t>
  </si>
  <si>
    <t>-1178309756</t>
  </si>
  <si>
    <t>632451254R</t>
  </si>
  <si>
    <t>Potěr cementový samonivelační litý C30 tl přes 55 do 60 mm vyztužený polypropylenovými vlákny</t>
  </si>
  <si>
    <t>1163877661</t>
  </si>
  <si>
    <t>632481215</t>
  </si>
  <si>
    <t>Separační vrstva k oddělení podlahových vrstev z geotextilie</t>
  </si>
  <si>
    <t>-1466154340</t>
  </si>
  <si>
    <t>https://podminky.urs.cz/item/CS_URS_2023_02/632481215</t>
  </si>
  <si>
    <t>642945111</t>
  </si>
  <si>
    <t>Osazování ocelových zárubní protipožárních nebo protiplynových dveří do vynechaného otvoru, s obetonováním, dveří jednokřídlových do 2,5 m2</t>
  </si>
  <si>
    <t>-1688634019</t>
  </si>
  <si>
    <t>https://podminky.urs.cz/item/CS_URS_2023_02/642945111</t>
  </si>
  <si>
    <t>55331557R</t>
  </si>
  <si>
    <t>zárubeň jednokřídlá ocelová pro zdění s protipožární úpravou tl stěny 75-100mm rozměru 800/1200mm</t>
  </si>
  <si>
    <t>-1335156840</t>
  </si>
  <si>
    <t>55331558</t>
  </si>
  <si>
    <t>zárubeň jednokřídlá ocelová pro zdění s protipožární úpravou tl stěny 75-100mm rozměru 900/1970, 2100mm</t>
  </si>
  <si>
    <t>1440831579</t>
  </si>
  <si>
    <t>55331559</t>
  </si>
  <si>
    <t>zárubeň jednokřídlá ocelová pro zdění s protipožární úpravou tl stěny 75-100mm rozměru 1000/1970, 2100mm</t>
  </si>
  <si>
    <t>410429148</t>
  </si>
  <si>
    <t>55331562</t>
  </si>
  <si>
    <t>zárubeň jednokřídlá ocelová pro zdění s protipožární úpravou tl stěny 110-150mm rozměru 800/1970, 2100mm</t>
  </si>
  <si>
    <t>1385241950</t>
  </si>
  <si>
    <t>55331563</t>
  </si>
  <si>
    <t>zárubeň jednokřídlá ocelová pro zdění s protipožární úpravou tl stěny 110-150mm rozměru 900/1970, 2100mm</t>
  </si>
  <si>
    <t>-1148481491</t>
  </si>
  <si>
    <t>642945111R</t>
  </si>
  <si>
    <t>Osazování ocelových zárubní protipožárních nebo protiplynových dveří do vynechaného otvoru, s obetonováním, dveří jednokřídlových do 2,5 m2 + nasvětlík</t>
  </si>
  <si>
    <t>999230607</t>
  </si>
  <si>
    <t>55331563R</t>
  </si>
  <si>
    <t>zárubeň jednokřídlá ocelová pro zdění s protipožární úpravou tl stěny 110-150mm rozměru 900/1970, 2100mm + prosklený nadsvětlík</t>
  </si>
  <si>
    <t>351832846</t>
  </si>
  <si>
    <t>941000R01</t>
  </si>
  <si>
    <t>Těsnění prostupů požárních úseků</t>
  </si>
  <si>
    <t>25799491</t>
  </si>
  <si>
    <t>941000R02</t>
  </si>
  <si>
    <t>D+M bezpečnostní tabulky</t>
  </si>
  <si>
    <t>1859750021</t>
  </si>
  <si>
    <t>941000R03</t>
  </si>
  <si>
    <t>D+M orientační systém</t>
  </si>
  <si>
    <t>-977779561</t>
  </si>
  <si>
    <t>941000R04</t>
  </si>
  <si>
    <t>D+M rámeček na informace A4</t>
  </si>
  <si>
    <t>1863096679</t>
  </si>
  <si>
    <t>941000R06</t>
  </si>
  <si>
    <t>D+M rámeček na informace 120x80mm</t>
  </si>
  <si>
    <t>-1985108482</t>
  </si>
  <si>
    <t>941111122</t>
  </si>
  <si>
    <t>Lešení řadové trubkové lehké pracovní s podlahami s provozním zatížením tř. 3 do 200 kg/m2 šířky tř. W09 od 0,9 do 1,2 m, výšky výšky přes 10 do 25 m montáž</t>
  </si>
  <si>
    <t>-1782081285</t>
  </si>
  <si>
    <t>https://podminky.urs.cz/item/CS_URS_2023_02/941111122</t>
  </si>
  <si>
    <t>941111222</t>
  </si>
  <si>
    <t>Lešení řadové trubkové lehké pracovní s podlahami s provozním zatížením tř. 3 do 200 kg/m2 šířky tř. W09 od 0,9 do 1,2 m, výšky výšky přes 10 do 25 m příplatek k ceně za každý den použití</t>
  </si>
  <si>
    <t>-861820435</t>
  </si>
  <si>
    <t>https://podminky.urs.cz/item/CS_URS_2023_02/941111222</t>
  </si>
  <si>
    <t>941111822</t>
  </si>
  <si>
    <t>Lešení řadové trubkové lehké pracovní s podlahami s provozním zatížením tř. 3 do 200 kg/m2 šířky tř. W09 od 0,9 do 1,2 m, výšky výšky přes 10 do 25 m demontáž</t>
  </si>
  <si>
    <t>154466321</t>
  </si>
  <si>
    <t>https://podminky.urs.cz/item/CS_URS_2023_02/941111822</t>
  </si>
  <si>
    <t>944511111</t>
  </si>
  <si>
    <t>Síť ochranná zavěšená na konstrukci lešení z textilie z umělých vláken montáž</t>
  </si>
  <si>
    <t>-1909803603</t>
  </si>
  <si>
    <t>https://podminky.urs.cz/item/CS_URS_2023_02/944511111</t>
  </si>
  <si>
    <t>944511211</t>
  </si>
  <si>
    <t>Síť ochranná zavěšená na konstrukci lešení z textilie z umělých vláken příplatek k ceně za každý den použití</t>
  </si>
  <si>
    <t>844520077</t>
  </si>
  <si>
    <t>https://podminky.urs.cz/item/CS_URS_2023_02/944511211</t>
  </si>
  <si>
    <t>944511811</t>
  </si>
  <si>
    <t>Síť ochranná zavěšená na konstrukci lešení z textilie z umělých vláken demontáž</t>
  </si>
  <si>
    <t>9042048</t>
  </si>
  <si>
    <t>https://podminky.urs.cz/item/CS_URS_2023_02/944511811</t>
  </si>
  <si>
    <t>2065623738</t>
  </si>
  <si>
    <t>949101112</t>
  </si>
  <si>
    <t>Lešení pomocné pracovní pro objekty pozemních staveb pro zatížení do 150 kg/m2, o výšce lešeňové podlahy přes 1,9 do 3,5 m</t>
  </si>
  <si>
    <t>945892907</t>
  </si>
  <si>
    <t>https://podminky.urs.cz/item/CS_URS_2023_02/949101112</t>
  </si>
  <si>
    <t>949421123</t>
  </si>
  <si>
    <t>Věže schodišťové a výstupové z dílcového lešení o půdorysné ploše přes 10 do 15 m2, výšky přes 20 do 30 m montáž</t>
  </si>
  <si>
    <t>1199790881</t>
  </si>
  <si>
    <t>https://podminky.urs.cz/item/CS_URS_2023_02/949421123</t>
  </si>
  <si>
    <t>949421223</t>
  </si>
  <si>
    <t>Věže schodišťové a výstupové z dílcového lešení o půdorysné ploše přes 10 do 15 m2, výšky přes 20 do 30 m příplatek k ceně za každý den použití</t>
  </si>
  <si>
    <t>-444815534</t>
  </si>
  <si>
    <t>https://podminky.urs.cz/item/CS_URS_2023_02/949421223</t>
  </si>
  <si>
    <t>949421823</t>
  </si>
  <si>
    <t>Věže schodišťové a výstupové z dílcového lešení o půdorysné ploše přes 10 do 15 m2, výšky přes 20 do 30 m demontáž</t>
  </si>
  <si>
    <t>-1825235791</t>
  </si>
  <si>
    <t>https://podminky.urs.cz/item/CS_URS_2023_02/949421823</t>
  </si>
  <si>
    <t>952901111</t>
  </si>
  <si>
    <t>Vyčištění budov nebo objektů před předáním do užívání budov bytové nebo občanské výstavby, světlé výšky podlaží do 4 m</t>
  </si>
  <si>
    <t>-1650201088</t>
  </si>
  <si>
    <t>https://podminky.urs.cz/item/CS_URS_2023_02/952901111</t>
  </si>
  <si>
    <t>953946111R</t>
  </si>
  <si>
    <t>Montáž atypických ocelových konstrukcí profilů hmotnosti do 13 kg/m, hmotnosti konstrukce do 0,5t</t>
  </si>
  <si>
    <t>736024136</t>
  </si>
  <si>
    <t>14550318</t>
  </si>
  <si>
    <t>profil ocelový svařovaný jakost S235 průřez čtvercový 80x80x5mm</t>
  </si>
  <si>
    <t>536074846</t>
  </si>
  <si>
    <t>14550268</t>
  </si>
  <si>
    <t>profil ocelový svařovaný jakost S235 průřez čtvercový 100x100x3mm</t>
  </si>
  <si>
    <t>-952523636</t>
  </si>
  <si>
    <t>13010742</t>
  </si>
  <si>
    <t>ocel profilová jakost S235JR (11 375) průřez IPE 100</t>
  </si>
  <si>
    <t>-1185234054</t>
  </si>
  <si>
    <t>13011063R</t>
  </si>
  <si>
    <t>úhelník ocelový rovnostranný  50x50x1,2mm</t>
  </si>
  <si>
    <t>-1202697469</t>
  </si>
  <si>
    <t>13010530R</t>
  </si>
  <si>
    <t>úhelník ocelový nerovnostranný 100x120x1,2mm</t>
  </si>
  <si>
    <t>432089971</t>
  </si>
  <si>
    <t>953946121</t>
  </si>
  <si>
    <t>Montáž atypických ocelových konstrukcí profilů hmotnosti přes 13 do 30 kg/m, hmotnosti konstrukce přes 0,5 do 1 t</t>
  </si>
  <si>
    <t>1536422291</t>
  </si>
  <si>
    <t>https://podminky.urs.cz/item/CS_URS_2023_02/953946121</t>
  </si>
  <si>
    <t>14011072R</t>
  </si>
  <si>
    <t>trubka ocelová bezešvá hladká jakost 11 353 102x10mm</t>
  </si>
  <si>
    <t>-27476285</t>
  </si>
  <si>
    <t>953946122</t>
  </si>
  <si>
    <t>Montáž atypických ocelových konstrukcí profilů hmotnosti přes 13 do 30 kg/m, hmotnosti konstrukce přes 1 do 2,5 t</t>
  </si>
  <si>
    <t>-1118439052</t>
  </si>
  <si>
    <t>https://podminky.urs.cz/item/CS_URS_2023_02/953946122</t>
  </si>
  <si>
    <t>13011069</t>
  </si>
  <si>
    <t>úhelník ocelový rovnostranný jakost S235JR (11 375) 120x120x8mm</t>
  </si>
  <si>
    <t>1906741359</t>
  </si>
  <si>
    <t>953946125</t>
  </si>
  <si>
    <t>Montáž atypických ocelových konstrukcí profilů hmotnosti přes 13 do 30 kg/m, hmotnosti konstrukce přes 10 do 20 t</t>
  </si>
  <si>
    <t>1839777121</t>
  </si>
  <si>
    <t>https://podminky.urs.cz/item/CS_URS_2023_02/953946125</t>
  </si>
  <si>
    <t>13010752</t>
  </si>
  <si>
    <t>ocel profilová jakost S235JR (11 375) průřez IPE 200</t>
  </si>
  <si>
    <t>-1240476109</t>
  </si>
  <si>
    <t>953946131R</t>
  </si>
  <si>
    <t>Montáž atypických ocelových konstrukcí profilů hmotnosti přes 30 kg/m, hmotnosti konstrukce do 0,5t</t>
  </si>
  <si>
    <t>-951792317</t>
  </si>
  <si>
    <t>953946135</t>
  </si>
  <si>
    <t>Montáž atypických ocelových konstrukcí profilů hmotnosti přes 30 kg/m, hmotnosti konstrukce přes 10 do 20 t</t>
  </si>
  <si>
    <t>-1691830481</t>
  </si>
  <si>
    <t>https://podminky.urs.cz/item/CS_URS_2023_02/953946135</t>
  </si>
  <si>
    <t>13010980</t>
  </si>
  <si>
    <t>ocel profilová jakost S235JR (11 375) průřez HEB 200</t>
  </si>
  <si>
    <t>-1345684194</t>
  </si>
  <si>
    <t>13011011</t>
  </si>
  <si>
    <t>ocel profilová jakost S235JR (11 375) průřez HEB 400</t>
  </si>
  <si>
    <t>-1310007897</t>
  </si>
  <si>
    <t>13011013</t>
  </si>
  <si>
    <t>ocel profilová jakost S235JR (11 375) průřez HEB 500</t>
  </si>
  <si>
    <t>-1445157424</t>
  </si>
  <si>
    <t>-1885430243</t>
  </si>
  <si>
    <t>-1861607333</t>
  </si>
  <si>
    <t>392290672</t>
  </si>
  <si>
    <t>953961214</t>
  </si>
  <si>
    <t>Kotvy chemické s vyvrtáním otvoru do betonu, železobetonu nebo tvrdého kamene chemická patrona, velikost M 16, hloubka 125 mm</t>
  </si>
  <si>
    <t>-1769590619</t>
  </si>
  <si>
    <t>https://podminky.urs.cz/item/CS_URS_2023_02/953961214</t>
  </si>
  <si>
    <t>953965133</t>
  </si>
  <si>
    <t>Kotvy chemické s vyvrtáním otvoru kotevní šrouby pro chemické kotvy, velikost M 16, délka 300 mm</t>
  </si>
  <si>
    <t>974184365</t>
  </si>
  <si>
    <t>https://podminky.urs.cz/item/CS_URS_2023_02/953965133</t>
  </si>
  <si>
    <t>-1536137743</t>
  </si>
  <si>
    <t>-1008007001</t>
  </si>
  <si>
    <t>1963006372</t>
  </si>
  <si>
    <t>985131311</t>
  </si>
  <si>
    <t>Očištění ploch stěn, rubu kleneb a podlah ruční dočištění ocelovými kartáči</t>
  </si>
  <si>
    <t>-1251523439</t>
  </si>
  <si>
    <t>https://podminky.urs.cz/item/CS_URS_2023_02/985131311</t>
  </si>
  <si>
    <t>985312131</t>
  </si>
  <si>
    <t>Stěrka k vyrovnání ploch reprofilovaného betonu rubu kleneb a podlah, tloušťky do 2 mm</t>
  </si>
  <si>
    <t>-2008891892</t>
  </si>
  <si>
    <t>https://podminky.urs.cz/item/CS_URS_2023_02/985312131</t>
  </si>
  <si>
    <t>225250793</t>
  </si>
  <si>
    <t>CS ÚRS 2022 02</t>
  </si>
  <si>
    <t>-1593196173</t>
  </si>
  <si>
    <t>https://podminky.urs.cz/item/CS_URS_2022_02/997013501</t>
  </si>
  <si>
    <t>523456155</t>
  </si>
  <si>
    <t>https://podminky.urs.cz/item/CS_URS_2022_02/997013509</t>
  </si>
  <si>
    <t>-306268371</t>
  </si>
  <si>
    <t>https://podminky.urs.cz/item/CS_URS_2022_02/997013631</t>
  </si>
  <si>
    <t>-578929763</t>
  </si>
  <si>
    <t>711111001</t>
  </si>
  <si>
    <t>Provedení izolace proti zemní vlhkosti natěradly a tmely za studena na ploše vodorovné V nátěrem penetračním</t>
  </si>
  <si>
    <t>-2058823420</t>
  </si>
  <si>
    <t>https://podminky.urs.cz/item/CS_URS_2023_02/711111001</t>
  </si>
  <si>
    <t>11163153</t>
  </si>
  <si>
    <t>emulze asfaltová penetrační</t>
  </si>
  <si>
    <t>litr</t>
  </si>
  <si>
    <t>1777744472</t>
  </si>
  <si>
    <t>153</t>
  </si>
  <si>
    <t>711111053</t>
  </si>
  <si>
    <t>Provedení izolace proti zemní vlhkosti natěradly a tmely za studena na ploše vodorovné V dvojnásobným nátěrem krystalickou hydroizolací</t>
  </si>
  <si>
    <t>-900620266</t>
  </si>
  <si>
    <t>https://podminky.urs.cz/item/CS_URS_2023_02/711111053</t>
  </si>
  <si>
    <t>154</t>
  </si>
  <si>
    <t>24551050</t>
  </si>
  <si>
    <t>stěrka hydroizolační cementová kapilárně aktivní s dodatečnou krystalizací do spodní stavby</t>
  </si>
  <si>
    <t>2103856180</t>
  </si>
  <si>
    <t>155</t>
  </si>
  <si>
    <t>711112001</t>
  </si>
  <si>
    <t>Provedení izolace proti zemní vlhkosti natěradly a tmely za studena na ploše svislé S nátěrem penetračním</t>
  </si>
  <si>
    <t>-1198640028</t>
  </si>
  <si>
    <t>https://podminky.urs.cz/item/CS_URS_2023_02/711112001</t>
  </si>
  <si>
    <t>156</t>
  </si>
  <si>
    <t>-857659067</t>
  </si>
  <si>
    <t>157</t>
  </si>
  <si>
    <t>711112053</t>
  </si>
  <si>
    <t>Provedení izolace proti zemní vlhkosti natěradly a tmely za studena na ploše svislé S dvojnásobným nátěrem krystalickou hydroizolací</t>
  </si>
  <si>
    <t>-1310353533</t>
  </si>
  <si>
    <t>https://podminky.urs.cz/item/CS_URS_2023_02/711112053</t>
  </si>
  <si>
    <t>158</t>
  </si>
  <si>
    <t>677486418</t>
  </si>
  <si>
    <t>159</t>
  </si>
  <si>
    <t>711141559</t>
  </si>
  <si>
    <t>Provedení izolace proti zemní vlhkosti pásy přitavením NAIP na ploše vodorovné V</t>
  </si>
  <si>
    <t>-1916837374</t>
  </si>
  <si>
    <t>https://podminky.urs.cz/item/CS_URS_2023_02/711141559</t>
  </si>
  <si>
    <t>160</t>
  </si>
  <si>
    <t>62856011</t>
  </si>
  <si>
    <t>pás asfaltový natavitelný modifikovaný SBS s vložkou z hliníkové fólie s textilií a spalitelnou PE fólií nebo jemnozrnným minerálním posypem na horním povrchu tl 4,0mm</t>
  </si>
  <si>
    <t>1078494860</t>
  </si>
  <si>
    <t>161</t>
  </si>
  <si>
    <t>711142559</t>
  </si>
  <si>
    <t>Provedení izolace proti zemní vlhkosti pásy přitavením NAIP na ploše svislé S</t>
  </si>
  <si>
    <t>-1635440923</t>
  </si>
  <si>
    <t>https://podminky.urs.cz/item/CS_URS_2023_02/711142559</t>
  </si>
  <si>
    <t>162</t>
  </si>
  <si>
    <t>-398354151</t>
  </si>
  <si>
    <t>163</t>
  </si>
  <si>
    <t>998711203</t>
  </si>
  <si>
    <t>Přesun hmot pro izolace proti vodě, vlhkosti a plynům stanovený procentní sazbou (%) z ceny vodorovná dopravní vzdálenost do 50 m v objektech výšky přes 12 do 60 m</t>
  </si>
  <si>
    <t>%</t>
  </si>
  <si>
    <t>-1644744161</t>
  </si>
  <si>
    <t>https://podminky.urs.cz/item/CS_URS_2023_02/998711203</t>
  </si>
  <si>
    <t>164</t>
  </si>
  <si>
    <t>712311101</t>
  </si>
  <si>
    <t>Provedení povlakové krytiny střech plochých do 10° natěradly a tmely za studena nátěrem lakem penetračním nebo asfaltovým</t>
  </si>
  <si>
    <t>155023113</t>
  </si>
  <si>
    <t>https://podminky.urs.cz/item/CS_URS_2023_02/712311101</t>
  </si>
  <si>
    <t>165</t>
  </si>
  <si>
    <t>-2133547860</t>
  </si>
  <si>
    <t>166</t>
  </si>
  <si>
    <t>712311117</t>
  </si>
  <si>
    <t>Provedení povlakové krytiny střech plochých do 10° natěradly a tmely za studena nátěrem plastickým nátěrem</t>
  </si>
  <si>
    <t>-985720343</t>
  </si>
  <si>
    <t>https://podminky.urs.cz/item/CS_URS_2023_02/712311117</t>
  </si>
  <si>
    <t>167</t>
  </si>
  <si>
    <t>712000R01</t>
  </si>
  <si>
    <t>nátěr ze syntetického kaučuku a pryskyřic</t>
  </si>
  <si>
    <t>-1201991463</t>
  </si>
  <si>
    <t>168</t>
  </si>
  <si>
    <t>712341659</t>
  </si>
  <si>
    <t>Provedení povlakové krytiny střech plochých do 10° pásy přitavením NAIP bodově</t>
  </si>
  <si>
    <t>-329570101</t>
  </si>
  <si>
    <t>https://podminky.urs.cz/item/CS_URS_2023_02/712341659</t>
  </si>
  <si>
    <t>169</t>
  </si>
  <si>
    <t>-1246886569</t>
  </si>
  <si>
    <t>170</t>
  </si>
  <si>
    <t>712363115</t>
  </si>
  <si>
    <t>Provedení povlakové krytiny střech plochých do 10° fólií ostatní činnosti při pokládání hydroizolačních fólií (materiál ve specifikaci) zaizolování prostupů střešní rovinou kruhový průřez, průměr do 300 mm</t>
  </si>
  <si>
    <t>1987183269</t>
  </si>
  <si>
    <t>https://podminky.urs.cz/item/CS_URS_2023_02/712363115</t>
  </si>
  <si>
    <t>171</t>
  </si>
  <si>
    <t>28342027</t>
  </si>
  <si>
    <t>manžeta těsnící pro prostupy hydroizolací z PVC otevřená kruhová vnitřní průměr 120-180</t>
  </si>
  <si>
    <t>10468865</t>
  </si>
  <si>
    <t>172</t>
  </si>
  <si>
    <t>28342028</t>
  </si>
  <si>
    <t>manžeta těsnící pro prostupy hydroizolací z PVC otevřená kruhová vnitřní průměr 200</t>
  </si>
  <si>
    <t>585451987</t>
  </si>
  <si>
    <t>173</t>
  </si>
  <si>
    <t>712363352</t>
  </si>
  <si>
    <t>Povlakové krytiny střech plochých do 10° z tvarovaných poplastovaných lišt pro mPVC vnitřní koutová lišta rš 100 mm</t>
  </si>
  <si>
    <t>-1093250310</t>
  </si>
  <si>
    <t>https://podminky.urs.cz/item/CS_URS_2023_02/712363352</t>
  </si>
  <si>
    <t>174</t>
  </si>
  <si>
    <t>712363353</t>
  </si>
  <si>
    <t>Povlakové krytiny střech plochých do 10° z tvarovaných poplastovaných lišt pro mPVC vnější koutová lišta rš 100 mm</t>
  </si>
  <si>
    <t>-612746786</t>
  </si>
  <si>
    <t>https://podminky.urs.cz/item/CS_URS_2023_02/712363353</t>
  </si>
  <si>
    <t>175</t>
  </si>
  <si>
    <t>712363354</t>
  </si>
  <si>
    <t>Povlakové krytiny střech plochých do 10° z tvarovaných poplastovaných lišt pro mPVC stěnová lišta vyhnutá rš 71 mm</t>
  </si>
  <si>
    <t>466900771</t>
  </si>
  <si>
    <t>https://podminky.urs.cz/item/CS_URS_2023_02/712363354</t>
  </si>
  <si>
    <t>176</t>
  </si>
  <si>
    <t>712363358</t>
  </si>
  <si>
    <t>Povlakové krytiny střech plochých do 10° z tvarovaných poplastovaných lišt pro mPVC závětrná lišta rš 250 mm</t>
  </si>
  <si>
    <t>598460895</t>
  </si>
  <si>
    <t>https://podminky.urs.cz/item/CS_URS_2023_02/712363358</t>
  </si>
  <si>
    <t>177</t>
  </si>
  <si>
    <t>712363604</t>
  </si>
  <si>
    <t xml:space="preserve">Provedení povlakové krytiny střech plochých do 10° s mechanicky kotvenou izolací včetně položení fólie a horkovzdušného svaření </t>
  </si>
  <si>
    <t>987522417</t>
  </si>
  <si>
    <t>https://podminky.urs.cz/item/CS_URS_2023_02/712363604</t>
  </si>
  <si>
    <t>178</t>
  </si>
  <si>
    <t>28322001</t>
  </si>
  <si>
    <t>fólie hydroizolační střešní mPVC mechanicky kotvená barevná tl 2,0mm</t>
  </si>
  <si>
    <t>1640747606</t>
  </si>
  <si>
    <t>179</t>
  </si>
  <si>
    <t>712998202</t>
  </si>
  <si>
    <t>Provedení povlakové krytiny střech - ostatní práce montáž odvodňovacího prvku nouzového atikového přepadu z PVC na dešťovou vodu DN 125</t>
  </si>
  <si>
    <t>1703339168</t>
  </si>
  <si>
    <t>https://podminky.urs.cz/item/CS_URS_2023_02/712998202</t>
  </si>
  <si>
    <t>180</t>
  </si>
  <si>
    <t>56231128</t>
  </si>
  <si>
    <t>pojistný přepad ploché střechy s manžetou pro PVC-P hydroizolaci DN 50, DN 75, DN 110, DN 125</t>
  </si>
  <si>
    <t>-576395438</t>
  </si>
  <si>
    <t>181</t>
  </si>
  <si>
    <t>998712203</t>
  </si>
  <si>
    <t>Přesun hmot pro povlakové krytiny stanovený procentní sazbou (%) z ceny vodorovná dopravní vzdálenost do 50 m v objektech výšky přes 12 do 24 m</t>
  </si>
  <si>
    <t>-1209107382</t>
  </si>
  <si>
    <t>https://podminky.urs.cz/item/CS_URS_2023_02/998712203</t>
  </si>
  <si>
    <t>182</t>
  </si>
  <si>
    <t>713111111</t>
  </si>
  <si>
    <t>Montáž tepelné izolace stropů rohožemi, pásy, dílci, deskami, bloky (izolační materiál ve specifikaci) vrchem bez překrytí lepenkou kladenými volně</t>
  </si>
  <si>
    <t>1843128915</t>
  </si>
  <si>
    <t>https://podminky.urs.cz/item/CS_URS_2023_02/713111111</t>
  </si>
  <si>
    <t>183</t>
  </si>
  <si>
    <t>63152097</t>
  </si>
  <si>
    <t>pás tepelně izolační univerzální λ=0,032-0,033 tl 60mm</t>
  </si>
  <si>
    <t>1877199185</t>
  </si>
  <si>
    <t>184</t>
  </si>
  <si>
    <t>63152096</t>
  </si>
  <si>
    <t>pás tepelně izolační univerzální λ=0,032-0,033 tl 50mm</t>
  </si>
  <si>
    <t>933879853</t>
  </si>
  <si>
    <t>185</t>
  </si>
  <si>
    <t>713111121</t>
  </si>
  <si>
    <t>Montáž tepelné izolace stropů rohožemi, pásy, dílci, deskami, bloky (izolační materiál ve specifikaci) rovných spodem s uchycením (drátem, páskou apod.)</t>
  </si>
  <si>
    <t>-1775623449</t>
  </si>
  <si>
    <t>https://podminky.urs.cz/item/CS_URS_2023_02/713111121</t>
  </si>
  <si>
    <t>186</t>
  </si>
  <si>
    <t>28376802</t>
  </si>
  <si>
    <t>deska fenolická tepelně izolační fasádní λ=0,021 tl 40mm</t>
  </si>
  <si>
    <t>1022769241</t>
  </si>
  <si>
    <t>187</t>
  </si>
  <si>
    <t>713121111</t>
  </si>
  <si>
    <t>Montáž tepelné izolace podlah rohožemi, pásy, deskami, dílci, bloky (izolační materiál ve specifikaci) kladenými volně jednovrstvá</t>
  </si>
  <si>
    <t>329310951</t>
  </si>
  <si>
    <t>https://podminky.urs.cz/item/CS_URS_2023_02/713121111</t>
  </si>
  <si>
    <t>188</t>
  </si>
  <si>
    <t>28375030</t>
  </si>
  <si>
    <t>deska EPS 150 pro konstrukce s vysokým zatížením λ=0,035 tl 90mm</t>
  </si>
  <si>
    <t>-1120043706</t>
  </si>
  <si>
    <t>189</t>
  </si>
  <si>
    <t>63141432</t>
  </si>
  <si>
    <t>deska tepelně izolační minerální plovoucích podlah λ=0,033-0,035 tl 30mm</t>
  </si>
  <si>
    <t>-1358553254</t>
  </si>
  <si>
    <t>190</t>
  </si>
  <si>
    <t>713121122</t>
  </si>
  <si>
    <t>Montáž tepelné izolace podlah rohožemi, pásy, deskami, dílci, bloky (izolační materiál ve specifikaci) kladenými volně dvouvrstvá mezi trámy nebo rošt</t>
  </si>
  <si>
    <t>918454892</t>
  </si>
  <si>
    <t>https://podminky.urs.cz/item/CS_URS_2023_02/713121122</t>
  </si>
  <si>
    <t>191</t>
  </si>
  <si>
    <t>1841960612</t>
  </si>
  <si>
    <t>192</t>
  </si>
  <si>
    <t>63148010</t>
  </si>
  <si>
    <t>deska tepelně izolační minerální univerzální λ=0,038-0,039 tl 180mm</t>
  </si>
  <si>
    <t>459422524</t>
  </si>
  <si>
    <t>193</t>
  </si>
  <si>
    <t>713121131</t>
  </si>
  <si>
    <t>Montáž tepelné izolace podlah parotěsnými reflexními pásy, tloušťka izolace do 5 mm</t>
  </si>
  <si>
    <t>991656367</t>
  </si>
  <si>
    <t>https://podminky.urs.cz/item/CS_URS_2023_02/713121131</t>
  </si>
  <si>
    <t>194</t>
  </si>
  <si>
    <t>28329338</t>
  </si>
  <si>
    <t>fólie PE nevyztužená pro parotěsnou vrstvu podlah, stěn, stropů a střech do 200g/m2</t>
  </si>
  <si>
    <t>-1712580412</t>
  </si>
  <si>
    <t>195</t>
  </si>
  <si>
    <t>713121211</t>
  </si>
  <si>
    <t>Montáž tepelné izolace podlah okrajovými pásky kladenými volně</t>
  </si>
  <si>
    <t>-460800406</t>
  </si>
  <si>
    <t>https://podminky.urs.cz/item/CS_URS_2023_02/713121211</t>
  </si>
  <si>
    <t>196</t>
  </si>
  <si>
    <t>63140274</t>
  </si>
  <si>
    <t>pásek okrajový izolační minerální plovoucích podlah do š 120mm tl 12mm</t>
  </si>
  <si>
    <t>987549205</t>
  </si>
  <si>
    <t>197</t>
  </si>
  <si>
    <t>713131151</t>
  </si>
  <si>
    <t>Montáž tepelné izolace stěn rohožemi, pásy, deskami, dílci, bloky (izolační materiál ve specifikaci) vložením jednovrstvě</t>
  </si>
  <si>
    <t>1423643719</t>
  </si>
  <si>
    <t>https://podminky.urs.cz/item/CS_URS_2023_02/713131151</t>
  </si>
  <si>
    <t>198</t>
  </si>
  <si>
    <t>28376414</t>
  </si>
  <si>
    <t>deska XPS hrana polodrážková a hladký povrch 300kPA λ=0,035 tl 20mm</t>
  </si>
  <si>
    <t>1645446035</t>
  </si>
  <si>
    <t>199</t>
  </si>
  <si>
    <t>28376416</t>
  </si>
  <si>
    <t>deska XPS hrana polodrážková a hladký povrch 300kPA λ=0,035 tl 40mm</t>
  </si>
  <si>
    <t>-1609332216</t>
  </si>
  <si>
    <t>200</t>
  </si>
  <si>
    <t>63141434</t>
  </si>
  <si>
    <t>deska tepelně izolační minerální  tl 40mm</t>
  </si>
  <si>
    <t>-1862269519</t>
  </si>
  <si>
    <t>201</t>
  </si>
  <si>
    <t>63141430</t>
  </si>
  <si>
    <t>deska tepelně izolační minerální  tl 20mm</t>
  </si>
  <si>
    <t>-423042206</t>
  </si>
  <si>
    <t>202</t>
  </si>
  <si>
    <t>713141136</t>
  </si>
  <si>
    <t>Montáž tepelné izolace střech plochých rohožemi, pásy, deskami, dílci, bloky (izolační materiál ve specifikaci) přilepenými za studena nízkoexpanzní (PUR) pěnou</t>
  </si>
  <si>
    <t>-1496481436</t>
  </si>
  <si>
    <t>https://podminky.urs.cz/item/CS_URS_2023_02/713141136</t>
  </si>
  <si>
    <t>203</t>
  </si>
  <si>
    <t>28376516</t>
  </si>
  <si>
    <t>deska izolační PIR tl 100mm</t>
  </si>
  <si>
    <t>-1080795967</t>
  </si>
  <si>
    <t>204</t>
  </si>
  <si>
    <t>28376513</t>
  </si>
  <si>
    <t>deska izolační PIR tl 70mm</t>
  </si>
  <si>
    <t>-704843334</t>
  </si>
  <si>
    <t>205</t>
  </si>
  <si>
    <t>713141321</t>
  </si>
  <si>
    <t>Montáž tepelné izolace střech plochých spádovými klíny v ploše přilepenými asfaltem za horka zplna</t>
  </si>
  <si>
    <t>-1134306602</t>
  </si>
  <si>
    <t>https://podminky.urs.cz/item/CS_URS_2023_02/713141321</t>
  </si>
  <si>
    <t>206</t>
  </si>
  <si>
    <t>28376142</t>
  </si>
  <si>
    <t>klín izolační spád do 5% EPS 150</t>
  </si>
  <si>
    <t>-341114347</t>
  </si>
  <si>
    <t>207</t>
  </si>
  <si>
    <t>713151111R</t>
  </si>
  <si>
    <t>Montáž tepelné izolace střech šikmých rohožemi, pásy, deskami (izolační materiál ve specifikaci) kladenými mezi krokve zajištěné vázacím drátem</t>
  </si>
  <si>
    <t>-663270221</t>
  </si>
  <si>
    <t>208</t>
  </si>
  <si>
    <t>63153730</t>
  </si>
  <si>
    <t>deska tepelně izolační minerální univerzální λ=0,035 tl 200mm</t>
  </si>
  <si>
    <t>512555383</t>
  </si>
  <si>
    <t>209</t>
  </si>
  <si>
    <t>713151121</t>
  </si>
  <si>
    <t>Montáž tepelné izolace střech šikmých rohožemi, pásy, deskami (izolační materiál ve specifikaci) kladenými volně pod krokve</t>
  </si>
  <si>
    <t>-43176092</t>
  </si>
  <si>
    <t>https://podminky.urs.cz/item/CS_URS_2023_02/713151121</t>
  </si>
  <si>
    <t>210</t>
  </si>
  <si>
    <t>63148150</t>
  </si>
  <si>
    <t>deska tepelně izolační minerální univerzální λ=0,033-0,035 tl 40mm</t>
  </si>
  <si>
    <t>-1576863672</t>
  </si>
  <si>
    <t>211</t>
  </si>
  <si>
    <t>713151141</t>
  </si>
  <si>
    <t>Montáž tepelné izolace střech šikmých rohožemi, pásy, deskami (izolační materiál ve specifikaci) připevněné sponkami reflexní pod krokve parotěsná , tloušťka izolace do 5 mm</t>
  </si>
  <si>
    <t>-1237996787</t>
  </si>
  <si>
    <t>https://podminky.urs.cz/item/CS_URS_2023_02/713151141</t>
  </si>
  <si>
    <t>212</t>
  </si>
  <si>
    <t>28329282</t>
  </si>
  <si>
    <t>fólie PE vyztužená Al vrstvou pro parotěsnou vrstvu 170g/m2</t>
  </si>
  <si>
    <t>432046504</t>
  </si>
  <si>
    <t>213</t>
  </si>
  <si>
    <t>713153111</t>
  </si>
  <si>
    <t>Tepelná izolace lehkou stříkanou PUR pěnou s otevřenou buněčnou strukturou, objemové hmotnosti 10 kg/m3 šikmých střech</t>
  </si>
  <si>
    <t>-189373522</t>
  </si>
  <si>
    <t>https://podminky.urs.cz/item/CS_URS_2023_02/713153111</t>
  </si>
  <si>
    <t>214</t>
  </si>
  <si>
    <t>713191132</t>
  </si>
  <si>
    <t>Montáž tepelné izolace stavebních konstrukcí - doplňky a konstrukční součásti podlah, stropů vrchem nebo střech překrytím fólií separační z PE</t>
  </si>
  <si>
    <t>798229511</t>
  </si>
  <si>
    <t>https://podminky.urs.cz/item/CS_URS_2023_02/713191132</t>
  </si>
  <si>
    <t>215</t>
  </si>
  <si>
    <t>28329042</t>
  </si>
  <si>
    <t>fólie PE separační či ochranná tl 0,2mm</t>
  </si>
  <si>
    <t>240190977</t>
  </si>
  <si>
    <t>216</t>
  </si>
  <si>
    <t>998713203</t>
  </si>
  <si>
    <t>Přesun hmot pro izolace tepelné stanovený procentní sazbou (%) z ceny vodorovná dopravní vzdálenost do 50 m v objektech výšky přes 12 do 24 m</t>
  </si>
  <si>
    <t>-1837468678</t>
  </si>
  <si>
    <t>https://podminky.urs.cz/item/CS_URS_2023_02/998713203</t>
  </si>
  <si>
    <t>714</t>
  </si>
  <si>
    <t>Akustická a protiotřesová opatření</t>
  </si>
  <si>
    <t>217</t>
  </si>
  <si>
    <t>714121012</t>
  </si>
  <si>
    <t>Montáž akustických minerálních panelů podstropních s rozšířenou pohltivostí zvuku zavěšených na rošt polozapuštěný</t>
  </si>
  <si>
    <t>-187657998</t>
  </si>
  <si>
    <t>https://podminky.urs.cz/item/CS_URS_2023_02/714121012</t>
  </si>
  <si>
    <t>218</t>
  </si>
  <si>
    <t>63126360</t>
  </si>
  <si>
    <t>panel 600xx600mm hrana zatřená polozapuštěná αw=1,00 polozapuštěný rastr š 24mm bílý tl 15mm</t>
  </si>
  <si>
    <t>-620535589</t>
  </si>
  <si>
    <t>219</t>
  </si>
  <si>
    <t>63126315</t>
  </si>
  <si>
    <t>panel600x600mm hrana zatřená polozapuštěná rastr š 24mm bílý tl 20mm</t>
  </si>
  <si>
    <t>1141236900</t>
  </si>
  <si>
    <t>220</t>
  </si>
  <si>
    <t>998714203</t>
  </si>
  <si>
    <t>Přesun hmot pro akustická a protiotřesová opatření stanovený procentní sazbou (%) z ceny vodorovná dopravní vzdálenost do 50 m v objektech výšky přes 12 do 24 m</t>
  </si>
  <si>
    <t>-198225503</t>
  </si>
  <si>
    <t>https://podminky.urs.cz/item/CS_URS_2023_02/998714203</t>
  </si>
  <si>
    <t>221</t>
  </si>
  <si>
    <t>721211912</t>
  </si>
  <si>
    <t>Podlahové vpusti montáž podlahových vpustí ostatních typů DN 50/75</t>
  </si>
  <si>
    <t>157928215</t>
  </si>
  <si>
    <t>https://podminky.urs.cz/item/CS_URS_2023_02/721211912</t>
  </si>
  <si>
    <t>222</t>
  </si>
  <si>
    <t>Dodávka podlahové vpusti nerez 350x350x170mm DN75 Ov/25</t>
  </si>
  <si>
    <t>347822600</t>
  </si>
  <si>
    <t>223</t>
  </si>
  <si>
    <t>721212121</t>
  </si>
  <si>
    <t>Odtokové sprchové žlaby se zápachovou uzávěrkou a krycím roštem délky 700 mm</t>
  </si>
  <si>
    <t>-1997552913</t>
  </si>
  <si>
    <t>https://podminky.urs.cz/item/CS_URS_2023_02/721212121</t>
  </si>
  <si>
    <t>224</t>
  </si>
  <si>
    <t>721239114</t>
  </si>
  <si>
    <t>Střešní vtoky (vpusti) montáž střešních vtoků ostatních typů se svislým odtokem do DN 160</t>
  </si>
  <si>
    <t>1053279731</t>
  </si>
  <si>
    <t>https://podminky.urs.cz/item/CS_URS_2023_02/721239114</t>
  </si>
  <si>
    <t>225</t>
  </si>
  <si>
    <t>28656004</t>
  </si>
  <si>
    <t>nástavec střešní vpusti s integrovanou PVC manžetou pro výšku TI do 300mm</t>
  </si>
  <si>
    <t>-298634466</t>
  </si>
  <si>
    <t>226</t>
  </si>
  <si>
    <t>56231106</t>
  </si>
  <si>
    <t>vtok střešní svislý s manžetou pro asfaltovou hydroizolaci plochých střech s vyhříváním DN 75, DN 110, DN 125, DN 160</t>
  </si>
  <si>
    <t>1516226936</t>
  </si>
  <si>
    <t>227</t>
  </si>
  <si>
    <t>998721203</t>
  </si>
  <si>
    <t>Přesun hmot pro vnitřní kanalizace stanovený procentní sazbou (%) z ceny vodorovná dopravní vzdálenost do 50 m v objektech výšky přes 12 do 24 m</t>
  </si>
  <si>
    <t>2070235137</t>
  </si>
  <si>
    <t>https://podminky.urs.cz/item/CS_URS_2023_02/998721203</t>
  </si>
  <si>
    <t>228</t>
  </si>
  <si>
    <t>722250133</t>
  </si>
  <si>
    <t>Požární příslušenství a armatury hydrantový systém s tvarově stálou hadicí celoplechový D 25 x 30 m</t>
  </si>
  <si>
    <t>-430020076</t>
  </si>
  <si>
    <t>https://podminky.urs.cz/item/CS_URS_2023_02/722250133</t>
  </si>
  <si>
    <t>229</t>
  </si>
  <si>
    <t>998722203</t>
  </si>
  <si>
    <t>Přesun hmot pro vnitřní vodovod stanovený procentní sazbou (%) z ceny vodorovná dopravní vzdálenost do 50 m v objektech výšky přes 12 do 24 m</t>
  </si>
  <si>
    <t>319608806</t>
  </si>
  <si>
    <t>https://podminky.urs.cz/item/CS_URS_2023_02/998722203</t>
  </si>
  <si>
    <t>230</t>
  </si>
  <si>
    <t>725000R03</t>
  </si>
  <si>
    <t xml:space="preserve">D+M soustava madel nerez sklopné + pevné </t>
  </si>
  <si>
    <t>-1486411695</t>
  </si>
  <si>
    <t>231</t>
  </si>
  <si>
    <t>D+M Osoušeč rukou elektrický nástěnný</t>
  </si>
  <si>
    <t>115345846</t>
  </si>
  <si>
    <t>232</t>
  </si>
  <si>
    <t>725000R08</t>
  </si>
  <si>
    <t xml:space="preserve">D+M sklopné zrcadlo 600x400mm </t>
  </si>
  <si>
    <t>-2140025083</t>
  </si>
  <si>
    <t>233</t>
  </si>
  <si>
    <t>725000R05</t>
  </si>
  <si>
    <t>D+M Signalizační systém na WC pro OTP</t>
  </si>
  <si>
    <t>-1203104601</t>
  </si>
  <si>
    <t>234</t>
  </si>
  <si>
    <t>725000R04</t>
  </si>
  <si>
    <t xml:space="preserve">D+M soustava madel nerez pevné + svislé </t>
  </si>
  <si>
    <t>1439156424</t>
  </si>
  <si>
    <t>235</t>
  </si>
  <si>
    <t>725000R09</t>
  </si>
  <si>
    <t xml:space="preserve">D+M Sprchový kout rohový </t>
  </si>
  <si>
    <t>427193640</t>
  </si>
  <si>
    <t>236</t>
  </si>
  <si>
    <t>725112022</t>
  </si>
  <si>
    <t>Zařízení záchodů klozety keramické závěsné na nosné stěny s hlubokým splachováním odpad vodorovný</t>
  </si>
  <si>
    <t>-2046537194</t>
  </si>
  <si>
    <t>https://podminky.urs.cz/item/CS_URS_2023_02/725112022</t>
  </si>
  <si>
    <t>237</t>
  </si>
  <si>
    <t>725119125</t>
  </si>
  <si>
    <t>Zařízení záchodů montáž klozetových mís závěsných na nosné stěny</t>
  </si>
  <si>
    <t>-896984195</t>
  </si>
  <si>
    <t>https://podminky.urs.cz/item/CS_URS_2023_02/725119125</t>
  </si>
  <si>
    <t>238</t>
  </si>
  <si>
    <t>64236051</t>
  </si>
  <si>
    <t>klozet keramický bílý závěsný hluboké splachování pro handicapované</t>
  </si>
  <si>
    <t>185749590</t>
  </si>
  <si>
    <t>239</t>
  </si>
  <si>
    <t>725119131</t>
  </si>
  <si>
    <t>Zařízení záchodů montáž klozetových sedátek standardních</t>
  </si>
  <si>
    <t>-717100308</t>
  </si>
  <si>
    <t>https://podminky.urs.cz/item/CS_URS_2023_02/725119131</t>
  </si>
  <si>
    <t>240</t>
  </si>
  <si>
    <t>55167340</t>
  </si>
  <si>
    <t>sedátko záchodové plastové bílé delší způsob upevnění spodní</t>
  </si>
  <si>
    <t>1990563940</t>
  </si>
  <si>
    <t>241</t>
  </si>
  <si>
    <t>725121525</t>
  </si>
  <si>
    <t>Pisoárové záchodky keramické automatické s radarovým senzorem</t>
  </si>
  <si>
    <t>-1830505243</t>
  </si>
  <si>
    <t>https://podminky.urs.cz/item/CS_URS_2023_02/725121525</t>
  </si>
  <si>
    <t>242</t>
  </si>
  <si>
    <t>725211603</t>
  </si>
  <si>
    <t>Umyvadla keramická bílá bez výtokových armatur na modul bez sloupu nebo krytu na sifon, šířka umyvadla 600 mm</t>
  </si>
  <si>
    <t>1911640609</t>
  </si>
  <si>
    <t>https://podminky.urs.cz/item/CS_URS_2023_02/725211603</t>
  </si>
  <si>
    <t>243</t>
  </si>
  <si>
    <t>725211681</t>
  </si>
  <si>
    <t>Umyvadla keramická bílá bez výtokových armatur připevněná na modul zdravotní, šířka umyvadla 640 mm</t>
  </si>
  <si>
    <t>859691435</t>
  </si>
  <si>
    <t>https://podminky.urs.cz/item/CS_URS_2023_02/725211681</t>
  </si>
  <si>
    <t>244</t>
  </si>
  <si>
    <t>725339111</t>
  </si>
  <si>
    <t>Výlevky montáž výlevky</t>
  </si>
  <si>
    <t>1877990750</t>
  </si>
  <si>
    <t>https://podminky.urs.cz/item/CS_URS_2023_02/725339111</t>
  </si>
  <si>
    <t>245</t>
  </si>
  <si>
    <t>725000R06</t>
  </si>
  <si>
    <t>Výlevka závěsná s plastovou mřížkou</t>
  </si>
  <si>
    <t>1615922945</t>
  </si>
  <si>
    <t>246</t>
  </si>
  <si>
    <t>725821312</t>
  </si>
  <si>
    <t>Baterie výlevková nástěnné pákové s otáčivým kulatým ústím a délkou ramínka do 300 mm</t>
  </si>
  <si>
    <t>859468938</t>
  </si>
  <si>
    <t>https://podminky.urs.cz/item/CS_URS_2023_02/725821312</t>
  </si>
  <si>
    <t>247</t>
  </si>
  <si>
    <t>725822611</t>
  </si>
  <si>
    <t>Baterie umyvadlové stojánkové pákové bez výpusti</t>
  </si>
  <si>
    <t>1152048860</t>
  </si>
  <si>
    <t>https://podminky.urs.cz/item/CS_URS_2023_02/725822611</t>
  </si>
  <si>
    <t>248</t>
  </si>
  <si>
    <t>725822642</t>
  </si>
  <si>
    <t>Baterie umyvadlové stojánkové automatické senzorové přívodem teplé a studené vody</t>
  </si>
  <si>
    <t>-284060223</t>
  </si>
  <si>
    <t>https://podminky.urs.cz/item/CS_URS_2023_02/725822642</t>
  </si>
  <si>
    <t>249</t>
  </si>
  <si>
    <t>725829131</t>
  </si>
  <si>
    <t xml:space="preserve">Baterie umyvadlové montáž ostatních typů stojánkových </t>
  </si>
  <si>
    <t>-1167069620</t>
  </si>
  <si>
    <t>https://podminky.urs.cz/item/CS_URS_2023_02/725829131</t>
  </si>
  <si>
    <t>250</t>
  </si>
  <si>
    <t>725000R07</t>
  </si>
  <si>
    <t>Baterie pro tělesně postižené</t>
  </si>
  <si>
    <t>375692823</t>
  </si>
  <si>
    <t>251</t>
  </si>
  <si>
    <t>725849411</t>
  </si>
  <si>
    <t>Baterie sprchové montáž nástěnných baterií s nastavitelnou výškou sprchy</t>
  </si>
  <si>
    <t>971537193</t>
  </si>
  <si>
    <t>https://podminky.urs.cz/item/CS_URS_2023_02/725849411</t>
  </si>
  <si>
    <t>252</t>
  </si>
  <si>
    <t xml:space="preserve">Termostatická baterie + sprchový set  </t>
  </si>
  <si>
    <t>-2097198743</t>
  </si>
  <si>
    <t>253</t>
  </si>
  <si>
    <t>725869101</t>
  </si>
  <si>
    <t>Zápachové uzávěrky zařizovacích předmětů montáž zápachových uzávěrek umyvadlových do DN 40</t>
  </si>
  <si>
    <t>-501572955</t>
  </si>
  <si>
    <t>https://podminky.urs.cz/item/CS_URS_2023_02/725869101</t>
  </si>
  <si>
    <t>254</t>
  </si>
  <si>
    <t>55162001</t>
  </si>
  <si>
    <t>uzávěrka zápachová umyvadlová chrom</t>
  </si>
  <si>
    <t>1319892521</t>
  </si>
  <si>
    <t>255</t>
  </si>
  <si>
    <t>725000R02</t>
  </si>
  <si>
    <t>D+M umyvadlový vtok click/clack</t>
  </si>
  <si>
    <t>-1794511135</t>
  </si>
  <si>
    <t>256</t>
  </si>
  <si>
    <t>998725203</t>
  </si>
  <si>
    <t>Přesun hmot pro zařizovací předměty stanovený procentní sazbou (%) z ceny vodorovná dopravní vzdálenost do 50 m v objektech výšky přes 12 do 24 m</t>
  </si>
  <si>
    <t>1195657618</t>
  </si>
  <si>
    <t>https://podminky.urs.cz/item/CS_URS_2023_02/998725203</t>
  </si>
  <si>
    <t>726</t>
  </si>
  <si>
    <t>Zdravotechnika - předstěnové instalace</t>
  </si>
  <si>
    <t>257</t>
  </si>
  <si>
    <t>726131001</t>
  </si>
  <si>
    <t>Předstěnové instalační systémy do lehkých stěn s kovovou konstrukcí pro umyvadla stavební výšky do 1120 mm se stojánkovou baterií</t>
  </si>
  <si>
    <t>1417538786</t>
  </si>
  <si>
    <t>https://podminky.urs.cz/item/CS_URS_2023_02/726131001</t>
  </si>
  <si>
    <t>258</t>
  </si>
  <si>
    <t>726131002</t>
  </si>
  <si>
    <t>Předstěnové instalační systémy do lehkých stěn s kovovou konstrukcí pro umyvadla stavební výšky do 1120 mm pro tělesně postižené</t>
  </si>
  <si>
    <t>2058775385</t>
  </si>
  <si>
    <t>https://podminky.urs.cz/item/CS_URS_2023_02/726131002</t>
  </si>
  <si>
    <t>259</t>
  </si>
  <si>
    <t>726131021</t>
  </si>
  <si>
    <t>Předstěnové instalační systémy do lehkých stěn s kovovou konstrukcí pro pisoáry stavební výška 1300 mm</t>
  </si>
  <si>
    <t>-201719897</t>
  </si>
  <si>
    <t>https://podminky.urs.cz/item/CS_URS_2023_02/726131021</t>
  </si>
  <si>
    <t>260</t>
  </si>
  <si>
    <t>726131041</t>
  </si>
  <si>
    <t>Předstěnové instalační systémy do lehkých stěn s kovovou konstrukcí pro závěsné klozety ovládání zepředu, stavební výšky 1120 mm</t>
  </si>
  <si>
    <t>1435224817</t>
  </si>
  <si>
    <t>https://podminky.urs.cz/item/CS_URS_2023_02/726131041</t>
  </si>
  <si>
    <t>261</t>
  </si>
  <si>
    <t>726131043</t>
  </si>
  <si>
    <t>Předstěnové instalační systémy do lehkých stěn s kovovou konstrukcí pro závěsné klozety ovládání zepředu, stavební výšky 1120 mm pro tělesně postižené</t>
  </si>
  <si>
    <t>2117928306</t>
  </si>
  <si>
    <t>https://podminky.urs.cz/item/CS_URS_2023_02/726131043</t>
  </si>
  <si>
    <t>262</t>
  </si>
  <si>
    <t>726000R01</t>
  </si>
  <si>
    <t>Předstěnové instalační systémy do lehkých stěn s kovovou konstrukcí pro výlevku</t>
  </si>
  <si>
    <t>-465644955</t>
  </si>
  <si>
    <t>263</t>
  </si>
  <si>
    <t>998726213</t>
  </si>
  <si>
    <t>Přesun hmot pro instalační prefabrikáty stanovený procentní sazbou (%) z ceny vodorovná dopravní vzdálenost do 50 m v objektech výšky přes 12 do 24 m</t>
  </si>
  <si>
    <t>370830160</t>
  </si>
  <si>
    <t>https://podminky.urs.cz/item/CS_URS_2023_02/998726213</t>
  </si>
  <si>
    <t>Elektroinstalace - silnoproud</t>
  </si>
  <si>
    <t>264</t>
  </si>
  <si>
    <t>741110513</t>
  </si>
  <si>
    <t>Montáž lišt a kanálků elektroinstalačních se spojkami, ohyby a rohy a s nasunutím do krabic vkládacích s víčkem, šířky do přes 120 do 180 mm</t>
  </si>
  <si>
    <t>-644197838</t>
  </si>
  <si>
    <t>https://podminky.urs.cz/item/CS_URS_2023_02/741110513</t>
  </si>
  <si>
    <t>265</t>
  </si>
  <si>
    <t>34571221</t>
  </si>
  <si>
    <t>kanál elektroinstalační hranatý PVC 180x60mm</t>
  </si>
  <si>
    <t>349680242</t>
  </si>
  <si>
    <t>266</t>
  </si>
  <si>
    <t>741000R01</t>
  </si>
  <si>
    <t xml:space="preserve">Zpětná montáž demontovaných TZB prvků v 1.PP </t>
  </si>
  <si>
    <t>-26087116</t>
  </si>
  <si>
    <t>267</t>
  </si>
  <si>
    <t>741000R02</t>
  </si>
  <si>
    <t>Zpětná montáž demontovaných TZB prvků v 3.NP</t>
  </si>
  <si>
    <t>1487514126</t>
  </si>
  <si>
    <t>268</t>
  </si>
  <si>
    <t>998741203</t>
  </si>
  <si>
    <t>Přesun hmot pro silnoproud stanovený procentní sazbou (%) z ceny vodorovná dopravní vzdálenost do 50 m v objektech výšky přes 12 do 24 m</t>
  </si>
  <si>
    <t>-1137200417</t>
  </si>
  <si>
    <t>https://podminky.urs.cz/item/CS_URS_2023_02/998741203</t>
  </si>
  <si>
    <t>269</t>
  </si>
  <si>
    <t>750000R01</t>
  </si>
  <si>
    <t>Demontáž a zpětná montáž chladící jednotky v místě serveru 1.NP</t>
  </si>
  <si>
    <t>1436347205</t>
  </si>
  <si>
    <t>270</t>
  </si>
  <si>
    <t>750000R02</t>
  </si>
  <si>
    <t>Opatření potrubí DN100 protipožární izolací PBŘ min EI45</t>
  </si>
  <si>
    <t>2051741222</t>
  </si>
  <si>
    <t>271</t>
  </si>
  <si>
    <t>750000R03</t>
  </si>
  <si>
    <t>Demontáž a zpětná montáž VZT jednotky 3.NP sociální zařízení u únikového schodiště</t>
  </si>
  <si>
    <t>-417552627</t>
  </si>
  <si>
    <t>272</t>
  </si>
  <si>
    <t>998751202</t>
  </si>
  <si>
    <t>Přesun hmot pro vzduchotechniku stanovený procentní sazbou (%) z ceny vodorovná dopravní vzdálenost do 50 m v objektech výšky přes 12 do 24 m</t>
  </si>
  <si>
    <t>-1229234267</t>
  </si>
  <si>
    <t>https://podminky.urs.cz/item/CS_URS_2023_02/998751202</t>
  </si>
  <si>
    <t>273</t>
  </si>
  <si>
    <t>762083121</t>
  </si>
  <si>
    <t>Impregnace řeziva máčením proti dřevokaznému hmyzu, houbám a plísním, třída ohrožení 1 a 2 (dřevo v interiéru)</t>
  </si>
  <si>
    <t>1982112052</t>
  </si>
  <si>
    <t>https://podminky.urs.cz/item/CS_URS_2023_02/762083121</t>
  </si>
  <si>
    <t>274</t>
  </si>
  <si>
    <t>762085111</t>
  </si>
  <si>
    <t>Montáž ocelových spojovacích prostředků (materiál ve specifikaci) svorníků nebo šroubů délky do 150 mm</t>
  </si>
  <si>
    <t>2140672280</t>
  </si>
  <si>
    <t>https://podminky.urs.cz/item/CS_URS_2023_02/762085111</t>
  </si>
  <si>
    <t>275</t>
  </si>
  <si>
    <t>31197002</t>
  </si>
  <si>
    <t>tyč závitová Pz 4.6 M8</t>
  </si>
  <si>
    <t>453150012</t>
  </si>
  <si>
    <t>276</t>
  </si>
  <si>
    <t>31111004</t>
  </si>
  <si>
    <t>matice přesná šestihranná Pz DIN 934-8 M8</t>
  </si>
  <si>
    <t>100 kus</t>
  </si>
  <si>
    <t>-1052110362</t>
  </si>
  <si>
    <t>277</t>
  </si>
  <si>
    <t>762322911</t>
  </si>
  <si>
    <t>Ztužení konstrukcí (materiál v ceně) fošnami nebo hranolky průřezové plochy do 100 cm2</t>
  </si>
  <si>
    <t>1749318436</t>
  </si>
  <si>
    <t>https://podminky.urs.cz/item/CS_URS_2023_02/762322911</t>
  </si>
  <si>
    <t>278</t>
  </si>
  <si>
    <t>762331911</t>
  </si>
  <si>
    <t>Vyřezání části střešní vazby vázané konstrukce krovů průřezové plochy řeziva do 120 cm2, délky vyřezané části krovového prvku do 3 m</t>
  </si>
  <si>
    <t>746699423</t>
  </si>
  <si>
    <t>https://podminky.urs.cz/item/CS_URS_2023_02/762331911</t>
  </si>
  <si>
    <t>279</t>
  </si>
  <si>
    <t>762332921</t>
  </si>
  <si>
    <t>Doplnění střešní vazby řezivem (materiál v ceně) průřezové plochy do 120 cm2</t>
  </si>
  <si>
    <t>-633839030</t>
  </si>
  <si>
    <t>https://podminky.urs.cz/item/CS_URS_2023_02/762332921</t>
  </si>
  <si>
    <t>280</t>
  </si>
  <si>
    <t>762341011</t>
  </si>
  <si>
    <t>Bednění střech střech rovných z dřevoštěpkových desek OSB šroubovaných na krokve na sraz, tloušťky desky do 10 mm</t>
  </si>
  <si>
    <t>-1382193315</t>
  </si>
  <si>
    <t>https://podminky.urs.cz/item/CS_URS_2023_02/762341011</t>
  </si>
  <si>
    <t>281</t>
  </si>
  <si>
    <t>762342214</t>
  </si>
  <si>
    <t>Montáž laťování střech jednoduchých sklonu do 60° při osové vzdálenosti latí přes 150 do 360 mm</t>
  </si>
  <si>
    <t>1461632112</t>
  </si>
  <si>
    <t>https://podminky.urs.cz/item/CS_URS_2023_02/762342214</t>
  </si>
  <si>
    <t>282</t>
  </si>
  <si>
    <t>762342314</t>
  </si>
  <si>
    <t>Montáž laťování střech složitých sklonu do 60° při osové vzdálenosti latí přes 150 do 360 mm</t>
  </si>
  <si>
    <t>-734023682</t>
  </si>
  <si>
    <t>https://podminky.urs.cz/item/CS_URS_2023_02/762342314</t>
  </si>
  <si>
    <t>283</t>
  </si>
  <si>
    <t>762342511</t>
  </si>
  <si>
    <t>Montáž laťování montáž kontralatí na podklad bez tepelné izolace</t>
  </si>
  <si>
    <t>-1863108799</t>
  </si>
  <si>
    <t>https://podminky.urs.cz/item/CS_URS_2023_02/762342511</t>
  </si>
  <si>
    <t>284</t>
  </si>
  <si>
    <t>60514114</t>
  </si>
  <si>
    <t>řezivo jehličnaté lať impregnovaná dl 4 m</t>
  </si>
  <si>
    <t>2080687040</t>
  </si>
  <si>
    <t>285</t>
  </si>
  <si>
    <t>762361312</t>
  </si>
  <si>
    <t>Konstrukční vrstva pod klempířské prvky pro oplechování horních ploch zdí a nadezdívek (atik) z desek dřevoštěpkových šroubovaných do podkladu, tloušťky desky 22 mm</t>
  </si>
  <si>
    <t>1399058109</t>
  </si>
  <si>
    <t>https://podminky.urs.cz/item/CS_URS_2023_02/762361312</t>
  </si>
  <si>
    <t>286</t>
  </si>
  <si>
    <t>762421013</t>
  </si>
  <si>
    <t>Obložení stropů nebo střešních podhledů z dřevoštěpkových desek OSB šroubovaných na sraz, tloušťky desky 15 mm</t>
  </si>
  <si>
    <t>-952415099</t>
  </si>
  <si>
    <t>https://podminky.urs.cz/item/CS_URS_2023_02/762421013</t>
  </si>
  <si>
    <t>287</t>
  </si>
  <si>
    <t>762431016</t>
  </si>
  <si>
    <t>Obložení stěn z dřevoštěpkových desek OSB přibíjených na sraz, tloušťky desky 22 mm</t>
  </si>
  <si>
    <t>-1372975340</t>
  </si>
  <si>
    <t>https://podminky.urs.cz/item/CS_URS_2023_02/762431016</t>
  </si>
  <si>
    <t>288</t>
  </si>
  <si>
    <t>762431230</t>
  </si>
  <si>
    <t>Obložení stěn montáž deskami z dřevovláknitých hmot včetně tvarování a úpravy pro olištování spár cementotřískovými nebo cementovými na sraz</t>
  </si>
  <si>
    <t>-173552576</t>
  </si>
  <si>
    <t>https://podminky.urs.cz/item/CS_URS_2023_02/762431230</t>
  </si>
  <si>
    <t>289</t>
  </si>
  <si>
    <t>59590766</t>
  </si>
  <si>
    <t>deska cementotřísková fasádní hladká finální vrstva lazura tl 10mm</t>
  </si>
  <si>
    <t>1298510941</t>
  </si>
  <si>
    <t>290</t>
  </si>
  <si>
    <t>762823220</t>
  </si>
  <si>
    <t>Montáž stropních trámů z hoblovaného řeziva s trámovými výměnami, průřezové plochy přes 144 do 288 cm2</t>
  </si>
  <si>
    <t>-878500364</t>
  </si>
  <si>
    <t>https://podminky.urs.cz/item/CS_URS_2023_02/762823220</t>
  </si>
  <si>
    <t>291</t>
  </si>
  <si>
    <t>60512135</t>
  </si>
  <si>
    <t>hranol stavební řezivo průřezu do 288cm2 do dl 6m</t>
  </si>
  <si>
    <t>-53265448</t>
  </si>
  <si>
    <t>292</t>
  </si>
  <si>
    <t>998762203</t>
  </si>
  <si>
    <t>Přesun hmot pro konstrukce tesařské stanovený procentní sazbou (%) z ceny vodorovná dopravní vzdálenost do 50 m v objektech výšky přes 12 do 24 m</t>
  </si>
  <si>
    <t>419675536</t>
  </si>
  <si>
    <t>https://podminky.urs.cz/item/CS_URS_2023_02/998762203</t>
  </si>
  <si>
    <t>293</t>
  </si>
  <si>
    <t>763111421</t>
  </si>
  <si>
    <t>Příčka ze sádrokartonových desek s nosnou konstrukcí z jednoduchých ocelových profilů UW, CW dvojitě opláštěná deskami protipožárními DF tl. 2 x 12,5 mm, příčka tl. 100 mm, profil 50, s izolací 40mm</t>
  </si>
  <si>
    <t>1933201905</t>
  </si>
  <si>
    <t>https://podminky.urs.cz/item/CS_URS_2023_02/763111421</t>
  </si>
  <si>
    <t>294</t>
  </si>
  <si>
    <t>763111426</t>
  </si>
  <si>
    <t xml:space="preserve">Příčka ze sádrokartonových desek s nosnou konstrukcí z jednoduchých ocelových profilů UW, CW dvojitě opláštěná deskami protipožárními DF tl. 2 x 12,5 mm příčka tl. 150 mm, profil 100, s izolací, </t>
  </si>
  <si>
    <t>964519860</t>
  </si>
  <si>
    <t>https://podminky.urs.cz/item/CS_URS_2023_02/763111426</t>
  </si>
  <si>
    <t>295</t>
  </si>
  <si>
    <t>763111460</t>
  </si>
  <si>
    <t xml:space="preserve">Příčka ze sádrokartonových desek s nosnou konstrukcí z jednoduchých ocelových profilů UW, CW dvojitě opláštěná deskami akustickými tl. 2 x 12,5 mm příčka tl. 125 mm, profil 75, (izolace 80mm) </t>
  </si>
  <si>
    <t>248298016</t>
  </si>
  <si>
    <t>https://podminky.urs.cz/item/CS_URS_2023_02/763111460</t>
  </si>
  <si>
    <t>296</t>
  </si>
  <si>
    <t>763000R04</t>
  </si>
  <si>
    <t>Příplatek za impregnované desky z jedné strany příčky</t>
  </si>
  <si>
    <t>-442924389</t>
  </si>
  <si>
    <t>297</t>
  </si>
  <si>
    <t>763112341R</t>
  </si>
  <si>
    <t>Příčka mezibytová ze sádrokartonových desek s nosnou konstrukcí ze zdvojených ocelových profilů UW, CW dvojitě opláštěná deskami akustikckýmii protipožárními tl. 2 x 12,5 mm s dvojitou izolací, příčka tl. do 155 mm, profil 50, Rw do 68 dB (izolace 80mm)</t>
  </si>
  <si>
    <t>1590778180</t>
  </si>
  <si>
    <t>298</t>
  </si>
  <si>
    <t>763000R06</t>
  </si>
  <si>
    <t>1678750985</t>
  </si>
  <si>
    <t>299</t>
  </si>
  <si>
    <t>763112345R</t>
  </si>
  <si>
    <t>Příčka mezibytová ze sádrokartonových desek s nosnou konstrukcí ze zdvojených ocelových profilů UW, CW dvojitě opláštěná deskami akustickými protipožárními tl. 2 x 12,5 mm s dvojitou izolací, příčka tl. 300 mm (izolace 2x80mm)</t>
  </si>
  <si>
    <t>-1778528497</t>
  </si>
  <si>
    <t>300</t>
  </si>
  <si>
    <t>763121421</t>
  </si>
  <si>
    <t>Stěna předsazená ze sádrokartonových desek s nosnou konstrukcí z ocelových profilů CW, UW jednoduše opláštěná deskou protipožární DF tl. 12,5 mm s izolací, stěna tl. 62,5 mm, profil 50</t>
  </si>
  <si>
    <t>-2134339362</t>
  </si>
  <si>
    <t>https://podminky.urs.cz/item/CS_URS_2023_02/763121421</t>
  </si>
  <si>
    <t>301</t>
  </si>
  <si>
    <t>763121421R</t>
  </si>
  <si>
    <t>Stěna předsazená ze sádrokartonových desek s nosnou konstrukcí z ocelových profilů CW, UW jednoduše opláštěná deskou tl. 12,5 mm s izolací 50mm</t>
  </si>
  <si>
    <t>-1635172034</t>
  </si>
  <si>
    <t>302</t>
  </si>
  <si>
    <t>763121448R</t>
  </si>
  <si>
    <t>Stěna předsazená ze sádrokartonových akustických perforovaných desek s nosnou konstrukcí z ocelových profilů CW, UW jednoduše opláštěná deskou 1200x2400x12,5mm (izolace 50mm)</t>
  </si>
  <si>
    <t>-469379582</t>
  </si>
  <si>
    <t>303</t>
  </si>
  <si>
    <t>763121590R</t>
  </si>
  <si>
    <t>Stěna předsazená ze sádrokartonových desek pro osazení závěsného WC s nosnou konstrukcí z ocelových profilů CW, UW opláštěná desku impregnovanou H2 tl. 1x12,5 mm bez izolace + OSB deska tl.18mm, stěna tl. 100 - 250 mm, profil 50</t>
  </si>
  <si>
    <t>1215901022</t>
  </si>
  <si>
    <t>304</t>
  </si>
  <si>
    <t>763121623</t>
  </si>
  <si>
    <t>Stěna předsazená ze sádrokartonových desek montáž desek na nosnou konstrukci, tl. 2 x 12,5 mm</t>
  </si>
  <si>
    <t>1516011857</t>
  </si>
  <si>
    <t>https://podminky.urs.cz/item/CS_URS_2023_02/763121623</t>
  </si>
  <si>
    <t>305</t>
  </si>
  <si>
    <t>59030027</t>
  </si>
  <si>
    <t>deska SDK protipožární DF tl 12,5mm</t>
  </si>
  <si>
    <t>-457425093</t>
  </si>
  <si>
    <t>306</t>
  </si>
  <si>
    <t>763123313R</t>
  </si>
  <si>
    <t>Stěna předsazená sádrokartonových desek s nosnou konstrukcí z ocelových CW a UW profilů dvojitě opláštěná deskami akustickými protipožárními tl. 2 x 12,5 mm s izolací 50mm</t>
  </si>
  <si>
    <t>510630847</t>
  </si>
  <si>
    <t>307</t>
  </si>
  <si>
    <t>763000R07</t>
  </si>
  <si>
    <t>-1565151867</t>
  </si>
  <si>
    <t>308</t>
  </si>
  <si>
    <t>763131411</t>
  </si>
  <si>
    <t>Podhled ze sádrokartonových desek dvouvrstvá zavěšená spodní konstrukce z ocelových profilů CD, UD jednoduše opláštěná deskou standardní A, tl. 12,5 mm, bez izolace</t>
  </si>
  <si>
    <t>-1227672497</t>
  </si>
  <si>
    <t>https://podminky.urs.cz/item/CS_URS_2023_02/763131411</t>
  </si>
  <si>
    <t>309</t>
  </si>
  <si>
    <t>763131412</t>
  </si>
  <si>
    <t>Podhled ze sádrokartonových desek dvouvrstvá zavěšená spodní konstrukce z ocelových profilů CD, UD jednoduše opláštěná deskou standardní A, tl. 12,5 mm, s izolací 60mm</t>
  </si>
  <si>
    <t>-1090129318</t>
  </si>
  <si>
    <t>https://podminky.urs.cz/item/CS_URS_2023_02/763131412</t>
  </si>
  <si>
    <t>310</t>
  </si>
  <si>
    <t>763131441</t>
  </si>
  <si>
    <t xml:space="preserve">Podhled ze sádrokartonových desek dvouvrstvá zavěšená spodní konstrukce z ocelových profilů CD, UD dvojitě opláštěná deskami protipožárními DF, tl. 2 x 12,5 mm, bez izolace, </t>
  </si>
  <si>
    <t>-686804080</t>
  </si>
  <si>
    <t>https://podminky.urs.cz/item/CS_URS_2023_02/763131441</t>
  </si>
  <si>
    <t>311</t>
  </si>
  <si>
    <t>763131541</t>
  </si>
  <si>
    <t>SDK podhled desky 2xDF 12,5 spodní kce profil CD bez izolace</t>
  </si>
  <si>
    <t>-1831915108</t>
  </si>
  <si>
    <t>https://podminky.urs.cz/item/CS_URS_2023_02/763131541</t>
  </si>
  <si>
    <t>312</t>
  </si>
  <si>
    <t>763000R02</t>
  </si>
  <si>
    <t>Příplatek za záměnu z 2xDF na 2xDFH2</t>
  </si>
  <si>
    <t>-156418996</t>
  </si>
  <si>
    <t>313</t>
  </si>
  <si>
    <t>763131613</t>
  </si>
  <si>
    <t>Podhled ze sádrokartonových desek montáž nosné konstrukce z profilů CD, UD jednovrstvé</t>
  </si>
  <si>
    <t>-514038878</t>
  </si>
  <si>
    <t>https://podminky.urs.cz/item/CS_URS_2023_02/763131613</t>
  </si>
  <si>
    <t>314</t>
  </si>
  <si>
    <t>59030626</t>
  </si>
  <si>
    <t>profil pro stropní konstrukce a předsazené stěny</t>
  </si>
  <si>
    <t>931736510</t>
  </si>
  <si>
    <t>315</t>
  </si>
  <si>
    <t>763131721</t>
  </si>
  <si>
    <t>Podhled ze sádrokartonových desek ostatní práce a konstrukce na podhledech ze sádrokartonových desek skokové změny výšky podhledu do 0,5 m</t>
  </si>
  <si>
    <t>-2052789281</t>
  </si>
  <si>
    <t>https://podminky.urs.cz/item/CS_URS_2023_02/763131721</t>
  </si>
  <si>
    <t>316</t>
  </si>
  <si>
    <t>763158115</t>
  </si>
  <si>
    <t>Podlaha ze sádrokartonových desek ostatní práce a konstrukce na sádrokartonových podlahách suchý podsyp tl. 10 mm</t>
  </si>
  <si>
    <t>-1723913984</t>
  </si>
  <si>
    <t>https://podminky.urs.cz/item/CS_URS_2023_02/763158115</t>
  </si>
  <si>
    <t>317</t>
  </si>
  <si>
    <t>763158118</t>
  </si>
  <si>
    <t>Podlaha ze sádrokartonových desek ostatní práce a konstrukce na sádrokartonových podlahách suchý podsyp Příplatek k ceně -8115 za každý další 10 mm tloušťky suchého podsypu</t>
  </si>
  <si>
    <t>25873528</t>
  </si>
  <si>
    <t>https://podminky.urs.cz/item/CS_URS_2023_02/763158118</t>
  </si>
  <si>
    <t>318</t>
  </si>
  <si>
    <t>763164717</t>
  </si>
  <si>
    <t>Obklad konstrukcí sádrokartonovými deskami včetně ochranných úhelníků uzavřeného tvaru rozvinuté šíře do 0,8 m, opláštěný deskou protipožární DF, tl. 2 x 12,5 mm</t>
  </si>
  <si>
    <t>-610695461</t>
  </si>
  <si>
    <t>https://podminky.urs.cz/item/CS_URS_2023_02/763164717</t>
  </si>
  <si>
    <t>319</t>
  </si>
  <si>
    <t>763164737</t>
  </si>
  <si>
    <t>Obklad konstrukcí sádrokartonovými deskami včetně ochranných úhelníků uzavřeného tvaru rozvinuté šíře přes 0,8 do 1,6 m, opláštěný deskou protipožární DF, tl. 2 x 12,5 mm</t>
  </si>
  <si>
    <t>-69628902</t>
  </si>
  <si>
    <t>https://podminky.urs.cz/item/CS_URS_2023_02/763164737</t>
  </si>
  <si>
    <t>320</t>
  </si>
  <si>
    <t>763000R05</t>
  </si>
  <si>
    <t>Příplatek za impregnované desky</t>
  </si>
  <si>
    <t>1850150580</t>
  </si>
  <si>
    <t>321</t>
  </si>
  <si>
    <t>763164738</t>
  </si>
  <si>
    <t>Obklad konstrukcí sádrokartonovými deskami včetně ochranných úhelníků uzavřeného tvaru rozvinuté šíře přes 0,8 do 1,6 m, opláštěný deskou protipožární DF, tl. 2 x 15 mm</t>
  </si>
  <si>
    <t>-1425000898</t>
  </si>
  <si>
    <t>https://podminky.urs.cz/item/CS_URS_2023_02/763164738</t>
  </si>
  <si>
    <t>322</t>
  </si>
  <si>
    <t>763172437</t>
  </si>
  <si>
    <t>Montáž dvířek pro konstrukce ze sádrokartonových desek revizních protipožárních pro příčky a předsazené stěny ostatních velikostí do 0,16 m2</t>
  </si>
  <si>
    <t>486929542</t>
  </si>
  <si>
    <t>https://podminky.urs.cz/item/CS_URS_2023_02/763172437</t>
  </si>
  <si>
    <t>323</t>
  </si>
  <si>
    <t>59030761R</t>
  </si>
  <si>
    <t>dvířka revizní protipožární pro stěny a podhledy EI 45 300x400 mm</t>
  </si>
  <si>
    <t>-535570340</t>
  </si>
  <si>
    <t>324</t>
  </si>
  <si>
    <t>763172455</t>
  </si>
  <si>
    <t>Montáž dvířek pro konstrukce ze sádrokartonových desek revizních protipožárních pro podhledy velikost (šxv) 600 x 600 mm</t>
  </si>
  <si>
    <t>50389748</t>
  </si>
  <si>
    <t>https://podminky.urs.cz/item/CS_URS_2023_02/763172455</t>
  </si>
  <si>
    <t>325</t>
  </si>
  <si>
    <t>59030763</t>
  </si>
  <si>
    <t>dvířka revizní protipožární pro stěny a podhledy EI 60 600x600 mm</t>
  </si>
  <si>
    <t>-304283882</t>
  </si>
  <si>
    <t>326</t>
  </si>
  <si>
    <t>763000R03</t>
  </si>
  <si>
    <t>D+M Revizní dvířka do SDK stěny protipožární EI45 800x1600mm</t>
  </si>
  <si>
    <t>-774608076</t>
  </si>
  <si>
    <t>327</t>
  </si>
  <si>
    <t>763181311</t>
  </si>
  <si>
    <t>Výplně otvorů konstrukcí ze sádrokartonových desek montáž zárubně kovové s konstrukcí jednokřídlové (požárních i nepožárníh)</t>
  </si>
  <si>
    <t>-1583749318</t>
  </si>
  <si>
    <t>https://podminky.urs.cz/item/CS_URS_2023_02/763181311</t>
  </si>
  <si>
    <t>328</t>
  </si>
  <si>
    <t>55331590</t>
  </si>
  <si>
    <t>zárubeň jednokřídlá ocelová pro sádrokartonové příčky tl stěny 75-100mm rozměru 800/1970, 2100mm</t>
  </si>
  <si>
    <t>-294711279</t>
  </si>
  <si>
    <t>329</t>
  </si>
  <si>
    <t>55331590R</t>
  </si>
  <si>
    <t>zárubeň jednokřídlá ocelová pro sádrokartonové příčky tl stěny 75-100mm rozměru 800/1970, 2100mm protipožární</t>
  </si>
  <si>
    <t>-1691000415</t>
  </si>
  <si>
    <t>330</t>
  </si>
  <si>
    <t>55331593</t>
  </si>
  <si>
    <t>zárubeň jednokřídlá ocelová pro sádrokartonové příčky tl stěny 110-150mm rozměru 600/1970, 2100mm</t>
  </si>
  <si>
    <t>-109065533</t>
  </si>
  <si>
    <t>331</t>
  </si>
  <si>
    <t>55331594</t>
  </si>
  <si>
    <t>zárubeň jednokřídlá ocelová pro sádrokartonové příčky tl stěny 110-150mm rozměru 700/1970, 2100mm</t>
  </si>
  <si>
    <t>1219619628</t>
  </si>
  <si>
    <t>332</t>
  </si>
  <si>
    <t>55331595</t>
  </si>
  <si>
    <t>zárubeň jednokřídlá ocelová pro sádrokartonové příčky tl stěny 110-150mm rozměru 800/1970, 2100mm</t>
  </si>
  <si>
    <t>1090309794</t>
  </si>
  <si>
    <t>333</t>
  </si>
  <si>
    <t>55331596</t>
  </si>
  <si>
    <t>zárubeň jednokřídlá ocelová pro sádrokartonové příčky tl stěny 110-150mm rozměru 900/1970, 2100mm</t>
  </si>
  <si>
    <t>356335385</t>
  </si>
  <si>
    <t>334</t>
  </si>
  <si>
    <t>55331594R</t>
  </si>
  <si>
    <t>zárubeň jednokřídlá ocelová pro sádrokartonové příčky tl stěny 110-150mm rozměru 700/1970, 2100mm  protipožární</t>
  </si>
  <si>
    <t>1937221208</t>
  </si>
  <si>
    <t>335</t>
  </si>
  <si>
    <t>55331595R</t>
  </si>
  <si>
    <t>zárubeň jednokřídlá ocelová pro sádrokartonové příčky tl stěny 110-150mm rozměru 800/1970, 2100mm  protipožární</t>
  </si>
  <si>
    <t>-1016544871</t>
  </si>
  <si>
    <t>336</t>
  </si>
  <si>
    <t>55331596R</t>
  </si>
  <si>
    <t>zárubeň jednokřídlá ocelová pro sádrokartonové příčky tl stěny 110-150mm rozměru 900/1970, 2100mm  protipožární</t>
  </si>
  <si>
    <t>-1186427740</t>
  </si>
  <si>
    <t>337</t>
  </si>
  <si>
    <t>55331711R</t>
  </si>
  <si>
    <t>zárubeň jednokřídlá ocelová pro sádrokartonové příčky tl stěny 260-300mm rozměru 900/1970, 2100mm  protipožární</t>
  </si>
  <si>
    <t>788344905</t>
  </si>
  <si>
    <t>338</t>
  </si>
  <si>
    <t>55331712R</t>
  </si>
  <si>
    <t>zárubeň jednokřídlá ocelová pro sádrokartonové příčky tl stěny 260-300mm rozměru 1000/1970, 2100mm  protipožární</t>
  </si>
  <si>
    <t>-591696277</t>
  </si>
  <si>
    <t>339</t>
  </si>
  <si>
    <t>763181311R</t>
  </si>
  <si>
    <t>Výplně otvorů konstrukcí ze sádrokartonových desek montáž zárubně kovové s konstrukcí jednokřídlové s nadvětlíkem</t>
  </si>
  <si>
    <t>1658193785</t>
  </si>
  <si>
    <t>340</t>
  </si>
  <si>
    <t>55331596R2</t>
  </si>
  <si>
    <t>zárubeň jednokřídlá ocelová pro sádrokartonové příčky tl stěny 110-150mm rozměru 900/1970, 2100mm + prosklený nadsvětlík</t>
  </si>
  <si>
    <t>-2013673223</t>
  </si>
  <si>
    <t>341</t>
  </si>
  <si>
    <t>763183111</t>
  </si>
  <si>
    <t>Výplně otvorů konstrukcí ze sádrokartonových desek montáž stavebního pouzdra posuvných dveří do sádrokartonové příčky s jednou kapsou pro jedno dveřní křídlo, průchozí šířky do 800 mm</t>
  </si>
  <si>
    <t>-246271929</t>
  </si>
  <si>
    <t>https://podminky.urs.cz/item/CS_URS_2023_02/763183111</t>
  </si>
  <si>
    <t>342</t>
  </si>
  <si>
    <t>55331611</t>
  </si>
  <si>
    <t>pouzdro stavební posuvných dveří jednopouzdrové 700mm standardní rozměr</t>
  </si>
  <si>
    <t>-1243119433</t>
  </si>
  <si>
    <t>343</t>
  </si>
  <si>
    <t>763183112</t>
  </si>
  <si>
    <t>Výplně otvorů konstrukcí ze sádrokartonových desek montáž stavebního pouzdra posuvných dveří do sádrokartonové příčky s jednou kapsou pro jedno dveřní křídlo, průchozí šířky přes 800 do 1200 mm</t>
  </si>
  <si>
    <t>-26011305</t>
  </si>
  <si>
    <t>https://podminky.urs.cz/item/CS_URS_2023_02/763183112</t>
  </si>
  <si>
    <t>344</t>
  </si>
  <si>
    <t>55331613</t>
  </si>
  <si>
    <t>pouzdro stavební posuvných dveří jednopouzdrové 900mm standardní rozměr</t>
  </si>
  <si>
    <t>-300880627</t>
  </si>
  <si>
    <t>345</t>
  </si>
  <si>
    <t>763251211</t>
  </si>
  <si>
    <t>Podlaha ze sádrovláknitých desek na pero a drážku podlahové desky tl. 2 x 12,5 mm podlaha tl. 25 mm bez podsypu</t>
  </si>
  <si>
    <t>1905250289</t>
  </si>
  <si>
    <t>https://podminky.urs.cz/item/CS_URS_2023_02/763251211</t>
  </si>
  <si>
    <t>346</t>
  </si>
  <si>
    <t>763000R08</t>
  </si>
  <si>
    <t>Příplatek za desky do vlhkého prostředí</t>
  </si>
  <si>
    <t>1598897257</t>
  </si>
  <si>
    <t>347</t>
  </si>
  <si>
    <t>763251221</t>
  </si>
  <si>
    <t>Podlaha ze sádrovláknitých desek na pero a drážku podlahové desky tl. 2 x 12,5 mm podlaha tl. 35 mm s podsypem tl. 10 mm</t>
  </si>
  <si>
    <t>-540722904</t>
  </si>
  <si>
    <t>https://podminky.urs.cz/item/CS_URS_2023_02/763251221</t>
  </si>
  <si>
    <t>348</t>
  </si>
  <si>
    <t>763311114</t>
  </si>
  <si>
    <t>Příčka z cementovláknitých nebo cementových desek s nosnou konstrukcí z jednoduchých ocelových profilů UW, CW jednoduše opláštěná deskou tl. 12,5 mm s izolací, EI 30, Rw do 49 dB, příčka tl. 100 mm, profil 75</t>
  </si>
  <si>
    <t>961238631</t>
  </si>
  <si>
    <t>https://podminky.urs.cz/item/CS_URS_2023_02/763311114</t>
  </si>
  <si>
    <t>349</t>
  </si>
  <si>
    <t>763000R11</t>
  </si>
  <si>
    <t>Příplatek za finální lazurovací nátěr desky</t>
  </si>
  <si>
    <t>-146106252</t>
  </si>
  <si>
    <t>350</t>
  </si>
  <si>
    <t>763412113</t>
  </si>
  <si>
    <t>Sanitární příčky vhodné do suchého prostředí dělící z dřevotřískových desek laminovaných tl. 25 mm</t>
  </si>
  <si>
    <t>-313689774</t>
  </si>
  <si>
    <t>https://podminky.urs.cz/item/CS_URS_2023_02/763412113</t>
  </si>
  <si>
    <t>351</t>
  </si>
  <si>
    <t>763412123</t>
  </si>
  <si>
    <t>Sanitární příčky vhodné do suchého prostředí dveře vnitřní do sanitárních příček šířky do 800 mm, výšky do 2 000 mm z dřevotřískových desek laminovaných včetně nerezového kování tl. 25 mm</t>
  </si>
  <si>
    <t>-1861219474</t>
  </si>
  <si>
    <t>https://podminky.urs.cz/item/CS_URS_2023_02/763412123</t>
  </si>
  <si>
    <t>352</t>
  </si>
  <si>
    <t>763412213</t>
  </si>
  <si>
    <t>Sanitární příčky vhodné do suchého prostředí dělící přepážky k pisoárům z dřevotřískových desek laminovaných tl. 25 mm</t>
  </si>
  <si>
    <t>1233874252</t>
  </si>
  <si>
    <t>https://podminky.urs.cz/item/CS_URS_2023_02/763412213</t>
  </si>
  <si>
    <t>353</t>
  </si>
  <si>
    <t>763431001</t>
  </si>
  <si>
    <t>Montáž podhledu minerálního včetně zavěšeného roštu viditelného s panely vyjímatelnými, velikosti panelů do 0,36 m2</t>
  </si>
  <si>
    <t>1286921222</t>
  </si>
  <si>
    <t>https://podminky.urs.cz/item/CS_URS_2023_02/763431001</t>
  </si>
  <si>
    <t>354</t>
  </si>
  <si>
    <t>63126300</t>
  </si>
  <si>
    <t>panel 600x600mm hrana  rovná  viditelný rastr  bílý</t>
  </si>
  <si>
    <t>-389041979</t>
  </si>
  <si>
    <t>355</t>
  </si>
  <si>
    <t>63126300R</t>
  </si>
  <si>
    <t>panel 600x600mm hrana  rovná  viditelný rastr  bílý do vlhkého prostředí</t>
  </si>
  <si>
    <t>1167755682</t>
  </si>
  <si>
    <t>356</t>
  </si>
  <si>
    <t>763431011</t>
  </si>
  <si>
    <t>Montáž podhledu minerálního včetně zavěšeného roštu polozapuštěného s panely vyjímatelnými, velikosti panelů do 0,36 m2</t>
  </si>
  <si>
    <t>-573886888</t>
  </si>
  <si>
    <t>https://podminky.urs.cz/item/CS_URS_2023_02/763431011</t>
  </si>
  <si>
    <t>357</t>
  </si>
  <si>
    <t>59036501</t>
  </si>
  <si>
    <t>deska podhledová minerální polodrážkabez perforace bílá 20x600x600mm</t>
  </si>
  <si>
    <t>810945947</t>
  </si>
  <si>
    <t>358</t>
  </si>
  <si>
    <t>59036501R</t>
  </si>
  <si>
    <t>deska podhledová minerální polodrážkabez perforace bílá 20x600x600mm do vlhkého prostředí</t>
  </si>
  <si>
    <t>2094038237</t>
  </si>
  <si>
    <t>359</t>
  </si>
  <si>
    <t>763000R12</t>
  </si>
  <si>
    <t xml:space="preserve">D+M výztuha pro tabuli únosnost cca 50kg </t>
  </si>
  <si>
    <t>378885384</t>
  </si>
  <si>
    <t>360</t>
  </si>
  <si>
    <t>998763403</t>
  </si>
  <si>
    <t>Přesun hmot pro konstrukce montované z desek stanovený procentní sazbou (%) z ceny vodorovná dopravní vzdálenost do 50 m v objektech výšky přes 12 do 24 m</t>
  </si>
  <si>
    <t>190006804</t>
  </si>
  <si>
    <t>https://podminky.urs.cz/item/CS_URS_2023_02/998763403</t>
  </si>
  <si>
    <t>361</t>
  </si>
  <si>
    <t>764241544</t>
  </si>
  <si>
    <t>Oplechování střešních prvků z titanzinkového plechu s povrchovou úpravou nároží nevětraného s použitím nárožního plechu rš do 330 mm</t>
  </si>
  <si>
    <t>44169502</t>
  </si>
  <si>
    <t>https://podminky.urs.cz/item/CS_URS_2023_02/764241544</t>
  </si>
  <si>
    <t>362</t>
  </si>
  <si>
    <t>764241566</t>
  </si>
  <si>
    <t>Oplechování střešních prvků z titanzinkového plechu s povrchovou úpravou úžlabí rš do 500 mm</t>
  </si>
  <si>
    <t>543639167</t>
  </si>
  <si>
    <t>https://podminky.urs.cz/item/CS_URS_2023_02/764241566</t>
  </si>
  <si>
    <t>363</t>
  </si>
  <si>
    <t>764241567</t>
  </si>
  <si>
    <t>Oplechování střešních prvků z titanzinkového plechu s povrchovou úpravou úžlabí rš do 670 mm</t>
  </si>
  <si>
    <t>583772665</t>
  </si>
  <si>
    <t>https://podminky.urs.cz/item/CS_URS_2023_02/764241567</t>
  </si>
  <si>
    <t>364</t>
  </si>
  <si>
    <t>764242504</t>
  </si>
  <si>
    <t>Oplechování střešních prvků z titanzinkového plechu s povrchovou úpravou štítu závětrnou lištou rš 330 mm</t>
  </si>
  <si>
    <t>-1096199147</t>
  </si>
  <si>
    <t>https://podminky.urs.cz/item/CS_URS_2023_02/764242504</t>
  </si>
  <si>
    <t>365</t>
  </si>
  <si>
    <t>764245506</t>
  </si>
  <si>
    <t>Oplechování horních ploch zdí a nadezdívek (atik) z titanzinkového plechu s povrchovou úpravou celoplošně lepené rš do 500 mm</t>
  </si>
  <si>
    <t>-565095509</t>
  </si>
  <si>
    <t>https://podminky.urs.cz/item/CS_URS_2023_02/764245506</t>
  </si>
  <si>
    <t>366</t>
  </si>
  <si>
    <t>764245508</t>
  </si>
  <si>
    <t>Oplechování horních ploch zdí a nadezdívek (atik) z titanzinkového plechu s povrchovou úpravou celoplošně lepené rš do 750 mm</t>
  </si>
  <si>
    <t>1994864696</t>
  </si>
  <si>
    <t>https://podminky.urs.cz/item/CS_URS_2023_02/764245508</t>
  </si>
  <si>
    <t>367</t>
  </si>
  <si>
    <t>764246542</t>
  </si>
  <si>
    <t>Oplechování parapetů z titanzinkového plechu s povrchovou úpravou rovných celoplošně lepené, bez rohů rš 200 mm</t>
  </si>
  <si>
    <t>978052650</t>
  </si>
  <si>
    <t>https://podminky.urs.cz/item/CS_URS_2023_02/764246542</t>
  </si>
  <si>
    <t>368</t>
  </si>
  <si>
    <t>764246545</t>
  </si>
  <si>
    <t>Oplechování parapetů z titanzinkového plechu s povrchovou úpravou rovných celoplošně lepené, bez rohů rš 400 mm</t>
  </si>
  <si>
    <t>2002068970</t>
  </si>
  <si>
    <t>https://podminky.urs.cz/item/CS_URS_2023_02/764246545</t>
  </si>
  <si>
    <t>369</t>
  </si>
  <si>
    <t>764341516</t>
  </si>
  <si>
    <t>Lemování zdí z titanzinkového plechu s povrchovou úpravou boční nebo horní rovných, střech s krytinou skládanou mimo prejzovou rš 500 mm</t>
  </si>
  <si>
    <t>1208081675</t>
  </si>
  <si>
    <t>https://podminky.urs.cz/item/CS_URS_2023_02/764341516</t>
  </si>
  <si>
    <t>370</t>
  </si>
  <si>
    <t>764344512</t>
  </si>
  <si>
    <t>Lemování prostupů z titanzinkového plechu s povrchovou úpravou bez lišty, střech s krytinou skládanou nebo z plechu</t>
  </si>
  <si>
    <t>1910478023</t>
  </si>
  <si>
    <t>https://podminky.urs.cz/item/CS_URS_2023_02/764344512</t>
  </si>
  <si>
    <t>371</t>
  </si>
  <si>
    <t>764041524</t>
  </si>
  <si>
    <t>Dilatační lišta z titanzinkového plechu s povrchovou úpravou připojovací, včetně tmelení rš do 200 mm</t>
  </si>
  <si>
    <t>-1153075172</t>
  </si>
  <si>
    <t>https://podminky.urs.cz/item/CS_URS_2023_02/764041524</t>
  </si>
  <si>
    <t>372</t>
  </si>
  <si>
    <t>764345525</t>
  </si>
  <si>
    <t>Lemování trub, konzol, držáků a ostatních prvků z titanzinkového plechu s povrchovou úpravou střech s krytinou skládanou mimo prejzovou nebo z plechu, průměr 315 mm</t>
  </si>
  <si>
    <t>1597857395</t>
  </si>
  <si>
    <t>https://podminky.urs.cz/item/CS_URS_2023_02/764345525</t>
  </si>
  <si>
    <t>373</t>
  </si>
  <si>
    <t>764541407</t>
  </si>
  <si>
    <t>Žlab podokapní z titanzinkového předzvětralého plechu včetně háků a čel půlkruhový rš 400 mm</t>
  </si>
  <si>
    <t>-657693635</t>
  </si>
  <si>
    <t>https://podminky.urs.cz/item/CS_URS_2023_02/764541407</t>
  </si>
  <si>
    <t>374</t>
  </si>
  <si>
    <t>764541427</t>
  </si>
  <si>
    <t>Žlab podokapní z titanzinkového předzvětralého plechu včetně háků a čel roh nebo kout, žlabu půlkruhového rš 400 mm</t>
  </si>
  <si>
    <t>-1014350402</t>
  </si>
  <si>
    <t>https://podminky.urs.cz/item/CS_URS_2023_02/764541427</t>
  </si>
  <si>
    <t>375</t>
  </si>
  <si>
    <t>764541449</t>
  </si>
  <si>
    <t>Žlab podokapní z titanzinkového předzvětralého plechu včetně háků a čel kotlík oválný (trychtýřový), rš žlabu/průměr svodu 400/150 mm</t>
  </si>
  <si>
    <t>-195957780</t>
  </si>
  <si>
    <t>https://podminky.urs.cz/item/CS_URS_2023_02/764541449</t>
  </si>
  <si>
    <t>376</t>
  </si>
  <si>
    <t>764548425</t>
  </si>
  <si>
    <t>Svod z titanzinkového předzvětralého plechu včetně objímek, kolen a odskoků kruhový, průměru 150 mm</t>
  </si>
  <si>
    <t>-1294564836</t>
  </si>
  <si>
    <t>https://podminky.urs.cz/item/CS_URS_2023_02/764548425</t>
  </si>
  <si>
    <t>377</t>
  </si>
  <si>
    <t>998764203</t>
  </si>
  <si>
    <t>Přesun hmot pro konstrukce klempířské stanovený procentní sazbou (%) z ceny vodorovná dopravní vzdálenost do 50 m v objektech výšky přes 12 do 24 m</t>
  </si>
  <si>
    <t>-1017125602</t>
  </si>
  <si>
    <t>https://podminky.urs.cz/item/CS_URS_2023_02/998764203</t>
  </si>
  <si>
    <t>378</t>
  </si>
  <si>
    <t>625681012</t>
  </si>
  <si>
    <t>Ochrana proti holubům</t>
  </si>
  <si>
    <t>1005571100</t>
  </si>
  <si>
    <t>https://podminky.urs.cz/item/CS_URS_2023_02/625681012</t>
  </si>
  <si>
    <t>379</t>
  </si>
  <si>
    <t>765113112</t>
  </si>
  <si>
    <t>Okapová hrana s větracím pásem</t>
  </si>
  <si>
    <t>133078383</t>
  </si>
  <si>
    <t>https://podminky.urs.cz/item/CS_URS_2023_02/765113112</t>
  </si>
  <si>
    <t>380</t>
  </si>
  <si>
    <t>765131011</t>
  </si>
  <si>
    <t>Montáž vláknocementové krytiny skládané sklonu střechy do 30° jednoduché krytí z pravoúhlých formátů, počet desek přes 10 do 20 ks/m2</t>
  </si>
  <si>
    <t>-1902103042</t>
  </si>
  <si>
    <t>https://podminky.urs.cz/item/CS_URS_2023_02/765131011</t>
  </si>
  <si>
    <t>381</t>
  </si>
  <si>
    <t>59160244</t>
  </si>
  <si>
    <t>krytina vláknocementová s buničinou a umělými vlákny 600x300mm</t>
  </si>
  <si>
    <t>943998007</t>
  </si>
  <si>
    <t>382</t>
  </si>
  <si>
    <t>59160251</t>
  </si>
  <si>
    <t>krytina vláknocementová s buničinou a umělými vlákny  400x400mm</t>
  </si>
  <si>
    <t>-1023079331</t>
  </si>
  <si>
    <t>383</t>
  </si>
  <si>
    <t>765131171</t>
  </si>
  <si>
    <t>Montáž vláknocementové krytiny skládané nárožní hrany z hřebenáčů</t>
  </si>
  <si>
    <t>-1297475853</t>
  </si>
  <si>
    <t>https://podminky.urs.cz/item/CS_URS_2023_02/765131171</t>
  </si>
  <si>
    <t>384</t>
  </si>
  <si>
    <t>59160003</t>
  </si>
  <si>
    <t>hřebenáč vláknocementový konický 480x230</t>
  </si>
  <si>
    <t>426118764</t>
  </si>
  <si>
    <t>385</t>
  </si>
  <si>
    <t>765131191</t>
  </si>
  <si>
    <t>Montáž vláknocementové krytiny skládané hřebene z hřebenáčů</t>
  </si>
  <si>
    <t>2012297249</t>
  </si>
  <si>
    <t>https://podminky.urs.cz/item/CS_URS_2023_02/765131191</t>
  </si>
  <si>
    <t>386</t>
  </si>
  <si>
    <t>59160749</t>
  </si>
  <si>
    <t>hřebenáč rozbočovac  v barvách krytiny</t>
  </si>
  <si>
    <t>1380964890</t>
  </si>
  <si>
    <t>387</t>
  </si>
  <si>
    <t>1581139652</t>
  </si>
  <si>
    <t>388</t>
  </si>
  <si>
    <t>765131201</t>
  </si>
  <si>
    <t>Montáž vláknocementové krytiny skládané úžlabí přiřezáním desek podél oplechování</t>
  </si>
  <si>
    <t>-597233153</t>
  </si>
  <si>
    <t>https://podminky.urs.cz/item/CS_URS_2023_02/765131201</t>
  </si>
  <si>
    <t>389</t>
  </si>
  <si>
    <t>765131281</t>
  </si>
  <si>
    <t>Montáž vláknocementové krytiny skládané Příplatek k cenám za sklon přes 30° na laťování</t>
  </si>
  <si>
    <t>1242083737</t>
  </si>
  <si>
    <t>https://podminky.urs.cz/item/CS_URS_2023_02/765131281</t>
  </si>
  <si>
    <t>390</t>
  </si>
  <si>
    <t>765135001</t>
  </si>
  <si>
    <t>Montáž střešních doplňků vláknocementové krytiny skládané speciálních desek větracích hlavic, ventilačních prostupů, anténních prostupů, prostupových hlavic, kovových univerzálních apod., plochy jednotlivě do 0,2 m2</t>
  </si>
  <si>
    <t>-791202918</t>
  </si>
  <si>
    <t>https://podminky.urs.cz/item/CS_URS_2023_02/765135001</t>
  </si>
  <si>
    <t>391</t>
  </si>
  <si>
    <t>59161148</t>
  </si>
  <si>
    <t>hlavice větrací plast pro šablony vláknocementové krytiny</t>
  </si>
  <si>
    <t>-1036744105</t>
  </si>
  <si>
    <t>392</t>
  </si>
  <si>
    <t>59161151</t>
  </si>
  <si>
    <t>prostup ventilační k větrání sanity 300x600mm D 110mm pro obdélníky vláknocementové krytiny včetně komínku</t>
  </si>
  <si>
    <t>632647866</t>
  </si>
  <si>
    <t>393</t>
  </si>
  <si>
    <t>765135041</t>
  </si>
  <si>
    <t>Montáž střešních doplňků vláknocementové krytiny skládané háků protisněhových</t>
  </si>
  <si>
    <t>-1025347618</t>
  </si>
  <si>
    <t>https://podminky.urs.cz/item/CS_URS_2023_02/765135041</t>
  </si>
  <si>
    <t>394</t>
  </si>
  <si>
    <t>59161158</t>
  </si>
  <si>
    <t>hák protisněhový 400mm barevný,pro vláknocementové krytiny</t>
  </si>
  <si>
    <t>1271597468</t>
  </si>
  <si>
    <t>395</t>
  </si>
  <si>
    <t>765191021</t>
  </si>
  <si>
    <t>Montáž pojistné hydroizolační nebo parotěsné fólie kladené ve sklonu přes 20° s lepenými přesahy na krokve</t>
  </si>
  <si>
    <t>1345109145</t>
  </si>
  <si>
    <t>https://podminky.urs.cz/item/CS_URS_2023_02/765191021</t>
  </si>
  <si>
    <t>396</t>
  </si>
  <si>
    <t>28329031</t>
  </si>
  <si>
    <t>fólie kontaktní difuzně propustná pro doplňkovou hydroizolační vrstvu, monolitická dvouvrstvá PES/PR 270g/m2, integrovaná samolepící páska</t>
  </si>
  <si>
    <t>-1210566694</t>
  </si>
  <si>
    <t>397</t>
  </si>
  <si>
    <t>998765203</t>
  </si>
  <si>
    <t>Přesun hmot pro krytiny skládané stanovený procentní sazbou (%) z ceny vodorovná dopravní vzdálenost do 50 m v objektech výšky přes 12 do 24 m</t>
  </si>
  <si>
    <t>-1624210414</t>
  </si>
  <si>
    <t>https://podminky.urs.cz/item/CS_URS_2023_02/998765203</t>
  </si>
  <si>
    <t>398</t>
  </si>
  <si>
    <t>766000R01</t>
  </si>
  <si>
    <t>D+M Kuchyňka Tr/01</t>
  </si>
  <si>
    <t>39374696</t>
  </si>
  <si>
    <t>399</t>
  </si>
  <si>
    <t>766000R02</t>
  </si>
  <si>
    <t>D+M střešní okno 780x980mm O/4.1</t>
  </si>
  <si>
    <t>1238231038</t>
  </si>
  <si>
    <t>400</t>
  </si>
  <si>
    <t>766000R03</t>
  </si>
  <si>
    <t>D+M střešní okno 780x1400mm O/4.2</t>
  </si>
  <si>
    <t>424367869</t>
  </si>
  <si>
    <t>401</t>
  </si>
  <si>
    <t>766000R04</t>
  </si>
  <si>
    <t>D+M střešní okno 780x1600mm O/4.3</t>
  </si>
  <si>
    <t>82448028</t>
  </si>
  <si>
    <t>402</t>
  </si>
  <si>
    <t>766000R05</t>
  </si>
  <si>
    <t>D+M střešní okno 780x980mm O/4.4</t>
  </si>
  <si>
    <t>1339731518</t>
  </si>
  <si>
    <t>403</t>
  </si>
  <si>
    <t>766000R06</t>
  </si>
  <si>
    <t>D+M střešní okno 780x1400mm O/4.5</t>
  </si>
  <si>
    <t>-1862731237</t>
  </si>
  <si>
    <t>404</t>
  </si>
  <si>
    <t>766000R07</t>
  </si>
  <si>
    <t>D+M střešní okno 780x980mm O/4.6</t>
  </si>
  <si>
    <t>591946305</t>
  </si>
  <si>
    <t>405</t>
  </si>
  <si>
    <t>766000R08</t>
  </si>
  <si>
    <t>D+M střešní okno 780x1400mm O/4.7</t>
  </si>
  <si>
    <t>259390350</t>
  </si>
  <si>
    <t>406</t>
  </si>
  <si>
    <t>766000R09</t>
  </si>
  <si>
    <t>D+M střešní okno 780x1400mm O/5.1</t>
  </si>
  <si>
    <t>724280318</t>
  </si>
  <si>
    <t>407</t>
  </si>
  <si>
    <t>766000R10</t>
  </si>
  <si>
    <t>D+M střešní okno 780x1180mm O/5.2</t>
  </si>
  <si>
    <t>1687581521</t>
  </si>
  <si>
    <t>408</t>
  </si>
  <si>
    <t>766000R11</t>
  </si>
  <si>
    <t>D+M střešní okno 660x1400mm O/5.3</t>
  </si>
  <si>
    <t>2069368447</t>
  </si>
  <si>
    <t>409</t>
  </si>
  <si>
    <t>766000R12</t>
  </si>
  <si>
    <t>D+M střešní okno 780x1400mm O/5.4</t>
  </si>
  <si>
    <t>-1699338395</t>
  </si>
  <si>
    <t>410</t>
  </si>
  <si>
    <t>766000R13</t>
  </si>
  <si>
    <t>D+M dveře vnitřní 800x1970 EI30 DP3-C dle L/D0.1</t>
  </si>
  <si>
    <t>439151469</t>
  </si>
  <si>
    <t>411</t>
  </si>
  <si>
    <t>766000R14</t>
  </si>
  <si>
    <t>D+M dveře vnitřní 900x1970 EI30 DP3-C dle P/D0.2</t>
  </si>
  <si>
    <t>159470100</t>
  </si>
  <si>
    <t>412</t>
  </si>
  <si>
    <t>766000R15</t>
  </si>
  <si>
    <t>D+M dveře vnitřní 800x1200 EI30 DP3-C dle L/D0.3</t>
  </si>
  <si>
    <t>-1487447717</t>
  </si>
  <si>
    <t>413</t>
  </si>
  <si>
    <t>766000R16</t>
  </si>
  <si>
    <t>D+M dveře vnitřní 900x1970 EI30 DP3-C dle L/D0.4</t>
  </si>
  <si>
    <t>822472361</t>
  </si>
  <si>
    <t>414</t>
  </si>
  <si>
    <t>766000R17</t>
  </si>
  <si>
    <t>D+M dveře vnitřní 900x1970 EI30 DP3-C dle L/D0.6</t>
  </si>
  <si>
    <t>-1798270767</t>
  </si>
  <si>
    <t>415</t>
  </si>
  <si>
    <t>766000R18</t>
  </si>
  <si>
    <t>D+M dveře vnitřní 900x1970 EI30 DP3-C dle L/D0.7</t>
  </si>
  <si>
    <t>776295879</t>
  </si>
  <si>
    <t>416</t>
  </si>
  <si>
    <t>766000R19</t>
  </si>
  <si>
    <t>D+M dveře vnitřní 900x1970 EI30 DP3-C dle L/D0.8</t>
  </si>
  <si>
    <t>-614460007</t>
  </si>
  <si>
    <t>417</t>
  </si>
  <si>
    <t>766000R20</t>
  </si>
  <si>
    <t>D+M dveře vnitřní 800x1970 EI30 DP3-C dle L/D1.1</t>
  </si>
  <si>
    <t>-34166005</t>
  </si>
  <si>
    <t>418</t>
  </si>
  <si>
    <t>766000R21</t>
  </si>
  <si>
    <t>D+M dveře vnitřní 800x1970 EI30 DP3-C dle L/D1.2</t>
  </si>
  <si>
    <t>1549499570</t>
  </si>
  <si>
    <t>419</t>
  </si>
  <si>
    <t>766000R22</t>
  </si>
  <si>
    <t>D+M dveře vnitřní 1000x1970 EI30 DP3-C dle L/D1.3</t>
  </si>
  <si>
    <t>2141044035</t>
  </si>
  <si>
    <t>420</t>
  </si>
  <si>
    <t>766000R23</t>
  </si>
  <si>
    <t>D+M dveře vnitřní 800x1970 EI30 DP3-C dle P/D1.5</t>
  </si>
  <si>
    <t>-86949472</t>
  </si>
  <si>
    <t>421</t>
  </si>
  <si>
    <t>766000R24</t>
  </si>
  <si>
    <t>D+M dveře vnitřní 800x1970 dle L/D1.6</t>
  </si>
  <si>
    <t>-935708202</t>
  </si>
  <si>
    <t>422</t>
  </si>
  <si>
    <t>766000R25</t>
  </si>
  <si>
    <t>D+M dveře vnitřní 800x1970 EI30 DP3-C dle L/D2.1</t>
  </si>
  <si>
    <t>-1163835483</t>
  </si>
  <si>
    <t>423</t>
  </si>
  <si>
    <t>766000R26</t>
  </si>
  <si>
    <t>D+M dveře vnitřní 900x1970 EI30 DP3-C dle L/D2.2</t>
  </si>
  <si>
    <t>-855853934</t>
  </si>
  <si>
    <t>424</t>
  </si>
  <si>
    <t>766000R27</t>
  </si>
  <si>
    <t>D+M dveře vnitřní 900x1970 EI30 DP3-C dle L/D2.3</t>
  </si>
  <si>
    <t>-1873745719</t>
  </si>
  <si>
    <t>425</t>
  </si>
  <si>
    <t>766000R28</t>
  </si>
  <si>
    <t>D+M dveře vnitřní prosklené 900x1970 EI30 DP3-C dle P/D2.6</t>
  </si>
  <si>
    <t>1231056008</t>
  </si>
  <si>
    <t>426</t>
  </si>
  <si>
    <t>766000R29</t>
  </si>
  <si>
    <t>D+M dveře vnitřní 800x1970 EI30 DP3-C dle L/D3.1</t>
  </si>
  <si>
    <t>-2075868688</t>
  </si>
  <si>
    <t>427</t>
  </si>
  <si>
    <t>766000R30</t>
  </si>
  <si>
    <t>D+M dveře vnitřní 900x1970 EI30 DP3-C dle L/D3.2</t>
  </si>
  <si>
    <t>-825355895</t>
  </si>
  <si>
    <t>428</t>
  </si>
  <si>
    <t>766000R31</t>
  </si>
  <si>
    <t>D+M dveře vnitřní 900x1970 EI30 DP3-C dle L/D3.3</t>
  </si>
  <si>
    <t>648158258</t>
  </si>
  <si>
    <t>429</t>
  </si>
  <si>
    <t>766000R32</t>
  </si>
  <si>
    <t>D+M dveře vnitřní 900x1970 EI30 DP3-C dle P/D3.6</t>
  </si>
  <si>
    <t>-2066814762</t>
  </si>
  <si>
    <t>430</t>
  </si>
  <si>
    <t>766000R33</t>
  </si>
  <si>
    <t>D+M dveře vnitřní 900x2100 EI30 DP3-C dle P/D4.2 nadsvětlík</t>
  </si>
  <si>
    <t>-415614610</t>
  </si>
  <si>
    <t>431</t>
  </si>
  <si>
    <t>766000R34</t>
  </si>
  <si>
    <t>D+M dveře vnitřní 900x2100 dle P/D4.3 nadsvětlík</t>
  </si>
  <si>
    <t>-684788139</t>
  </si>
  <si>
    <t>432</t>
  </si>
  <si>
    <t>766000R35</t>
  </si>
  <si>
    <t>D+M dveře vnitřní 900x2100 dle L/D4.4 nadsvětlík</t>
  </si>
  <si>
    <t>874912063</t>
  </si>
  <si>
    <t>433</t>
  </si>
  <si>
    <t>766000R36</t>
  </si>
  <si>
    <t>D+M dveře vnitřní 900x2100 dle P/D4.5 nadsvětlík</t>
  </si>
  <si>
    <t>-592612631</t>
  </si>
  <si>
    <t>434</t>
  </si>
  <si>
    <t>766000R37</t>
  </si>
  <si>
    <t>D+M dveře vnitřní 800x2100 dle L/D4.6</t>
  </si>
  <si>
    <t>259868938</t>
  </si>
  <si>
    <t>435</t>
  </si>
  <si>
    <t>766000R38</t>
  </si>
  <si>
    <t>D+M dveře vnitřní 600x2100 dle P/D4.7</t>
  </si>
  <si>
    <t>959208881</t>
  </si>
  <si>
    <t>436</t>
  </si>
  <si>
    <t>766000R39</t>
  </si>
  <si>
    <t>D+M dveře vnitřní 800x2100 dle L/D4.8</t>
  </si>
  <si>
    <t>-326257042</t>
  </si>
  <si>
    <t>437</t>
  </si>
  <si>
    <t>766000R40</t>
  </si>
  <si>
    <t>D+M dveře vnitřní 700x2100 dle P/D4.9</t>
  </si>
  <si>
    <t>1129241198</t>
  </si>
  <si>
    <t>438</t>
  </si>
  <si>
    <t>766000R41</t>
  </si>
  <si>
    <t>D+M dveře vnitřní 700x2100 dle P/D4.10</t>
  </si>
  <si>
    <t>1453490750</t>
  </si>
  <si>
    <t>439</t>
  </si>
  <si>
    <t>766000R42</t>
  </si>
  <si>
    <t>D+M dveře vnitřní 900x2100 dle P/D4.11 posuvné do pouzdra</t>
  </si>
  <si>
    <t>-1070943965</t>
  </si>
  <si>
    <t>440</t>
  </si>
  <si>
    <t>766000R43</t>
  </si>
  <si>
    <t>D+M dveře vnitřní 800x2100 dle P/D4.12</t>
  </si>
  <si>
    <t>-351207958</t>
  </si>
  <si>
    <t>441</t>
  </si>
  <si>
    <t>766000R44</t>
  </si>
  <si>
    <t>D+M dveře vnitřní 900x2100 dle P/D4.13 posuvné do pouzdra</t>
  </si>
  <si>
    <t>1319825541</t>
  </si>
  <si>
    <t>442</t>
  </si>
  <si>
    <t>766000R45</t>
  </si>
  <si>
    <t>D+M dveře vnitřní 700x2100 dle P/D4.14 posuvné do pouzdra</t>
  </si>
  <si>
    <t>100005480</t>
  </si>
  <si>
    <t>443</t>
  </si>
  <si>
    <t>766000R46</t>
  </si>
  <si>
    <t>D+M dveře vnitřní 700x2100 dle L/D4.15 posuvné do pouzdra</t>
  </si>
  <si>
    <t>1652034756</t>
  </si>
  <si>
    <t>444</t>
  </si>
  <si>
    <t>766000R47</t>
  </si>
  <si>
    <t>D+M dveře vnitřní 900x2100 dle L/D4.16 posuvné do pouzdra</t>
  </si>
  <si>
    <t>-691084557</t>
  </si>
  <si>
    <t>445</t>
  </si>
  <si>
    <t>766000R48</t>
  </si>
  <si>
    <t>D+M dveře vnitřní 900x2100 dle L/D4.17</t>
  </si>
  <si>
    <t>1892929479</t>
  </si>
  <si>
    <t>446</t>
  </si>
  <si>
    <t>766000R49</t>
  </si>
  <si>
    <t>D+M dveře vnitřní 900x2100 dle L/D4.18</t>
  </si>
  <si>
    <t>-1805501927</t>
  </si>
  <si>
    <t>447</t>
  </si>
  <si>
    <t>766000R50</t>
  </si>
  <si>
    <t>D+M dveře vnitřní 800x2100 dle P/D4.19</t>
  </si>
  <si>
    <t>1393037466</t>
  </si>
  <si>
    <t>448</t>
  </si>
  <si>
    <t>766000R51</t>
  </si>
  <si>
    <t>D+M dveře vnitřní 800x2100 dle P/D4.20</t>
  </si>
  <si>
    <t>732547402</t>
  </si>
  <si>
    <t>449</t>
  </si>
  <si>
    <t>766000R52</t>
  </si>
  <si>
    <t>D+M dveře vnitřní 800x2100 EI30 DP3-C dle P/D4.22</t>
  </si>
  <si>
    <t>1109783321</t>
  </si>
  <si>
    <t>450</t>
  </si>
  <si>
    <t>766000R53</t>
  </si>
  <si>
    <t>D+M dveře vnitřní 700x2100 EI30 DP3-C dle L/D4.23</t>
  </si>
  <si>
    <t>-79599132</t>
  </si>
  <si>
    <t>451</t>
  </si>
  <si>
    <t>766000R54</t>
  </si>
  <si>
    <t>D+M dveře vnitřní 900x2100 EI30 DP3-C dle P/D4.24</t>
  </si>
  <si>
    <t>-574474855</t>
  </si>
  <si>
    <t>452</t>
  </si>
  <si>
    <t>766000R55</t>
  </si>
  <si>
    <t>D+M dveře vnitřní 900x2100 dle P/D4.25 nadsvětlík</t>
  </si>
  <si>
    <t>1916667297</t>
  </si>
  <si>
    <t>453</t>
  </si>
  <si>
    <t>766000R56</t>
  </si>
  <si>
    <t>D+M dveře vnitřní 900x2100 dle P/D4.26 posuvné do pouzdra</t>
  </si>
  <si>
    <t>161433565</t>
  </si>
  <si>
    <t>454</t>
  </si>
  <si>
    <t>766000R57</t>
  </si>
  <si>
    <t>D+M dveře vnitřní 900x2100 dle L/D4.27 nadsvětlík</t>
  </si>
  <si>
    <t>426796917</t>
  </si>
  <si>
    <t>455</t>
  </si>
  <si>
    <t>766000R58</t>
  </si>
  <si>
    <t>D+M dveře vnitřní 900x2100 dle P/D4.28 nadsvětlík</t>
  </si>
  <si>
    <t>1857515927</t>
  </si>
  <si>
    <t>456</t>
  </si>
  <si>
    <t>766000R59</t>
  </si>
  <si>
    <t>D+M dveře vnitřní 900x2100 dle P/D4.29 nadsvětlík</t>
  </si>
  <si>
    <t>-1327905454</t>
  </si>
  <si>
    <t>457</t>
  </si>
  <si>
    <t>766000R60</t>
  </si>
  <si>
    <t>D+M dveře vnitřní 900x2100 dle P/D4.30 nadsvětlík</t>
  </si>
  <si>
    <t>-115408892</t>
  </si>
  <si>
    <t>458</t>
  </si>
  <si>
    <t>766000R61</t>
  </si>
  <si>
    <t>D+M dveře vnitřní 900x2100 dle L/D4.31 nadsvětlík</t>
  </si>
  <si>
    <t>-793300396</t>
  </si>
  <si>
    <t>459</t>
  </si>
  <si>
    <t>766000R62</t>
  </si>
  <si>
    <t>D+M dveře vnitřní 1000x2100 EI30 DP3-C dle P/D5.1</t>
  </si>
  <si>
    <t>-313377410</t>
  </si>
  <si>
    <t>460</t>
  </si>
  <si>
    <t>766000R63</t>
  </si>
  <si>
    <t>D+M dveře vnitřní 900x2100 EI30 DP3-C dle P/D5.2</t>
  </si>
  <si>
    <t>-794636436</t>
  </si>
  <si>
    <t>461</t>
  </si>
  <si>
    <t>766000R64</t>
  </si>
  <si>
    <t>D+M dveře vnitřní 900x2100 EI30 DP3-C dle P/D5.3</t>
  </si>
  <si>
    <t>-811991058</t>
  </si>
  <si>
    <t>462</t>
  </si>
  <si>
    <t>766000R65</t>
  </si>
  <si>
    <t>D+M dveře vnitřní 900x2100 EI30 DP3-C dle L/D5.4</t>
  </si>
  <si>
    <t>754326483</t>
  </si>
  <si>
    <t>463</t>
  </si>
  <si>
    <t>766417211</t>
  </si>
  <si>
    <t>Montáž obložení stěn rošt podkladový</t>
  </si>
  <si>
    <t>1405861480</t>
  </si>
  <si>
    <t>https://podminky.urs.cz/item/CS_URS_2023_02/766417211</t>
  </si>
  <si>
    <t>464</t>
  </si>
  <si>
    <t>-706134511</t>
  </si>
  <si>
    <t>465</t>
  </si>
  <si>
    <t>998766203</t>
  </si>
  <si>
    <t>Přesun hmot pro konstrukce truhlářské stanovený procentní sazbou (%) z ceny vodorovná dopravní vzdálenost do 50 m v objektech výšky přes 12 do 24 m</t>
  </si>
  <si>
    <t>249213038</t>
  </si>
  <si>
    <t>https://podminky.urs.cz/item/CS_URS_2023_02/998766203</t>
  </si>
  <si>
    <t>466</t>
  </si>
  <si>
    <t>767000R01</t>
  </si>
  <si>
    <t>D+M Vnitřní hliníková prosklená stěna s dveřmi 2500x2400mm EI30DP30-C, EI45DP3 L/D0.5</t>
  </si>
  <si>
    <t>-470646671</t>
  </si>
  <si>
    <t>467</t>
  </si>
  <si>
    <t>767000R02</t>
  </si>
  <si>
    <t>D+M Vnitřní hliníková prosklená stěna s dveřmi 2500x3250mm EI30DP30-C, EI45DP3 P/D1.4</t>
  </si>
  <si>
    <t>1793867786</t>
  </si>
  <si>
    <t>468</t>
  </si>
  <si>
    <t>767000R03</t>
  </si>
  <si>
    <t>D+M Vnitřní hliníková prosklená stěna s dveřmi 2500x3250mm EI30DP30-C, EI45DP3 P/D2.4</t>
  </si>
  <si>
    <t>1308697845</t>
  </si>
  <si>
    <t>469</t>
  </si>
  <si>
    <t>767000R04</t>
  </si>
  <si>
    <t>D+M Vnitřní hliníková prosklená stěna s dveřmi1500x3250mm EI30DP30-C, EI45DP3 L/D2.5</t>
  </si>
  <si>
    <t>634898078</t>
  </si>
  <si>
    <t>470</t>
  </si>
  <si>
    <t>767000R05</t>
  </si>
  <si>
    <t>D+M Vnitřní hliníková prosklená stěna s dveřmi 2500x3250mm EI30DP30-C, EI45DP3 P/D3.4</t>
  </si>
  <si>
    <t>-966453181</t>
  </si>
  <si>
    <t>471</t>
  </si>
  <si>
    <t>767000R06</t>
  </si>
  <si>
    <t>D+M Vnitřní hliníková prosklená stěna s dveřmi1500x3250mm EI30DP30-C, EI45DP3 L/D3.5</t>
  </si>
  <si>
    <t>1303031151</t>
  </si>
  <si>
    <t>472</t>
  </si>
  <si>
    <t>767000R07</t>
  </si>
  <si>
    <t>D+M Vnitřní hliníková prosklená stěna s dveřmi 1600x2800mm EI30DP30-C, EI45DP3 P/L4.1</t>
  </si>
  <si>
    <t>-1990239303</t>
  </si>
  <si>
    <t>473</t>
  </si>
  <si>
    <t>767000R08</t>
  </si>
  <si>
    <t>D+M Vnitřní hliníková prosklená stěna s dveřmi 1600x2100mm EI30DP30-C P/L4.21</t>
  </si>
  <si>
    <t>-342862542</t>
  </si>
  <si>
    <t>474</t>
  </si>
  <si>
    <t>767000R09</t>
  </si>
  <si>
    <t>D+M Ocelový keson výtahové šachty Z/01 včetně zinkování a nátěru</t>
  </si>
  <si>
    <t xml:space="preserve">kus </t>
  </si>
  <si>
    <t>-2026106759</t>
  </si>
  <si>
    <t>475</t>
  </si>
  <si>
    <t>767000R10</t>
  </si>
  <si>
    <t>D+M Soustava zábradlí a madel kolem vyrovnávacího schodiště Z/02</t>
  </si>
  <si>
    <t>-1398563639</t>
  </si>
  <si>
    <t>476</t>
  </si>
  <si>
    <t>767000R11</t>
  </si>
  <si>
    <t>D+M Soustava zábradlí a madel kolem vyrovnávacího schodiště Z/03</t>
  </si>
  <si>
    <t>156132683</t>
  </si>
  <si>
    <t>477</t>
  </si>
  <si>
    <t>767000R12</t>
  </si>
  <si>
    <t>D+M Ukončující lem konstrukce podlahy Z/04</t>
  </si>
  <si>
    <t>-1276613431</t>
  </si>
  <si>
    <t>478</t>
  </si>
  <si>
    <t>767000R13</t>
  </si>
  <si>
    <t>D+M Podpůrná konstrukce držáku dveří Z/05</t>
  </si>
  <si>
    <t>1219121969</t>
  </si>
  <si>
    <t>479</t>
  </si>
  <si>
    <t>767000R14</t>
  </si>
  <si>
    <t>D+M Soustava zábradlí a madel kolem vyrovnávacího schodiště Z/06</t>
  </si>
  <si>
    <t>1404517413</t>
  </si>
  <si>
    <t>480</t>
  </si>
  <si>
    <t>767000R15</t>
  </si>
  <si>
    <t>D+M Soustava zábradlí a madel kolem vyrovnávacího schodiště Z/07</t>
  </si>
  <si>
    <t>521432109</t>
  </si>
  <si>
    <t>481</t>
  </si>
  <si>
    <t>767000R16</t>
  </si>
  <si>
    <t>D+M Soustava zábradlí a madel kolem vyrovnávacího schodiště Z/08</t>
  </si>
  <si>
    <t>-469803538</t>
  </si>
  <si>
    <t>482</t>
  </si>
  <si>
    <t>767000R17</t>
  </si>
  <si>
    <t>D+M Schodišťové madlo Z/09</t>
  </si>
  <si>
    <t>-554441592</t>
  </si>
  <si>
    <t>483</t>
  </si>
  <si>
    <t>767000R18</t>
  </si>
  <si>
    <t>D+M Vyrovnávací schodiště 1.NP Z/10</t>
  </si>
  <si>
    <t>1990258939</t>
  </si>
  <si>
    <t>484</t>
  </si>
  <si>
    <t>767000R19</t>
  </si>
  <si>
    <t>D+M Soustava zábradlí kolem schodiště 2.NP/3.NP Z/11</t>
  </si>
  <si>
    <t>-1125906</t>
  </si>
  <si>
    <t>485</t>
  </si>
  <si>
    <t>767000R20</t>
  </si>
  <si>
    <t>D+M Soustava zábradlí kolem schodiště 4.NP/5.NP Z/12</t>
  </si>
  <si>
    <t>-675451609</t>
  </si>
  <si>
    <t>486</t>
  </si>
  <si>
    <t>767000R21</t>
  </si>
  <si>
    <t>D+M Soustava zábradlí schodiště 4.NP Z/13</t>
  </si>
  <si>
    <t>-844154456</t>
  </si>
  <si>
    <t>487</t>
  </si>
  <si>
    <t>767000R22</t>
  </si>
  <si>
    <t>D+M Vyrovnávací schodiště včetně zábradlí 4.NP Z/14</t>
  </si>
  <si>
    <t>-1362794127</t>
  </si>
  <si>
    <t>488</t>
  </si>
  <si>
    <t>767000R23</t>
  </si>
  <si>
    <t>D+M Protipožární dveře k rozvaděči elektro 680x2020mm EI45/DP1</t>
  </si>
  <si>
    <t>-691912521</t>
  </si>
  <si>
    <t>489</t>
  </si>
  <si>
    <t>767000R24</t>
  </si>
  <si>
    <t>D+M Protipožární dveře k rozvaděči elektro 620x800mm EI45/DP1</t>
  </si>
  <si>
    <t>625895674</t>
  </si>
  <si>
    <t>490</t>
  </si>
  <si>
    <t>767000R27</t>
  </si>
  <si>
    <t>D+M Protipožární dveře k rozvaděči elektro 230x290mm EI45/DP1</t>
  </si>
  <si>
    <t>1420727886</t>
  </si>
  <si>
    <t>491</t>
  </si>
  <si>
    <t>767000R25</t>
  </si>
  <si>
    <t>D+M Bezpečnostní zábrana na okno délky 0,75m x 6 Ov/04</t>
  </si>
  <si>
    <t>786167416</t>
  </si>
  <si>
    <t>492</t>
  </si>
  <si>
    <t>767000R26</t>
  </si>
  <si>
    <t>D+M Bezpečnostní zábrana na okno délky 0,45m x 6 x 2 Ov/05</t>
  </si>
  <si>
    <t>-1193782930</t>
  </si>
  <si>
    <t>493</t>
  </si>
  <si>
    <t>767000R30</t>
  </si>
  <si>
    <t>D+M systém generálního klíče</t>
  </si>
  <si>
    <t>-301061735</t>
  </si>
  <si>
    <t>494</t>
  </si>
  <si>
    <t>767000R31</t>
  </si>
  <si>
    <t>D+M Vnitřní roleta 900x2500mm Ov/24</t>
  </si>
  <si>
    <t>-1782141093</t>
  </si>
  <si>
    <t>495</t>
  </si>
  <si>
    <t>767000R32</t>
  </si>
  <si>
    <t>D+M Revizní samostatný poklop 600x600mm Ov/27</t>
  </si>
  <si>
    <t>-101462411</t>
  </si>
  <si>
    <t>496</t>
  </si>
  <si>
    <t>767000R33</t>
  </si>
  <si>
    <t>D+M Nerezové zábradlí Z/15</t>
  </si>
  <si>
    <t>1515350411</t>
  </si>
  <si>
    <t>497</t>
  </si>
  <si>
    <t>767114215</t>
  </si>
  <si>
    <t>Montáž stěn a příček rámových zasklených z hliníkových nebo ocelových profilů vnějších do celostěnových panelů nebo ocelové konstrukce bez požární odolnosti, plochy přes 15 m2</t>
  </si>
  <si>
    <t>1303299107</t>
  </si>
  <si>
    <t>https://podminky.urs.cz/item/CS_URS_2023_02/767114215</t>
  </si>
  <si>
    <t>498</t>
  </si>
  <si>
    <t>55341360R</t>
  </si>
  <si>
    <t>Systémový fasádní systém s nosnou konstrukcí z hliníkových prvků se skleněnnou výplní dle PD - včetně podpůrné konstrukce, kotevních prvků, rozšiřovacích prvků, polepů</t>
  </si>
  <si>
    <t>-1201050489</t>
  </si>
  <si>
    <t>499</t>
  </si>
  <si>
    <t>767154110</t>
  </si>
  <si>
    <t>Montáž přestavitelných a mobilních příček mobilních zavěsných modul plný, výšky do 3 m, tlouštky do 100 mm</t>
  </si>
  <si>
    <t>-296852602</t>
  </si>
  <si>
    <t>https://podminky.urs.cz/item/CS_URS_2023_02/767154110</t>
  </si>
  <si>
    <t>500</t>
  </si>
  <si>
    <t>59054809</t>
  </si>
  <si>
    <t>příčka interiérová plná závěsná mobilní, šířka modulu 0,6 - 1,25m, výška do 3m, tl do 100mm</t>
  </si>
  <si>
    <t>-1794983631</t>
  </si>
  <si>
    <t>501</t>
  </si>
  <si>
    <t>767154220</t>
  </si>
  <si>
    <t>Montáž přestavitelných a mobilních příček mobilních zavěsných závěsný systém pro mobilní příčky závěsné výška systému přes 0,5 do 1 m</t>
  </si>
  <si>
    <t>1417831158</t>
  </si>
  <si>
    <t>https://podminky.urs.cz/item/CS_URS_2023_02/767154220</t>
  </si>
  <si>
    <t>502</t>
  </si>
  <si>
    <t>59054813</t>
  </si>
  <si>
    <t>závěs kolejnice pro mobilní příčku výška svěšení 0,5 - 1,0m</t>
  </si>
  <si>
    <t>-1936548591</t>
  </si>
  <si>
    <t>503</t>
  </si>
  <si>
    <t>767000R28</t>
  </si>
  <si>
    <t>D+M Rolovací mříž v prostoru jídelny 4617x2250mm+928x2250mm Ov/10</t>
  </si>
  <si>
    <t>675282073</t>
  </si>
  <si>
    <t>504</t>
  </si>
  <si>
    <t>767000R29</t>
  </si>
  <si>
    <t>D+M hasící přístroje Ov/17</t>
  </si>
  <si>
    <t>-641212788</t>
  </si>
  <si>
    <t>505</t>
  </si>
  <si>
    <t>767881128</t>
  </si>
  <si>
    <t>Montáž záchytného systému proti pádu bodů samostatných nebo v systému s poddajným kotvícím vedením do dřevěných trámových konstrukcí sevřením, kotvení svrchní, objímkou</t>
  </si>
  <si>
    <t>-809689408</t>
  </si>
  <si>
    <t>https://podminky.urs.cz/item/CS_URS_2023_02/767881128</t>
  </si>
  <si>
    <t>506</t>
  </si>
  <si>
    <t>70921375</t>
  </si>
  <si>
    <t>kotvicí bod pro dřevěné nosníky pomocí dvou závitových tyčí do předvrtaných otvorů dl 300mm</t>
  </si>
  <si>
    <t>145474764</t>
  </si>
  <si>
    <t>507</t>
  </si>
  <si>
    <t>998767203</t>
  </si>
  <si>
    <t>Přesun hmot pro zámečnické konstrukce stanovený procentní sazbou (%) z ceny vodorovná dopravní vzdálenost do 50 m v objektech výšky přes 12 do 24 m</t>
  </si>
  <si>
    <t>1627792924</t>
  </si>
  <si>
    <t>https://podminky.urs.cz/item/CS_URS_2023_02/998767203</t>
  </si>
  <si>
    <t>508</t>
  </si>
  <si>
    <t>771111011</t>
  </si>
  <si>
    <t>Příprava podkladu před provedením dlažby vysátí podlah</t>
  </si>
  <si>
    <t>-248669516</t>
  </si>
  <si>
    <t>https://podminky.urs.cz/item/CS_URS_2023_02/771111011</t>
  </si>
  <si>
    <t>509</t>
  </si>
  <si>
    <t>771121011</t>
  </si>
  <si>
    <t>Příprava podkladu před provedením dlažby nátěr penetrační na podlahu</t>
  </si>
  <si>
    <t>1902412526</t>
  </si>
  <si>
    <t>https://podminky.urs.cz/item/CS_URS_2023_02/771121011</t>
  </si>
  <si>
    <t>510</t>
  </si>
  <si>
    <t>771274113</t>
  </si>
  <si>
    <t>Montáž obkladů schodišť z dlaždic keramických lepených cementovým flexibilním lepidlem stupnic hladkých, šířky přes 250 do 300 mm</t>
  </si>
  <si>
    <t>-455953349</t>
  </si>
  <si>
    <t>https://podminky.urs.cz/item/CS_URS_2023_02/771274113</t>
  </si>
  <si>
    <t>511</t>
  </si>
  <si>
    <t>59761121</t>
  </si>
  <si>
    <t>dlažba keramická slinutá mrazuvzdorná do interiéru i exteriéru R9 povrch hladký/matný tl do 10mm přes 9 do 12ks/m2</t>
  </si>
  <si>
    <t>809585489</t>
  </si>
  <si>
    <t>512</t>
  </si>
  <si>
    <t>771274123</t>
  </si>
  <si>
    <t>Montáž obkladů schodišť z dlaždic keramických lepených cementovým flexibilním lepidlem stupnic reliéfních nebo z dekorů, šířky přes 250 do 300 mm</t>
  </si>
  <si>
    <t>-99598390</t>
  </si>
  <si>
    <t>https://podminky.urs.cz/item/CS_URS_2023_02/771274123</t>
  </si>
  <si>
    <t>513</t>
  </si>
  <si>
    <t>59761094</t>
  </si>
  <si>
    <t>schodovka keramická  R9  tl do 10mm š přes 250 do 300mm dl přes 400 do 600mm</t>
  </si>
  <si>
    <t>-1093111269</t>
  </si>
  <si>
    <t>514</t>
  </si>
  <si>
    <t>771274231</t>
  </si>
  <si>
    <t>Montáž obkladů schodišť z dlaždic keramických lepených cementovým flexibilním lepidlem podstupnic hladkých, výšky do 150 mm</t>
  </si>
  <si>
    <t>1912834902</t>
  </si>
  <si>
    <t>https://podminky.urs.cz/item/CS_URS_2023_02/771274231</t>
  </si>
  <si>
    <t>515</t>
  </si>
  <si>
    <t>59761124</t>
  </si>
  <si>
    <t>dlažba keramická R9 tl do 10mm přes 6 do 9ks/m2</t>
  </si>
  <si>
    <t>-1056102835</t>
  </si>
  <si>
    <t>516</t>
  </si>
  <si>
    <t>-531785776</t>
  </si>
  <si>
    <t>517</t>
  </si>
  <si>
    <t>771474113</t>
  </si>
  <si>
    <t>Montáž soklů z dlaždic keramických lepených cementovým flexibilním lepidlem rovných, výšky přes 90 do 120 mm</t>
  </si>
  <si>
    <t>1004653144</t>
  </si>
  <si>
    <t>https://podminky.urs.cz/item/CS_URS_2023_02/771474113</t>
  </si>
  <si>
    <t>518</t>
  </si>
  <si>
    <t>59761187</t>
  </si>
  <si>
    <t>sokl keramický  tl do 10mm výšky přes 90 do 120mm</t>
  </si>
  <si>
    <t>367933241</t>
  </si>
  <si>
    <t>519</t>
  </si>
  <si>
    <t>771474133</t>
  </si>
  <si>
    <t>Montáž soklů z dlaždic keramických lepených cementovým flexibilním lepidlem schodišťových stupňovitých, výšky přes 90 do 120 mm</t>
  </si>
  <si>
    <t>-587291723</t>
  </si>
  <si>
    <t>https://podminky.urs.cz/item/CS_URS_2023_02/771474133</t>
  </si>
  <si>
    <t>520</t>
  </si>
  <si>
    <t>1334308039</t>
  </si>
  <si>
    <t>521</t>
  </si>
  <si>
    <t>771574473</t>
  </si>
  <si>
    <t>Montáž podlah z dlaždic keramických lepených cementovým flexibilním lepidlem pro vysoké mechanické zatížení, tloušťky přes 10 mm přes 2 do 4 ks/m2</t>
  </si>
  <si>
    <t>-2135159125</t>
  </si>
  <si>
    <t>https://podminky.urs.cz/item/CS_URS_2023_02/771574473</t>
  </si>
  <si>
    <t>522</t>
  </si>
  <si>
    <t>59761106</t>
  </si>
  <si>
    <t>dlažba keramická slinutá mrazuvzdorná do interiéru i exteriéru R9/A povrch hladký/matný tl do 10mm přes 2 do 4ks/m2</t>
  </si>
  <si>
    <t>-82618172</t>
  </si>
  <si>
    <t>523</t>
  </si>
  <si>
    <t>771574476</t>
  </si>
  <si>
    <t>Montáž podlah z dlaždic keramických lepených cementovým flexibilním lepidlem pro vysoké mechanické zatížení, tloušťky přes 10 mm přes 9 do 12 ks/m2</t>
  </si>
  <si>
    <t>773217512</t>
  </si>
  <si>
    <t>https://podminky.urs.cz/item/CS_URS_2023_02/771574476</t>
  </si>
  <si>
    <t>524</t>
  </si>
  <si>
    <t>-965189756</t>
  </si>
  <si>
    <t>525</t>
  </si>
  <si>
    <t>771584412</t>
  </si>
  <si>
    <t>Montáž podlah z keramické mozaiky lepené na síti lepené cementovým flexibilním lepidlem, základní prvek přes 200 do 400 ks/m2</t>
  </si>
  <si>
    <t>-1855248546</t>
  </si>
  <si>
    <t>https://podminky.urs.cz/item/CS_URS_2023_02/771584412</t>
  </si>
  <si>
    <t>526</t>
  </si>
  <si>
    <t>59761208</t>
  </si>
  <si>
    <t>mozaika keramická mrazuvzdorná do interiéru i exteriéru lepená na síti R10/A povrch reliéfní/matný tl do 10mm základní prvek přes 200 do 400ks/m2</t>
  </si>
  <si>
    <t>-1946573140</t>
  </si>
  <si>
    <t>527</t>
  </si>
  <si>
    <t>771591115</t>
  </si>
  <si>
    <t>Podlahy - dokončovací práce spárování silikonem</t>
  </si>
  <si>
    <t>1791707099</t>
  </si>
  <si>
    <t>https://podminky.urs.cz/item/CS_URS_2023_02/771591115</t>
  </si>
  <si>
    <t>528</t>
  </si>
  <si>
    <t>771591112</t>
  </si>
  <si>
    <t>Izolace podlahy pod dlažbu nátěrem nebo stěrkou ve dvou vrstvách</t>
  </si>
  <si>
    <t>613929083</t>
  </si>
  <si>
    <t>https://podminky.urs.cz/item/CS_URS_2023_02/771591112</t>
  </si>
  <si>
    <t>529</t>
  </si>
  <si>
    <t>771591264</t>
  </si>
  <si>
    <t>Izolace podlahy pod dlažbu těsnícími izolačními pásy mezi podlahou a stěnu</t>
  </si>
  <si>
    <t>12339264</t>
  </si>
  <si>
    <t>https://podminky.urs.cz/item/CS_URS_2023_02/771591264</t>
  </si>
  <si>
    <t>530</t>
  </si>
  <si>
    <t>781492251</t>
  </si>
  <si>
    <t>Obklad - dokončující práce montáž profilu lepeného flexibilním cementovým lepidlem ukončovacího</t>
  </si>
  <si>
    <t>2111788407</t>
  </si>
  <si>
    <t>https://podminky.urs.cz/item/CS_URS_2023_02/781492251</t>
  </si>
  <si>
    <t>531</t>
  </si>
  <si>
    <t>19416014</t>
  </si>
  <si>
    <t>lišta ukončovací nerezová 8mm</t>
  </si>
  <si>
    <t>-2296593</t>
  </si>
  <si>
    <t>532</t>
  </si>
  <si>
    <t>998771203</t>
  </si>
  <si>
    <t>Přesun hmot pro podlahy z dlaždic stanovený procentní sazbou (%) z ceny vodorovná dopravní vzdálenost do 50 m v objektech výšky přes 12 do 24 m</t>
  </si>
  <si>
    <t>2056245534</t>
  </si>
  <si>
    <t>https://podminky.urs.cz/item/CS_URS_2023_02/998771203</t>
  </si>
  <si>
    <t>533</t>
  </si>
  <si>
    <t>776111311</t>
  </si>
  <si>
    <t>Příprava podkladu vysátí podlah</t>
  </si>
  <si>
    <t>-70158628</t>
  </si>
  <si>
    <t>https://podminky.urs.cz/item/CS_URS_2023_02/776111311</t>
  </si>
  <si>
    <t>534</t>
  </si>
  <si>
    <t>776111112</t>
  </si>
  <si>
    <t>Příprava podkladu broušení podlah nového podkladu betonového</t>
  </si>
  <si>
    <t>1880134072</t>
  </si>
  <si>
    <t>https://podminky.urs.cz/item/CS_URS_2023_02/776111112</t>
  </si>
  <si>
    <t>535</t>
  </si>
  <si>
    <t>776121112</t>
  </si>
  <si>
    <t>Příprava podkladu penetrace vodou ředitelná podlah</t>
  </si>
  <si>
    <t>246797889</t>
  </si>
  <si>
    <t>https://podminky.urs.cz/item/CS_URS_2023_02/776121112</t>
  </si>
  <si>
    <t>536</t>
  </si>
  <si>
    <t>776141111</t>
  </si>
  <si>
    <t>Příprava podkladu vyrovnání samonivelační stěrkou podlah min.pevnosti 20 MPa, tloušťky do 3 mm</t>
  </si>
  <si>
    <t>-345044827</t>
  </si>
  <si>
    <t>https://podminky.urs.cz/item/CS_URS_2023_02/776141111</t>
  </si>
  <si>
    <t>537</t>
  </si>
  <si>
    <t>776221111R</t>
  </si>
  <si>
    <t>Montáž podlahovin lepením lepidlem z pásů</t>
  </si>
  <si>
    <t>769441280</t>
  </si>
  <si>
    <t>538</t>
  </si>
  <si>
    <t>28411126</t>
  </si>
  <si>
    <t>PVC vinyl antistatický tl 2mm, hm 3100g/m2, hořlavost Bfl-s1, smykové tření µ 0,6, třída zátěže 34/43, odpor krytiny ≤10^8</t>
  </si>
  <si>
    <t>-1344042916</t>
  </si>
  <si>
    <t>539</t>
  </si>
  <si>
    <t>28411105</t>
  </si>
  <si>
    <t>PVC vinyl heterogenní zátěžový akustický tl 3,35mm, nášlapná vrstva 0,65mm, hořlavost Bfl-s1, smykové tření µ ≥0,5, třída zátěže 34/42, útlum 19dB, otlak 0,08</t>
  </si>
  <si>
    <t>-907164289</t>
  </si>
  <si>
    <t>540</t>
  </si>
  <si>
    <t>28411123</t>
  </si>
  <si>
    <t>PVC vinyl protiskluzný tl 2,5mm, nášlapná vrstva do 1,14mm, hořlavost Bfl-s1, smykové tření µ 0,6, třída zátěže 34/43, protiskluznost R10 B pro kuchyně</t>
  </si>
  <si>
    <t>-1940271894</t>
  </si>
  <si>
    <t>541</t>
  </si>
  <si>
    <t>776411212</t>
  </si>
  <si>
    <t>Montáž soklíků tahaných (fabiony) obvodových, výšky přes 80 do 100 mm</t>
  </si>
  <si>
    <t>1590378435</t>
  </si>
  <si>
    <t>https://podminky.urs.cz/item/CS_URS_2023_02/776411212</t>
  </si>
  <si>
    <t>542</t>
  </si>
  <si>
    <t>776421111</t>
  </si>
  <si>
    <t>Montáž lišt obvodových lepených</t>
  </si>
  <si>
    <t>-1609770597</t>
  </si>
  <si>
    <t>https://podminky.urs.cz/item/CS_URS_2023_02/776421111</t>
  </si>
  <si>
    <t>543</t>
  </si>
  <si>
    <t>59054182</t>
  </si>
  <si>
    <t>profil těsnicí tvar čepec š 4.5 mm, h 42.0 mm</t>
  </si>
  <si>
    <t>1126462070</t>
  </si>
  <si>
    <t>544</t>
  </si>
  <si>
    <t>59054180</t>
  </si>
  <si>
    <t>žlab obrubový na přechod podlahové krytiny na stěnu, průměr 20 mm</t>
  </si>
  <si>
    <t>-1454234980</t>
  </si>
  <si>
    <t>545</t>
  </si>
  <si>
    <t>776421311R</t>
  </si>
  <si>
    <t>Montáž lišt přechodových</t>
  </si>
  <si>
    <t>1180787684</t>
  </si>
  <si>
    <t>546</t>
  </si>
  <si>
    <t>59054130R</t>
  </si>
  <si>
    <t xml:space="preserve">profil přechodový nerezový </t>
  </si>
  <si>
    <t>-2049328203</t>
  </si>
  <si>
    <t>547</t>
  </si>
  <si>
    <t>998776203</t>
  </si>
  <si>
    <t>Přesun hmot pro podlahy povlakové stanovený procentní sazbou (%) z ceny vodorovná dopravní vzdálenost do 50 m v objektech výšky přes 12 do 24 m</t>
  </si>
  <si>
    <t>-953168955</t>
  </si>
  <si>
    <t>https://podminky.urs.cz/item/CS_URS_2023_02/998776203</t>
  </si>
  <si>
    <t>777</t>
  </si>
  <si>
    <t>Podlahy lité</t>
  </si>
  <si>
    <t>548</t>
  </si>
  <si>
    <t>777111123</t>
  </si>
  <si>
    <t>Příprava podkladu před provedením litých podlah obroušení strojní</t>
  </si>
  <si>
    <t>580598489</t>
  </si>
  <si>
    <t>https://podminky.urs.cz/item/CS_URS_2023_02/777111123</t>
  </si>
  <si>
    <t>549</t>
  </si>
  <si>
    <t>777131105</t>
  </si>
  <si>
    <t>Penetrační nátěr podlahy epoxidový na podklad z čerstvého betonu</t>
  </si>
  <si>
    <t>1285427487</t>
  </si>
  <si>
    <t>https://podminky.urs.cz/item/CS_URS_2023_02/777131105</t>
  </si>
  <si>
    <t>550</t>
  </si>
  <si>
    <t>777511143</t>
  </si>
  <si>
    <t>Krycí stěrka chemicky odolná epoxidová, tloušťky přes 1 do 2 mm</t>
  </si>
  <si>
    <t>1524050255</t>
  </si>
  <si>
    <t>https://podminky.urs.cz/item/CS_URS_2023_02/777511143</t>
  </si>
  <si>
    <t>551</t>
  </si>
  <si>
    <t>777611143</t>
  </si>
  <si>
    <t>Krycí nátěr podlahy chemicky odolný epoxidový</t>
  </si>
  <si>
    <t>1666008372</t>
  </si>
  <si>
    <t>https://podminky.urs.cz/item/CS_URS_2023_02/777611143</t>
  </si>
  <si>
    <t>552</t>
  </si>
  <si>
    <t>998777203</t>
  </si>
  <si>
    <t>Přesun hmot pro podlahy lité stanovený procentní sazbou (%) z ceny vodorovná dopravní vzdálenost do 50 m v objektech výšky přes 12 do 24 m</t>
  </si>
  <si>
    <t>-557822110</t>
  </si>
  <si>
    <t>https://podminky.urs.cz/item/CS_URS_2023_02/998777203</t>
  </si>
  <si>
    <t>553</t>
  </si>
  <si>
    <t>781121011</t>
  </si>
  <si>
    <t>Příprava podkladu před provedením obkladu nátěr penetrační na stěnu</t>
  </si>
  <si>
    <t>-698514002</t>
  </si>
  <si>
    <t>https://podminky.urs.cz/item/CS_URS_2023_02/781121011</t>
  </si>
  <si>
    <t>554</t>
  </si>
  <si>
    <t>781131112</t>
  </si>
  <si>
    <t>Izolace stěny pod obklad izolace nátěrem nebo stěrkou ve dvou vrstvách</t>
  </si>
  <si>
    <t>1697725105</t>
  </si>
  <si>
    <t>https://podminky.urs.cz/item/CS_URS_2023_02/781131112</t>
  </si>
  <si>
    <t>555</t>
  </si>
  <si>
    <t>781131232</t>
  </si>
  <si>
    <t>Izolace stěny pod obklad izolace těsnícími izolačními pásy pro styčné nebo dilatační spáry</t>
  </si>
  <si>
    <t>947180396</t>
  </si>
  <si>
    <t>https://podminky.urs.cz/item/CS_URS_2023_02/781131232</t>
  </si>
  <si>
    <t>556</t>
  </si>
  <si>
    <t>781474112</t>
  </si>
  <si>
    <t>Montáž obkladů vnitřních stěn z dlaždic keramických lepených flexibilním lepidlem maloformátových hladkých přes 9 do 12 ks/m2</t>
  </si>
  <si>
    <t>-442792666</t>
  </si>
  <si>
    <t>https://podminky.urs.cz/item/CS_URS_2023_02/781474112</t>
  </si>
  <si>
    <t>557</t>
  </si>
  <si>
    <t>59761026</t>
  </si>
  <si>
    <t>obklad keramický hladký do 12ks/m2</t>
  </si>
  <si>
    <t>-1372891083</t>
  </si>
  <si>
    <t>558</t>
  </si>
  <si>
    <t>781491012</t>
  </si>
  <si>
    <t>Montáž zrcadel lepených silikonovým tmelem na podkladní omítku, plochy přes 1 m2</t>
  </si>
  <si>
    <t>-993524790</t>
  </si>
  <si>
    <t>https://podminky.urs.cz/item/CS_URS_2023_02/781491012</t>
  </si>
  <si>
    <t>559</t>
  </si>
  <si>
    <t>63465122</t>
  </si>
  <si>
    <t xml:space="preserve">zrcadlo nemontované čiré </t>
  </si>
  <si>
    <t>817493945</t>
  </si>
  <si>
    <t>560</t>
  </si>
  <si>
    <t>2068451496</t>
  </si>
  <si>
    <t>561</t>
  </si>
  <si>
    <t>-1940380214</t>
  </si>
  <si>
    <t>562</t>
  </si>
  <si>
    <t>781495115</t>
  </si>
  <si>
    <t>Obklad - dokončující práce ostatní práce spárování silikonem</t>
  </si>
  <si>
    <t>-189229635</t>
  </si>
  <si>
    <t>https://podminky.urs.cz/item/CS_URS_2023_02/781495115</t>
  </si>
  <si>
    <t>563</t>
  </si>
  <si>
    <t>781474153</t>
  </si>
  <si>
    <t>Montáž obkladů vnitřních stěn z dlaždic keramických lepených flexibilním lepidlem velkoformátových hladkých přes 2 do 4 ks/m2</t>
  </si>
  <si>
    <t>-2034177091</t>
  </si>
  <si>
    <t>https://podminky.urs.cz/item/CS_URS_2023_02/781474153</t>
  </si>
  <si>
    <t>564</t>
  </si>
  <si>
    <t>59761060</t>
  </si>
  <si>
    <t>dekor keramický pro interiér do 6ks/m2</t>
  </si>
  <si>
    <t>851526708</t>
  </si>
  <si>
    <t>565</t>
  </si>
  <si>
    <t>781484116</t>
  </si>
  <si>
    <t>Montáž obkladů vnitřních stěn z mozaikových lepenců keramických nebo skleněných lepených flexibilním lepidlem dílce vel. 300 x 300 mm</t>
  </si>
  <si>
    <t>740118182</t>
  </si>
  <si>
    <t>https://podminky.urs.cz/item/CS_URS_2023_02/781484116</t>
  </si>
  <si>
    <t>566</t>
  </si>
  <si>
    <t>781000R01</t>
  </si>
  <si>
    <t>Keramická obkladačka 50x50mm lepená na síti  300x300mm</t>
  </si>
  <si>
    <t>-386201760</t>
  </si>
  <si>
    <t>567</t>
  </si>
  <si>
    <t>781000R02</t>
  </si>
  <si>
    <t>Keramická obkladačka 100x100mm lepená na síti 300x300mm</t>
  </si>
  <si>
    <t>144870793</t>
  </si>
  <si>
    <t>568</t>
  </si>
  <si>
    <t>998781203</t>
  </si>
  <si>
    <t>Přesun hmot pro obklady keramické stanovený procentní sazbou (%) z ceny vodorovná dopravní vzdálenost do 50 m v objektech výšky přes 12 do 24 m</t>
  </si>
  <si>
    <t>1025567353</t>
  </si>
  <si>
    <t>https://podminky.urs.cz/item/CS_URS_2023_02/998781203</t>
  </si>
  <si>
    <t>569</t>
  </si>
  <si>
    <t>783314101</t>
  </si>
  <si>
    <t>Základní nátěr zámečnických konstrukcí jednonásobný syntetický</t>
  </si>
  <si>
    <t>831567364</t>
  </si>
  <si>
    <t>https://podminky.urs.cz/item/CS_URS_2023_02/783314101</t>
  </si>
  <si>
    <t>570</t>
  </si>
  <si>
    <t>989417878</t>
  </si>
  <si>
    <t>571</t>
  </si>
  <si>
    <t>783317101</t>
  </si>
  <si>
    <t>Krycí nátěr (email) zámečnických konstrukcí jednonásobný syntetický standardní</t>
  </si>
  <si>
    <t>-890834812</t>
  </si>
  <si>
    <t>https://podminky.urs.cz/item/CS_URS_2023_02/783317101</t>
  </si>
  <si>
    <t>572</t>
  </si>
  <si>
    <t>783813101</t>
  </si>
  <si>
    <t>Penetrační nátěr omítek hladkých betonových povrchů syntetický</t>
  </si>
  <si>
    <t>-1903743851</t>
  </si>
  <si>
    <t>https://podminky.urs.cz/item/CS_URS_2023_02/783813101</t>
  </si>
  <si>
    <t>573</t>
  </si>
  <si>
    <t>783817401</t>
  </si>
  <si>
    <t>Krycí (ochranný ) nátěr omítek dvojnásobný hladkých betonových povrchů nebo povrchů z desek na bázi dřeva (dřevovláknitých apod.) syntetický</t>
  </si>
  <si>
    <t>-467366487</t>
  </si>
  <si>
    <t>https://podminky.urs.cz/item/CS_URS_2023_02/783817401</t>
  </si>
  <si>
    <t>574</t>
  </si>
  <si>
    <t>783823137</t>
  </si>
  <si>
    <t>Penetrační nátěr omítek hladkých omítek hladkých, zrnitých tenkovrstvých nebo štukových stupně členitosti 1 a 2 vápenný</t>
  </si>
  <si>
    <t>-1315832736</t>
  </si>
  <si>
    <t>https://podminky.urs.cz/item/CS_URS_2023_02/783823137</t>
  </si>
  <si>
    <t>575</t>
  </si>
  <si>
    <t>783817421</t>
  </si>
  <si>
    <t>Krycí (ochranný ) nátěr omítek dvojnásobný hladkých omítek hladkých, zrnitých tenkovrstvých nebo štukových stupně členitosti 1 a 2 syntetický</t>
  </si>
  <si>
    <t>1170543481</t>
  </si>
  <si>
    <t>https://podminky.urs.cz/item/CS_URS_2023_02/783817421</t>
  </si>
  <si>
    <t>784</t>
  </si>
  <si>
    <t>Dokončovací práce - malby a tapety</t>
  </si>
  <si>
    <t>576</t>
  </si>
  <si>
    <t>784171111</t>
  </si>
  <si>
    <t>Zakrytí nemalovaných ploch (materiál ve specifikaci) včetně pozdějšího odkrytí svislých ploch např. stěn, oken, dveří v místnostech výšky do 3,80</t>
  </si>
  <si>
    <t>352272385</t>
  </si>
  <si>
    <t>https://podminky.urs.cz/item/CS_URS_2023_02/784171111</t>
  </si>
  <si>
    <t>577</t>
  </si>
  <si>
    <t>23157</t>
  </si>
  <si>
    <t>fólie pro malířské potřeby zakrývací</t>
  </si>
  <si>
    <t>1591447110</t>
  </si>
  <si>
    <t>578</t>
  </si>
  <si>
    <t>784181121</t>
  </si>
  <si>
    <t>Penetrace podkladu jednonásobná hloubková akrylátová bezbarvá v místnostech výšky do 3,80 m</t>
  </si>
  <si>
    <t>-2044922753</t>
  </si>
  <si>
    <t>https://podminky.urs.cz/item/CS_URS_2023_02/784181121</t>
  </si>
  <si>
    <t>579</t>
  </si>
  <si>
    <t>784211101</t>
  </si>
  <si>
    <t>Malby z malířských směsí oděruvzdorných za mokra dvojnásobné, bílé za mokra oděruvzdorné výborně v místnostech výšky do 3,80 m</t>
  </si>
  <si>
    <t>1998908860</t>
  </si>
  <si>
    <t>https://podminky.urs.cz/item/CS_URS_2023_02/784211101</t>
  </si>
  <si>
    <t>580</t>
  </si>
  <si>
    <t>784211163</t>
  </si>
  <si>
    <t>Malby z malířských směsí oděruvzdorných za mokra Příplatek k cenám dvojnásobných maleb za provádění barevné malby tónované na tónovacích automatech, v odstínu středně sytém</t>
  </si>
  <si>
    <t>-57743920</t>
  </si>
  <si>
    <t>https://podminky.urs.cz/item/CS_URS_2023_02/784211163</t>
  </si>
  <si>
    <t>Práce a dodávky M</t>
  </si>
  <si>
    <t>33-M</t>
  </si>
  <si>
    <t>Montáže dopr.zaříz.,sklad. zař. a váh</t>
  </si>
  <si>
    <t>581</t>
  </si>
  <si>
    <t>33M000R01</t>
  </si>
  <si>
    <t>D+M Výtah dle D.1.1.3.18</t>
  </si>
  <si>
    <t>565327488</t>
  </si>
  <si>
    <t>03 - VRN</t>
  </si>
  <si>
    <t>ON - Ostatní náklady</t>
  </si>
  <si>
    <t>VN - Vedlejší náklady</t>
  </si>
  <si>
    <t>ON</t>
  </si>
  <si>
    <t>Ostatní náklady</t>
  </si>
  <si>
    <t>ON0000R01</t>
  </si>
  <si>
    <t>Vypracování projektové dokumentace dílenské a výrobní</t>
  </si>
  <si>
    <t>-758584679</t>
  </si>
  <si>
    <t>ON0000R02</t>
  </si>
  <si>
    <t>Bezpečnostní a hygienická opatření na staveništi</t>
  </si>
  <si>
    <t>2131646610</t>
  </si>
  <si>
    <t>ON0000R03</t>
  </si>
  <si>
    <t>Dokumentace skutečného provedení</t>
  </si>
  <si>
    <t>paré</t>
  </si>
  <si>
    <t>-242774880</t>
  </si>
  <si>
    <t>ON0000R04</t>
  </si>
  <si>
    <t>Geodetické práce</t>
  </si>
  <si>
    <t>1008933581</t>
  </si>
  <si>
    <t>ON0000R10</t>
  </si>
  <si>
    <t>Další potřebné doklady, smlouvy, měření a průzkumy neuvedené v jiných položkách vycházející z jednotlivých stanovisek</t>
  </si>
  <si>
    <t>1289622113</t>
  </si>
  <si>
    <t>ON0000R16</t>
  </si>
  <si>
    <t>Dokladová část předání díla</t>
  </si>
  <si>
    <t>-1828967106</t>
  </si>
  <si>
    <t>ON0000R06</t>
  </si>
  <si>
    <t>Měření doby dozvuku (etapové, závěrečná)</t>
  </si>
  <si>
    <t>-712291877</t>
  </si>
  <si>
    <t>ON0000R08</t>
  </si>
  <si>
    <t>Uvedení povrchů do původního stavu</t>
  </si>
  <si>
    <t>-1798002289</t>
  </si>
  <si>
    <t>ON0000R11</t>
  </si>
  <si>
    <t>Inženýrská a koordinační činnost</t>
  </si>
  <si>
    <t>1017606067</t>
  </si>
  <si>
    <t>ON0000R23</t>
  </si>
  <si>
    <t>Návrh a zpracování dokumentace DIO včetně DIR</t>
  </si>
  <si>
    <t>-1311068514</t>
  </si>
  <si>
    <t>ON0000R13</t>
  </si>
  <si>
    <t>Finanční náklady</t>
  </si>
  <si>
    <t>-2071894909</t>
  </si>
  <si>
    <t>ON0000R15</t>
  </si>
  <si>
    <t>Publicita</t>
  </si>
  <si>
    <t>1879783937</t>
  </si>
  <si>
    <t>ON0000R17</t>
  </si>
  <si>
    <t>Soubor zimních opatření</t>
  </si>
  <si>
    <t>2117843656</t>
  </si>
  <si>
    <t>ON0000R21</t>
  </si>
  <si>
    <t xml:space="preserve">Opatření proti zatečení </t>
  </si>
  <si>
    <t>-1396500073</t>
  </si>
  <si>
    <t>ON0000R18</t>
  </si>
  <si>
    <t>Provoz investora, třetích osob</t>
  </si>
  <si>
    <t>1872334804</t>
  </si>
  <si>
    <t>ON0000R19</t>
  </si>
  <si>
    <t>Poskytnutí zařízení staveniště zástupcům investora</t>
  </si>
  <si>
    <t>476436235</t>
  </si>
  <si>
    <t>ON0000R20</t>
  </si>
  <si>
    <t>Pasportizace dotčených ploch a objektů před zahájením prací</t>
  </si>
  <si>
    <t>-1908541226</t>
  </si>
  <si>
    <t>ON0000R28</t>
  </si>
  <si>
    <t>Zábor pozemku pro zařízení staveniště</t>
  </si>
  <si>
    <t>81770964</t>
  </si>
  <si>
    <t>ON0000R28a</t>
  </si>
  <si>
    <t>Zábor pozemku pro lešení</t>
  </si>
  <si>
    <t>-735344159</t>
  </si>
  <si>
    <t>ON0000R33</t>
  </si>
  <si>
    <t>Oddělení provozu školy a stavby - protiprašné opatření</t>
  </si>
  <si>
    <t>1092700232</t>
  </si>
  <si>
    <t>ON000R31</t>
  </si>
  <si>
    <t>Doklady o předání vzniklých odpadů do smluvního zařízení určeného pro nakládání s daným druhem odpadu a kategorií odpadu</t>
  </si>
  <si>
    <t>409719536</t>
  </si>
  <si>
    <t>ON000R32</t>
  </si>
  <si>
    <t>Průzkumné práce-sondy do konstrukcí</t>
  </si>
  <si>
    <t>-1597216917</t>
  </si>
  <si>
    <t>VN</t>
  </si>
  <si>
    <t>Vedlejší náklady</t>
  </si>
  <si>
    <t>034103000</t>
  </si>
  <si>
    <t>Oplocení staveniště v místě lešení plné nebo zakryté výška 2m</t>
  </si>
  <si>
    <t>1024</t>
  </si>
  <si>
    <t>-2031909820</t>
  </si>
  <si>
    <t>034103001</t>
  </si>
  <si>
    <t>Oplocení staveniště v místě zařízení staveniště plné nebo zakryté výška 2m</t>
  </si>
  <si>
    <t>1063204257</t>
  </si>
  <si>
    <t>034103002</t>
  </si>
  <si>
    <t>Zastřešení vstupů do budovy</t>
  </si>
  <si>
    <t>923670838</t>
  </si>
  <si>
    <t>ON0000R09</t>
  </si>
  <si>
    <t>Mechanizace staveniště</t>
  </si>
  <si>
    <t>-134483377</t>
  </si>
  <si>
    <t>VRN000R05</t>
  </si>
  <si>
    <t>Demontáž lampy a parkovacího automatu,zajištění, uskladnění a zpětná montáž</t>
  </si>
  <si>
    <t>-947437645</t>
  </si>
  <si>
    <t>VRN000R04</t>
  </si>
  <si>
    <t>Odstranění zeleně v místě zařízení staveniště</t>
  </si>
  <si>
    <t>-1853999471</t>
  </si>
  <si>
    <t>VRN000R01</t>
  </si>
  <si>
    <t>Vybudování zařízení staveniště včetně připojení sítí</t>
  </si>
  <si>
    <t>-739476085</t>
  </si>
  <si>
    <t>VRN000R02</t>
  </si>
  <si>
    <t>Provoz zařízení staveniště</t>
  </si>
  <si>
    <t>957983734</t>
  </si>
  <si>
    <t>VRN000R03</t>
  </si>
  <si>
    <t>Odstranění zařízení staveniště</t>
  </si>
  <si>
    <t>-421141815</t>
  </si>
  <si>
    <t>04 - ZTI</t>
  </si>
  <si>
    <t>D1 - Splašková kanalizace</t>
  </si>
  <si>
    <t>D2 - Studená voda, teplá voda, cirkulace</t>
  </si>
  <si>
    <t>D3 - Rozvod požární vody</t>
  </si>
  <si>
    <t>D4 - Dočastné provizorní vedení pro zajištění chodu školy</t>
  </si>
  <si>
    <t>D5 - Ostatní</t>
  </si>
  <si>
    <t>D1</t>
  </si>
  <si>
    <t>Splašková kanalizace</t>
  </si>
  <si>
    <t>Pol1</t>
  </si>
  <si>
    <t>Kanalizační potrubí HT 125 - 1m</t>
  </si>
  <si>
    <t>Pol2</t>
  </si>
  <si>
    <t>HT koleno 45° - 125</t>
  </si>
  <si>
    <t>Pol3</t>
  </si>
  <si>
    <t>HTEA 87° odbočka 125/110</t>
  </si>
  <si>
    <t>Pol4</t>
  </si>
  <si>
    <t>Kanalizační potrubí HT 110 - 2m</t>
  </si>
  <si>
    <t>Pol5</t>
  </si>
  <si>
    <t>Kanalizační potrubí HT 110 - 1m</t>
  </si>
  <si>
    <t>Pol6</t>
  </si>
  <si>
    <t>Kanalizační potrubí HT 110 - 0,5m</t>
  </si>
  <si>
    <t>Pol7</t>
  </si>
  <si>
    <t>HT koleno 87° - 110</t>
  </si>
  <si>
    <t>Pol8</t>
  </si>
  <si>
    <t>HT koleno 45° - 110</t>
  </si>
  <si>
    <t>Pol9</t>
  </si>
  <si>
    <t>HT koleno 30° - 110</t>
  </si>
  <si>
    <t>Pol10</t>
  </si>
  <si>
    <t>HTEA 87° odbočka 110/110</t>
  </si>
  <si>
    <t>Pol11</t>
  </si>
  <si>
    <t>HTEA 45° odbočka 110/110</t>
  </si>
  <si>
    <t>Pol12</t>
  </si>
  <si>
    <t>HTEA 87° odbočka 110/50</t>
  </si>
  <si>
    <t>Pol13</t>
  </si>
  <si>
    <t>Kanalizační potrubí HT 75 - 2m</t>
  </si>
  <si>
    <t>Pol14</t>
  </si>
  <si>
    <t>Kanalizační potrubí HT 75 - 1m</t>
  </si>
  <si>
    <t>Pol15</t>
  </si>
  <si>
    <t>Kanalizační potrubí HT 75 - 0,5m</t>
  </si>
  <si>
    <t>Pol16</t>
  </si>
  <si>
    <t>HT koleno 87° - 75</t>
  </si>
  <si>
    <t>Pol17</t>
  </si>
  <si>
    <t>HT koleno 45° - 75</t>
  </si>
  <si>
    <t>Pol18</t>
  </si>
  <si>
    <t>Kanalizační potrubí HT 50 - 2m</t>
  </si>
  <si>
    <t>Pol19</t>
  </si>
  <si>
    <t>Kanalizační potrubí HT 50 - 1m</t>
  </si>
  <si>
    <t>Pol20</t>
  </si>
  <si>
    <t>Kanalizační potrubí HT 50 - 0,5m</t>
  </si>
  <si>
    <t>Pol21</t>
  </si>
  <si>
    <t>HT koleno 87° - 50</t>
  </si>
  <si>
    <t>Pol22</t>
  </si>
  <si>
    <t>HT koleno 45° - 50</t>
  </si>
  <si>
    <t>Pol23</t>
  </si>
  <si>
    <t>HTEA 87° odbočka 50</t>
  </si>
  <si>
    <t>Pol24</t>
  </si>
  <si>
    <t>Kanalizační potrubí HT 40 - 1m</t>
  </si>
  <si>
    <t>Pol25</t>
  </si>
  <si>
    <t>Kanalizační potrubí HT 40 - 0,5m</t>
  </si>
  <si>
    <t>Pol26</t>
  </si>
  <si>
    <t>HT koleno 87° - 40</t>
  </si>
  <si>
    <t>Pol27</t>
  </si>
  <si>
    <t>KGEA 87° odbočka 40</t>
  </si>
  <si>
    <t>Pol28</t>
  </si>
  <si>
    <t>Redukce HT 125/110</t>
  </si>
  <si>
    <t>Pol29</t>
  </si>
  <si>
    <t>Redukce HT 75/50</t>
  </si>
  <si>
    <t>Pol30</t>
  </si>
  <si>
    <t>Redukce HT 50/40</t>
  </si>
  <si>
    <t>Pol34</t>
  </si>
  <si>
    <t>Požární ucpávka pro potrubí 50 mm</t>
  </si>
  <si>
    <t>ks</t>
  </si>
  <si>
    <t>Pol35</t>
  </si>
  <si>
    <t>Požární ucpávka pro potrubí 75 mm</t>
  </si>
  <si>
    <t>Pol36</t>
  </si>
  <si>
    <t>Požární ucpávka pro potrubí 110 mm</t>
  </si>
  <si>
    <t>Pol37</t>
  </si>
  <si>
    <t>Požární ucpávka pro potrubí 125 mm</t>
  </si>
  <si>
    <t>D2</t>
  </si>
  <si>
    <t>Studená voda, teplá voda, cirkulace</t>
  </si>
  <si>
    <t>Pol38</t>
  </si>
  <si>
    <t>Porubí PPR 40 - PN 16 + (20% tvarovky)</t>
  </si>
  <si>
    <t>bm</t>
  </si>
  <si>
    <t>Pol39</t>
  </si>
  <si>
    <t>Porubí PPR 32 - PN 16 + (20% tvarovky)</t>
  </si>
  <si>
    <t>Pol40</t>
  </si>
  <si>
    <t>Porubí PPR 32 - PN 20 + (20% tvarovky)</t>
  </si>
  <si>
    <t>Pol41</t>
  </si>
  <si>
    <t>Porubí PPR 25 - PN 16 + (20% tvarovky)</t>
  </si>
  <si>
    <t>Pol42</t>
  </si>
  <si>
    <t>Porubí PPR 25 - PN 20 + (20% tvarovky)</t>
  </si>
  <si>
    <t>Pol43</t>
  </si>
  <si>
    <t>Porubí PPR 20 - PN 16 + (20% tvarovky)</t>
  </si>
  <si>
    <t>Pol44</t>
  </si>
  <si>
    <t>Porubí PPR 20 - PN 20 + (20% tvarovky)</t>
  </si>
  <si>
    <t>Pol45</t>
  </si>
  <si>
    <t>Porubí PPR 20 - PN 20 + (20% tvarovky) - cirkulační potrubí teplé vody</t>
  </si>
  <si>
    <t>Pol46</t>
  </si>
  <si>
    <t>PPR koleno nástěné 90° D20x1/2´´</t>
  </si>
  <si>
    <t>Pol47</t>
  </si>
  <si>
    <t>Rohový ventil 1/2´´</t>
  </si>
  <si>
    <t>Pol48</t>
  </si>
  <si>
    <t>PPR nástěný bateriový komplex D20x1/2´´ - rozteč 150 mm</t>
  </si>
  <si>
    <t>Pol49</t>
  </si>
  <si>
    <t>Cirkulační čerpadlo - 1m3/hod, 20 kPa, maximální průtok 40l/min, maximální výtlak 4m</t>
  </si>
  <si>
    <t>Pol50</t>
  </si>
  <si>
    <t>Filltr 15</t>
  </si>
  <si>
    <t>Pol51</t>
  </si>
  <si>
    <t>Zpětná klapka 32</t>
  </si>
  <si>
    <t>Pol52</t>
  </si>
  <si>
    <t>Zpětná klapka 25</t>
  </si>
  <si>
    <t>Pol53</t>
  </si>
  <si>
    <t>Zpětná klapka 20</t>
  </si>
  <si>
    <t>Pol54</t>
  </si>
  <si>
    <t>Zpětná klapka 15</t>
  </si>
  <si>
    <t>Pol55</t>
  </si>
  <si>
    <t>Pojistný ventil</t>
  </si>
  <si>
    <t>Pol56</t>
  </si>
  <si>
    <t>Kulový ventil 32</t>
  </si>
  <si>
    <t>Pol57</t>
  </si>
  <si>
    <t>Kulový ventil 25</t>
  </si>
  <si>
    <t>Pol58</t>
  </si>
  <si>
    <t>Kulový ventil 20</t>
  </si>
  <si>
    <t>Pol59</t>
  </si>
  <si>
    <t>Kulový ventil 15</t>
  </si>
  <si>
    <t>Pol60</t>
  </si>
  <si>
    <t>Mamometr (0-3 bar)</t>
  </si>
  <si>
    <t>Pol61</t>
  </si>
  <si>
    <t>Expanzní nádoba 25L</t>
  </si>
  <si>
    <t>Pol62</t>
  </si>
  <si>
    <t>Vypouštěcí kohout 15</t>
  </si>
  <si>
    <t>Pol63</t>
  </si>
  <si>
    <t>Požární ucpávka pro potrubí 20 mm</t>
  </si>
  <si>
    <t>Pol64</t>
  </si>
  <si>
    <t>Požární ucpávka pro potrubí 32 mm</t>
  </si>
  <si>
    <t>Pol65</t>
  </si>
  <si>
    <t>Požární ucpávka pro potrubí 40 mm</t>
  </si>
  <si>
    <t>D3</t>
  </si>
  <si>
    <t>Rozvod požární vody</t>
  </si>
  <si>
    <t>Pol66</t>
  </si>
  <si>
    <t>Ocelové potrubí 35x1,5</t>
  </si>
  <si>
    <t>Pol67</t>
  </si>
  <si>
    <t>Ocelové potrubí 28x1,5</t>
  </si>
  <si>
    <t>Pol69</t>
  </si>
  <si>
    <t>Návleková tepelná izolace (minerální s al folií) - 20 mm - 32</t>
  </si>
  <si>
    <t>Pol70</t>
  </si>
  <si>
    <t>Návleková tepelná izolace (minerální s al folií) - 20 mm - 28</t>
  </si>
  <si>
    <t>Pol71</t>
  </si>
  <si>
    <t>Kulový kohout DN15 - 1/2"</t>
  </si>
  <si>
    <t>Pol74</t>
  </si>
  <si>
    <t>Kulový kohout DN32 - 5/4"</t>
  </si>
  <si>
    <t>Pol75</t>
  </si>
  <si>
    <t>Zpětná klapka DN32 - 5/4"</t>
  </si>
  <si>
    <t>Pol76</t>
  </si>
  <si>
    <t>Vypouštěcí kohout DN15 - 1/2"</t>
  </si>
  <si>
    <t>Pol77</t>
  </si>
  <si>
    <t>Požární ucpávka pro potrubí 35 mm</t>
  </si>
  <si>
    <t>Pol89</t>
  </si>
  <si>
    <t>Požární ucpávka pro potrubí 28mm</t>
  </si>
  <si>
    <t>154848869</t>
  </si>
  <si>
    <t>D4</t>
  </si>
  <si>
    <t>Dočastné provizorní vedení pro zajištění chodu školy</t>
  </si>
  <si>
    <t>Pol78</t>
  </si>
  <si>
    <t>Vodovod PPR 50x6,9 PN16</t>
  </si>
  <si>
    <t>Pol79</t>
  </si>
  <si>
    <t>Vodovod OC6/4“</t>
  </si>
  <si>
    <t>Pol80</t>
  </si>
  <si>
    <t>Vodovod PPR 20x2,8</t>
  </si>
  <si>
    <t>Pol81</t>
  </si>
  <si>
    <t>Kanalizace D110</t>
  </si>
  <si>
    <t>Pol82</t>
  </si>
  <si>
    <t>Montáž nového vedení - vodovod PPR 50x6,9</t>
  </si>
  <si>
    <t>Pol83</t>
  </si>
  <si>
    <t>Montáž nového vedení - vodovod OC6/4“</t>
  </si>
  <si>
    <t>Pol84</t>
  </si>
  <si>
    <t>Montáž nového vedení - vodovod PPR 20x2,8</t>
  </si>
  <si>
    <t>D5</t>
  </si>
  <si>
    <t>Ostatní</t>
  </si>
  <si>
    <t>Pol85</t>
  </si>
  <si>
    <t xml:space="preserve">Montážní práce </t>
  </si>
  <si>
    <t>Pol180</t>
  </si>
  <si>
    <t>Montážní, kotevní, těsnící a spojovací materiál</t>
  </si>
  <si>
    <t>1613044531</t>
  </si>
  <si>
    <t>Pol181</t>
  </si>
  <si>
    <t>Podbetonování kanalizačního potrubí</t>
  </si>
  <si>
    <t>-1257164650</t>
  </si>
  <si>
    <t>Pol86</t>
  </si>
  <si>
    <t>Desinfekce a proplach potrubí</t>
  </si>
  <si>
    <t>Pol87</t>
  </si>
  <si>
    <t>Pol88</t>
  </si>
  <si>
    <t>Tlaková a těsnící zkouška</t>
  </si>
  <si>
    <t>05 - VYT</t>
  </si>
  <si>
    <t>D7 - Větev na hlavním rozdělovači - plynová kotelna</t>
  </si>
  <si>
    <t>D8 - Rozdělovač a sběrač (technická místnost v 4.NP)</t>
  </si>
  <si>
    <t>D9 - Distribuce topné vody</t>
  </si>
  <si>
    <t>D10 - Otopná tělesa</t>
  </si>
  <si>
    <t>D11 - Dočasné provizorní vedení pro zajištění chodu školy</t>
  </si>
  <si>
    <t>D12 - Ostatní</t>
  </si>
  <si>
    <t>D7</t>
  </si>
  <si>
    <t>Větev na hlavním rozdělovači - plynová kotelna</t>
  </si>
  <si>
    <t>Modul pro přidání topné větve na hlavním rozdělovači</t>
  </si>
  <si>
    <t>Pol90</t>
  </si>
  <si>
    <t>Čerpadlo teplovodní mokroběžné závitové oběhové DN 25 výtlak do 4,0 m průtok 5,7 m3/h PN 10 pro vytápění</t>
  </si>
  <si>
    <t>Pol91</t>
  </si>
  <si>
    <t>Kulový kohout DN 40</t>
  </si>
  <si>
    <t>Pol92</t>
  </si>
  <si>
    <t>Automatický odvzd. Ventil závitový odvzdušňovací G 1/4 PN 14 do 120°C automatickýušňovací ventil</t>
  </si>
  <si>
    <t>Pol93</t>
  </si>
  <si>
    <t>Tlakoměr axiální D 63mm zadní napojení 1/4" MA 63, 0-6bar</t>
  </si>
  <si>
    <t>Pol94</t>
  </si>
  <si>
    <t>Teploměr axiální do 120 °C zadní napojení 1/2" s jímkou D 100/dl 75mm</t>
  </si>
  <si>
    <t>Pol95</t>
  </si>
  <si>
    <t>Klapka zpětná pro termomanometry a manometry mosaz 1/4 Fx1/2 M</t>
  </si>
  <si>
    <t>Pol96</t>
  </si>
  <si>
    <t>Kohout plnicí nebo vypouštěcí G 1/2" PN 10 s jedním závitem</t>
  </si>
  <si>
    <t>Pol97</t>
  </si>
  <si>
    <t>filtr (FILTRBALL) DN40</t>
  </si>
  <si>
    <t>Pol98</t>
  </si>
  <si>
    <t>Zpětná klapka DN 40</t>
  </si>
  <si>
    <t>D8</t>
  </si>
  <si>
    <t>Rozdělovač a sběrač (technická místnost v 4.NP)</t>
  </si>
  <si>
    <t>Pol99</t>
  </si>
  <si>
    <t>Rozdělovač a sběrač pro čtyři okruhy - průtok 2m2/h</t>
  </si>
  <si>
    <t>Pol100</t>
  </si>
  <si>
    <t>Čerpadlo oběhové teplovodní závitové DN 25 pro vytápění výtlak 4m Qmax 2,2m3/h PN 10 T 110°C</t>
  </si>
  <si>
    <t>Pol101</t>
  </si>
  <si>
    <t>Kulový kohout DN 20</t>
  </si>
  <si>
    <t>Pol102</t>
  </si>
  <si>
    <t>Kulový kohout DN 25</t>
  </si>
  <si>
    <t>Pol103</t>
  </si>
  <si>
    <t>Kulový kohout DN 32</t>
  </si>
  <si>
    <t>Pol104</t>
  </si>
  <si>
    <t>Zpětná klapka DN 20</t>
  </si>
  <si>
    <t>Pol105</t>
  </si>
  <si>
    <t>Zpětná klapka DN 25</t>
  </si>
  <si>
    <t>Pol106</t>
  </si>
  <si>
    <t>Zpětná klapka DN 32</t>
  </si>
  <si>
    <t>Pol107</t>
  </si>
  <si>
    <t>Pol108</t>
  </si>
  <si>
    <t>Pol109</t>
  </si>
  <si>
    <t>filtr (FILTRBALL) DN20</t>
  </si>
  <si>
    <t>Pol110</t>
  </si>
  <si>
    <t>filtr (FILTRBALL) DN25</t>
  </si>
  <si>
    <t>Pol111</t>
  </si>
  <si>
    <t>filtr (FILTRBALL) DN32</t>
  </si>
  <si>
    <t>D9</t>
  </si>
  <si>
    <t>Distribuce topné vody</t>
  </si>
  <si>
    <t>Pol112</t>
  </si>
  <si>
    <t>rozvody potrubí měď 42x1,5 + tvarovky 20%</t>
  </si>
  <si>
    <t>Pol113</t>
  </si>
  <si>
    <t>rozvody potrubí měď 35x1,5 + tvarovky 20%</t>
  </si>
  <si>
    <t>Pol114</t>
  </si>
  <si>
    <t>rozvody potrubí měď 28x1,0 + tvarovky 20%</t>
  </si>
  <si>
    <t>Pol115</t>
  </si>
  <si>
    <t>rozvody potrubí měď 22x1,0 + tvarovky 20%</t>
  </si>
  <si>
    <t>Pol116</t>
  </si>
  <si>
    <t>rozvody potrubí měď 18x1,0 + tvarovky 20%</t>
  </si>
  <si>
    <t>Pol117</t>
  </si>
  <si>
    <t>rozvody potrubí měď 15x1,0 + tvarovky 20%</t>
  </si>
  <si>
    <t>Pol118</t>
  </si>
  <si>
    <t>rozvody potrubí měď 12x1,0 + tvarovky 20%</t>
  </si>
  <si>
    <t>Pol119</t>
  </si>
  <si>
    <t>Izolační trubice - 12/20 mm</t>
  </si>
  <si>
    <t>Pol120</t>
  </si>
  <si>
    <t>Izolační trubice - 15/20 mm</t>
  </si>
  <si>
    <t>Pol121</t>
  </si>
  <si>
    <t>Izolační trubice - 18/20 mm</t>
  </si>
  <si>
    <t>Pol122</t>
  </si>
  <si>
    <t>Izolační trubice - 22/30 mm</t>
  </si>
  <si>
    <t>Pol123</t>
  </si>
  <si>
    <t>Izolační trubice - 28/30 mm</t>
  </si>
  <si>
    <t>Pol124</t>
  </si>
  <si>
    <t>Izolační trubice - 35/30 mm</t>
  </si>
  <si>
    <t>Pol125</t>
  </si>
  <si>
    <t>Izolační trubice - 42/40 mm</t>
  </si>
  <si>
    <t>D10</t>
  </si>
  <si>
    <t>Otopná tělesa</t>
  </si>
  <si>
    <t>Pol126</t>
  </si>
  <si>
    <t>Otopná lavice s krycí deskou š:315/v:450 - délka 1000, výkon 1483 watt</t>
  </si>
  <si>
    <t>Pol127</t>
  </si>
  <si>
    <t>Otopná lavice s krycí deskou š:315/v:450 - délka 1200, výkon 1891 watt</t>
  </si>
  <si>
    <t>Pol128</t>
  </si>
  <si>
    <t>Deskové otopné těleso š:66/v:600 - délka 400 - 20, výkon 391 watt</t>
  </si>
  <si>
    <t>Pol129</t>
  </si>
  <si>
    <t xml:space="preserve">Deskové otopné těleso š:66/v:600 - délka 500 - 20, výkon 489 watt </t>
  </si>
  <si>
    <t>Pol130</t>
  </si>
  <si>
    <t xml:space="preserve">Deskové otopné těleso š:66/v:600 - délka 700 - 20, výkon 685 watt </t>
  </si>
  <si>
    <t>Pol131</t>
  </si>
  <si>
    <t xml:space="preserve">Deskové otopné těleso š:66/v:300 - délka 400 - 21, výkon 298 watt </t>
  </si>
  <si>
    <t>Pol132</t>
  </si>
  <si>
    <t xml:space="preserve">Deskové otopné těleso š:66/v:300 - délka 500 - 21, výkon 373 watt </t>
  </si>
  <si>
    <t>Pol133</t>
  </si>
  <si>
    <t xml:space="preserve">Deskové otopné těleso š:66/v:600 - délka 400 - 21, výkon 515 watt </t>
  </si>
  <si>
    <t>Pol134</t>
  </si>
  <si>
    <t xml:space="preserve">Deskové otopné těleso š:66/v:600 - délka 600 - 21, výkon 773 watt </t>
  </si>
  <si>
    <t>Pol135</t>
  </si>
  <si>
    <t xml:space="preserve">Deskové otopné těleso š:66/v:600 - délka 700 - 21, výkon 902 watt </t>
  </si>
  <si>
    <t>Pol136</t>
  </si>
  <si>
    <t xml:space="preserve">Deskové otopné těleso š:66/v:600 - délka 800 - 21, výkon 1030 watt </t>
  </si>
  <si>
    <t>Pol137</t>
  </si>
  <si>
    <t xml:space="preserve">Deskové otopné těleso š:66/v:600 - délka 1200 - 21, výkon 1546 watt </t>
  </si>
  <si>
    <t>Pol138</t>
  </si>
  <si>
    <t xml:space="preserve">Deskové otopné těleso š:66/v:600 - délka 1400 - 21, výkon 1803 watt </t>
  </si>
  <si>
    <t>Pol139</t>
  </si>
  <si>
    <t xml:space="preserve">Deskové otopné těleso š:66/v:600 - délka 1600 - 21, výkon 2061 watt </t>
  </si>
  <si>
    <t>Pol140</t>
  </si>
  <si>
    <t xml:space="preserve">Deskové otopné těleso š:100/v:300 - délka 600 - 22, výkon 580 watt </t>
  </si>
  <si>
    <t>Pol141</t>
  </si>
  <si>
    <t xml:space="preserve">Deskové otopné těleso š:100/v:300 - délka 900 - 22, výkon 869 watt </t>
  </si>
  <si>
    <t>Pol142</t>
  </si>
  <si>
    <t xml:space="preserve">Deskové otopné těleso š:155/v:300 - délka 600 - 33, výkon 827 watt </t>
  </si>
  <si>
    <t>Pol143</t>
  </si>
  <si>
    <t xml:space="preserve">Deskové otopné těleso š:155/v:300 - délka 700 - 33, výkon 965 watt </t>
  </si>
  <si>
    <t>Pol144</t>
  </si>
  <si>
    <t>Připojovací armatura rohová MĚĎ - s roztečí 50 mm s redukcí G1/2 na G 3/4</t>
  </si>
  <si>
    <t>Pol145</t>
  </si>
  <si>
    <t>Připojovací termostatická armatura rohová MĚĎ - pro otopnou lavici - bez termostatické hlavice</t>
  </si>
  <si>
    <t>D11</t>
  </si>
  <si>
    <t>Dočasné provizorní vedení pro zajištění chodu školy</t>
  </si>
  <si>
    <t>Pol146</t>
  </si>
  <si>
    <t>Potrubí ocel - svařovaná DN50</t>
  </si>
  <si>
    <t>Pol147</t>
  </si>
  <si>
    <t>Potrubí měď DN 15</t>
  </si>
  <si>
    <t>Pol148</t>
  </si>
  <si>
    <t>Izolace potrubí - z minerální vaty s al. folií - 60/40 mm</t>
  </si>
  <si>
    <t>Pol149</t>
  </si>
  <si>
    <t>Izolace potrubí - z minerální vaty s al. folií - 18/20 mm</t>
  </si>
  <si>
    <t>Pol150</t>
  </si>
  <si>
    <t>Montáž nového vedení - ocel - svařovaná DN50</t>
  </si>
  <si>
    <t>Pol151</t>
  </si>
  <si>
    <t>Montáž nového vedení - měď DN15</t>
  </si>
  <si>
    <t>Pol158</t>
  </si>
  <si>
    <t>Nátěr potrubí</t>
  </si>
  <si>
    <t>1478889615</t>
  </si>
  <si>
    <t>D12</t>
  </si>
  <si>
    <t>Pol152</t>
  </si>
  <si>
    <t>Prostup zděnou konstrukcí - stěna</t>
  </si>
  <si>
    <t>Pol153</t>
  </si>
  <si>
    <t>Prostup skrz patro</t>
  </si>
  <si>
    <t>Pol154</t>
  </si>
  <si>
    <t>Protipožární ucpávka pro potrubí 42x1,5 mm</t>
  </si>
  <si>
    <t>Pol155</t>
  </si>
  <si>
    <t>Montážní práce na otopné soustavě</t>
  </si>
  <si>
    <t>Pol156</t>
  </si>
  <si>
    <t>Pol157</t>
  </si>
  <si>
    <t>Tlaková a topná zkouška</t>
  </si>
  <si>
    <t>06 - VZT</t>
  </si>
  <si>
    <t>D1 - ZAŘÍZENÍ Č.1.</t>
  </si>
  <si>
    <t>D2 - ZAŘÍZENÍ Č.2.</t>
  </si>
  <si>
    <t>D3 - ZAŘÍZENÍ Č.3.</t>
  </si>
  <si>
    <t>D4 - ZAŘÍZENÍ Č.4.</t>
  </si>
  <si>
    <t>D5 - ZAŘÍZENÍ Č.6.</t>
  </si>
  <si>
    <t>D6 - ZAŘÍZENÍ Č.7.</t>
  </si>
  <si>
    <t>D7 - ostatní položky společné</t>
  </si>
  <si>
    <t>ZAŘÍZENÍ Č.1.</t>
  </si>
  <si>
    <t>1.1</t>
  </si>
  <si>
    <t>VZT rekuperační jednotka Vp=2400m3/h, Vo=2640m3/h. Jednotka ve složení: rotiproudý rekuperační výměník s účinností 94%, dva radiální ventilátory s volně oběžným kolem, kazetový filtr ePM1 55% (F7) přívodního a kazetový filtr ePM10 50% (M5) odpadního vzduchu, klapka by-pass, vodní ohřívač vzduchu o výkonu 5,21 kW, přímý chladič o výkonu 7,58 kW, uzavírací klapky na hrdlech, včetně vlastní regulace a ovládacího panelu. Možnost napojení na Modbus.</t>
  </si>
  <si>
    <t>1.2</t>
  </si>
  <si>
    <t>Buňkový tlumič hluku čtyřhranný, rozměr 500x500x1500</t>
  </si>
  <si>
    <t>1.3</t>
  </si>
  <si>
    <t>Odtahový talířový ventil DN 100, včetně upevňovacího rámečku</t>
  </si>
  <si>
    <t>1.4</t>
  </si>
  <si>
    <t>Vířivý anemostat, rozměr 400x400, 8 lamel, včetně plenumbox 400-160 a regulační klapky</t>
  </si>
  <si>
    <t>1.5</t>
  </si>
  <si>
    <t>Vířivý anemostat, rozměr 600x600, 24 lamel, včetně plenumbox 600-200 a reguační klapky</t>
  </si>
  <si>
    <t>1.6</t>
  </si>
  <si>
    <t>Přívodní rukávec kruhový, délky 2,798 + 8,8992, DN355 (viz specifikace TZ rukávec č.5) včetně hliníkových profilů, spojek, závitových tyčí, úchytů</t>
  </si>
  <si>
    <t>1.7</t>
  </si>
  <si>
    <t>Požární klapka čtyřhranná se servopohonem, signalizace polohy klapky, rozměr 500x500, Napájení 24V</t>
  </si>
  <si>
    <t>1.8</t>
  </si>
  <si>
    <t>Regulační klapka ruční DN100</t>
  </si>
  <si>
    <t>1.9</t>
  </si>
  <si>
    <t>Čtyřhranná ruční regulační klapka , rozměr 200x200</t>
  </si>
  <si>
    <t>1.10</t>
  </si>
  <si>
    <t>Potrubí čtyřhranné pozinkované sk. I třídy těsnosti mic C do obvodu 5600, včetně 10% tvarovek</t>
  </si>
  <si>
    <t>1.11</t>
  </si>
  <si>
    <t>Potrubí čtyřhranné pozinkované sk. I třídy těsnosti mic C do obvodu 2630, včetně 20%tvarovek</t>
  </si>
  <si>
    <t>1.12</t>
  </si>
  <si>
    <t>Potrubí čtyřhranné pozinkované sk. I třídy těsnosti mic C do obvodu 1890, včetně 20 % tvarovek</t>
  </si>
  <si>
    <t>1.13</t>
  </si>
  <si>
    <t>Potrubí čtyřhranné pozinkované sk. I třídy těsnosti mic C do obvodu 1500, včetně 10 % tvarovek</t>
  </si>
  <si>
    <t>1.14</t>
  </si>
  <si>
    <t>Potrubí čtyřhranné pozinkované sk. I třídy těsnosti mic C do obvodu 1050, včetně 30 % tvarovek</t>
  </si>
  <si>
    <t>1.15</t>
  </si>
  <si>
    <t>Potrubí spiro sk.I třídy těsnosti min C, průměr 200 mm, včetně 30% tvarovek DN200</t>
  </si>
  <si>
    <t>1.16</t>
  </si>
  <si>
    <t>Potrubí spiro sk.I třídy těsnosti min C, průměr 160 mm, včetně 0% tvarovek DN160</t>
  </si>
  <si>
    <t>1.17</t>
  </si>
  <si>
    <t>Potrubí spiro sk.I třídy těsnosti min C, průměr 125mm, včetně 30% tvarovek DN125</t>
  </si>
  <si>
    <t>1.18</t>
  </si>
  <si>
    <t>Potrubí spiro sk.I třídy těsnosti min C, průměr 100mm, včetně 20% tvarovek DN100</t>
  </si>
  <si>
    <t>1.19</t>
  </si>
  <si>
    <t>Izolace potrubí kaučukovou izolací s AL polepem min 30 mm</t>
  </si>
  <si>
    <t>1.20</t>
  </si>
  <si>
    <t>Venkovní kondenzační jednotka 9kw</t>
  </si>
  <si>
    <t>1.21</t>
  </si>
  <si>
    <t>Silent bloky pro VZT jednotku</t>
  </si>
  <si>
    <t>1.22</t>
  </si>
  <si>
    <t>Montážní a spojovací materiál, včetně akustického kotvení potrubí</t>
  </si>
  <si>
    <t>1.23</t>
  </si>
  <si>
    <t>Požární klapka čtyřhranná se servopohonem, signalizace polohy klapky, rozměr 400x315</t>
  </si>
  <si>
    <t>1.24</t>
  </si>
  <si>
    <t>Požární klapka čtyřhranná se servopohonem, signalizace polohy klapky, rozměr 200x200</t>
  </si>
  <si>
    <t>1.25</t>
  </si>
  <si>
    <t>Rám pro kondenzační jednotku</t>
  </si>
  <si>
    <t>1.26</t>
  </si>
  <si>
    <t>Svazek Cu potrubí 6/10 s elektroinstalací včetně izolací</t>
  </si>
  <si>
    <t>1.27</t>
  </si>
  <si>
    <t>Ohebná hadice KOMBIFLEX 200 AL/PVC, dl. 10 m</t>
  </si>
  <si>
    <t>1.28</t>
  </si>
  <si>
    <t>Ohebná hadice KOMBIFLEX 100 AL/PVC, dl. 10 m</t>
  </si>
  <si>
    <t>1.29</t>
  </si>
  <si>
    <t>Protipožární ucpávky - prostup stěnou do rozměru 160 mm(minerální vlna třídy reakce na oheň A1-A2 + protipožární tmel)</t>
  </si>
  <si>
    <t>1.30</t>
  </si>
  <si>
    <t>Protipožární ucpávky - prostup stropem do rozměru 500x500 mm (minerální vlna třídy reakce na oheň A1-A2 + protipožární tmel)</t>
  </si>
  <si>
    <t>ZAŘÍZENÍ Č.2.</t>
  </si>
  <si>
    <t>2.1</t>
  </si>
  <si>
    <t>VZT rekuperační jednotka Vp=1975m3/h, Vo=1975m3/h. Jednotka ve složení: protiproudý rekuperační výměník s účinností 93%, dva radiální ventilátory s volně oběžným kolem, kazetový filtr ePM1 55% (F7) přívodního a kazetový filtr ePM10 50% (M5) odpadního vzduchu, klapka by-pass, vodní ohřívač vzduchu o výkonu 4,4 kW, přímý chladič o výkonu 6,53 kW, uzavírací klapky na hrdlech, včetně vlastní regulace a ovládacího panelu, Modbus</t>
  </si>
  <si>
    <t>2.2</t>
  </si>
  <si>
    <t>2.3</t>
  </si>
  <si>
    <t>Buňkový tlumič hluku čtyřhranný, rozměr 500x315x1000</t>
  </si>
  <si>
    <t>2.4</t>
  </si>
  <si>
    <t>Venkovní protideštová žaluzie se sítí proti hmyzu, včetně upevňovacího rámečku, rozměr 1000x1250</t>
  </si>
  <si>
    <t>2.5</t>
  </si>
  <si>
    <t>Odtahová mřížka, včetně upevňovacího rámečku a regulace, rozměr 425x325</t>
  </si>
  <si>
    <t>2.6</t>
  </si>
  <si>
    <t>Odtahová mřížka, včetně upevňovacího rámečku a regulace, rozměr 425x225</t>
  </si>
  <si>
    <t>2.7</t>
  </si>
  <si>
    <t>Přívodní rukávec půlkruhový, délky 4,8 m, kruhová úseč 400/100 mm, (viz specifikace TZ rukávec č.1) včetně hliníkových profilů, spojek, úchytů</t>
  </si>
  <si>
    <t>2.8</t>
  </si>
  <si>
    <t>Přívodní rukávec půlkruhový, délky 7,8, kruhová úseč 400/100 mm, (viz specifikace TZ rukávec č.2) včetně hliníkových profilů, spojek, úchytů</t>
  </si>
  <si>
    <t>2.9</t>
  </si>
  <si>
    <t>Přívodní rukávec půlkruhový, délky 3,6, kruhová úseč 400/100 mm, (viz specifikace TZ rukávec č.3) včetně hliníkových profilů, spojek, úchytů</t>
  </si>
  <si>
    <t>2.10</t>
  </si>
  <si>
    <t>Přívodní rukávec kruhový, délky 8m, kruhový průměru 250, (viz specifikace TZ rukávec č.4) včetně hliníkových profilů, spojek, úchytů</t>
  </si>
  <si>
    <t>2.11</t>
  </si>
  <si>
    <t>Regulátor průtoku vzduchu DN 250, VAV regulátor pro nízké průtoky vzduchu, řízení 24V, externí signál 0-10V</t>
  </si>
  <si>
    <t>2.12</t>
  </si>
  <si>
    <t>Kruhový tlumič hluku DN250, délky 1000, 50mm izolace</t>
  </si>
  <si>
    <t>2.13</t>
  </si>
  <si>
    <t>2.14</t>
  </si>
  <si>
    <t>2.15</t>
  </si>
  <si>
    <t xml:space="preserve">Potrubí spiro sk.I třídy těsnosti min C, průměr 250 mm, včetně 20% tvarovek DN250
</t>
  </si>
  <si>
    <t>2.16</t>
  </si>
  <si>
    <t>2.17</t>
  </si>
  <si>
    <t>oplechování venkovní části potrubí</t>
  </si>
  <si>
    <t>2.18</t>
  </si>
  <si>
    <t>2.19</t>
  </si>
  <si>
    <t>2.20</t>
  </si>
  <si>
    <t>2.21</t>
  </si>
  <si>
    <t>2.22</t>
  </si>
  <si>
    <t>2.23</t>
  </si>
  <si>
    <t>Protipožární ucpávky - prostup stěnou do průměru 315 mm (minerální vlna třídy reakce na oheň A1-A2 + protipožární tmel)</t>
  </si>
  <si>
    <t>2.24</t>
  </si>
  <si>
    <t>Protipožární ucpávky - prostup stěnou do rozměru 500x250 mm (minerální vlna třídy reakce na oheň A1-A2 + protipožární tmel)</t>
  </si>
  <si>
    <t>ZAŘÍZENÍ Č.3.</t>
  </si>
  <si>
    <t>3.1</t>
  </si>
  <si>
    <t>VZT rekuperační jednotka Vp=600m3/h, Vo=600m3/h. Jednotka ve složení: protiproudý rekuperační výměník s účinností 89%, dva radiální ventilátory s volně oběžným kolem, kazetový filtr ePM1 55% (F7) přívodního a kazetový filtr ePM10 50% (M5) odpadního vzduchu, klapka by-pass, vodní ohřívač vzduchu o výkonu 1,7 kW, příprava na chlazení, uzavírací klapky na hrdlech, včetně vlastní regulace a ovládacího panelu, modbus</t>
  </si>
  <si>
    <t>3.2</t>
  </si>
  <si>
    <t>Tlumič hluku kruhový DN 315. délky 1200, 50mm izolace</t>
  </si>
  <si>
    <t>3.3</t>
  </si>
  <si>
    <t>Tlumič hluku kruhový DnN 160, délky 600, 50mm izolace</t>
  </si>
  <si>
    <t>3.4</t>
  </si>
  <si>
    <t>3.5</t>
  </si>
  <si>
    <t>Přívodní talířový ventil DN 125, včetně upevňovacího rámečku</t>
  </si>
  <si>
    <t>3.6</t>
  </si>
  <si>
    <t>Venkovní protidešťová žaluzie se sítí proti hmyzu, včetně upevňovacího rámečku a regulace, rozměru 560x560 mm</t>
  </si>
  <si>
    <t>3.7</t>
  </si>
  <si>
    <t>Protipožární klapka kruhová, DN315, se servopohonem, signalizace polohy klapky</t>
  </si>
  <si>
    <t>3.9</t>
  </si>
  <si>
    <t>Ruční regulační klapka DN 125</t>
  </si>
  <si>
    <t>3.10</t>
  </si>
  <si>
    <t xml:space="preserve">Potrubí spiro sk.I třídy těsnosti min C, průměr 315 mm, včetně 10% tvarovek DN315
</t>
  </si>
  <si>
    <t>3.11</t>
  </si>
  <si>
    <t>3.12</t>
  </si>
  <si>
    <t xml:space="preserve">Potrubí spiro sk.I třídy těsnosti min C, průměr 160 mm, včetně 20% tvarovek DN160
</t>
  </si>
  <si>
    <t>3.13</t>
  </si>
  <si>
    <t xml:space="preserve">Potrubí spiro sk.I třídy těsnosti min C, průměr 125 mm, včetně 10% tvarovek DN125
</t>
  </si>
  <si>
    <t>3.14</t>
  </si>
  <si>
    <t xml:space="preserve">Potrubí spiro sk.I třídy těsnosti min C, průměr 100 mm, včetně 10% tvarovek DN100
</t>
  </si>
  <si>
    <t>3.15</t>
  </si>
  <si>
    <t>Izolace sacího a výfukového potrubí kaučukovou izolací s AL polepem min 30 mm</t>
  </si>
  <si>
    <t>3.16</t>
  </si>
  <si>
    <t>3.17</t>
  </si>
  <si>
    <t>3.18</t>
  </si>
  <si>
    <t>Regulátor průtoku vzduchu DN 315, VAV regulátor pro nízké průtoky vzduchu, řízení 24V, externí signál 0-10V</t>
  </si>
  <si>
    <t>3.19</t>
  </si>
  <si>
    <t>Regulátor průtoku vzduchu DN 160, VAV regulátor pro nízké průtoky vzduchu, řízení 24V, externí signál 0-10V</t>
  </si>
  <si>
    <t>3.20</t>
  </si>
  <si>
    <t>3.21</t>
  </si>
  <si>
    <t>3.22</t>
  </si>
  <si>
    <t>Protipožární ucpávky - prostup stěnou do průměru 160 mm (minerální vlna třídy reakce na oheň A1-A2 + protipožární tmel)</t>
  </si>
  <si>
    <t>3.23</t>
  </si>
  <si>
    <t>Venkovní kondenzační jednotka 2,5kw</t>
  </si>
  <si>
    <t>-344019708</t>
  </si>
  <si>
    <t>3.24</t>
  </si>
  <si>
    <t>2132028333</t>
  </si>
  <si>
    <t>3.25</t>
  </si>
  <si>
    <t>Svazek Cu potrubí 6/10 s elektroinstalací včetně izolace</t>
  </si>
  <si>
    <t>1809298749</t>
  </si>
  <si>
    <t>ZAŘÍZENÍ Č.4.</t>
  </si>
  <si>
    <t>4.1</t>
  </si>
  <si>
    <t>VZT rekuperační jednotka Vp=700m3/h, Vo=700m3/h. Jednotka ve složení: protiproudý rekuperační výměník s účinností 89%, dva radiální ventilátory s volně oběžným kolem, kazetový filtr ePM1 55% (F7) přívodního a kazetový filtr ePM10 50% (M5) odpadního vzduchu, klapka by-pass, vodní ohřívač vzduchu o výkonu 2 kW, příprava na chlazení, uzavírací klapky na hrdlech., včetně vlastní regulace a ovládacího panelu, modbus</t>
  </si>
  <si>
    <t>4.2</t>
  </si>
  <si>
    <t>Tlumič hluku kruhový DN315, délky 1200, 50mm izolace</t>
  </si>
  <si>
    <t>4.3</t>
  </si>
  <si>
    <t>Odtahový talířový ventil DN 100</t>
  </si>
  <si>
    <t>4.4</t>
  </si>
  <si>
    <t>Vířivý anemostat, rozměr 400x400, 8 lamel, včetně plenumbox a regulace</t>
  </si>
  <si>
    <t>4.6</t>
  </si>
  <si>
    <t>Ruční regulační klapka DN100</t>
  </si>
  <si>
    <t>4.7</t>
  </si>
  <si>
    <t>4.8</t>
  </si>
  <si>
    <t xml:space="preserve">Potrubí spiro sk.I třídy těsnosti min C, průměr 250 mm, včetně 30% tvarovek DN250
</t>
  </si>
  <si>
    <t>4.9</t>
  </si>
  <si>
    <t>4.10</t>
  </si>
  <si>
    <t xml:space="preserve">Potrubí spiro sk.I třídy těsnosti min C, průměr 125 mm, včetně 0% tvarovek DN125
</t>
  </si>
  <si>
    <t>4.11</t>
  </si>
  <si>
    <t>4.12</t>
  </si>
  <si>
    <t>4.13</t>
  </si>
  <si>
    <t>4.14</t>
  </si>
  <si>
    <t>4.15</t>
  </si>
  <si>
    <t>4.16</t>
  </si>
  <si>
    <t>4.17</t>
  </si>
  <si>
    <t>Protipožární ucpávky - prostup stropem do průměru 315 mm (minerální vlna třídy reakce na oheň A1-A2 + protipožární tmel)</t>
  </si>
  <si>
    <t>ZAŘÍZENÍ Č.6.</t>
  </si>
  <si>
    <t>6.1</t>
  </si>
  <si>
    <t>Vnitřní nástěná jednotka s výkonem 6 kW včetně ovládání</t>
  </si>
  <si>
    <t>6.2</t>
  </si>
  <si>
    <t>Venkovní kondenzační jednotka s výkonem 6 kW</t>
  </si>
  <si>
    <t>6.3</t>
  </si>
  <si>
    <t>6.4</t>
  </si>
  <si>
    <t>6.5</t>
  </si>
  <si>
    <t>D6</t>
  </si>
  <si>
    <t>ZAŘÍZENÍ Č.7.</t>
  </si>
  <si>
    <t>7.1</t>
  </si>
  <si>
    <t>Potrubní odtahový ventilátor průměr 125, včetně ovládání a uchycení</t>
  </si>
  <si>
    <t>7.2</t>
  </si>
  <si>
    <t>Odtahová mřížka do potrubí průměr 125 mm</t>
  </si>
  <si>
    <t>7.3</t>
  </si>
  <si>
    <t>Fasádní protidešťová žaluzie průměr 125 mm</t>
  </si>
  <si>
    <t>7.4</t>
  </si>
  <si>
    <t>7.5</t>
  </si>
  <si>
    <t>Stěnová požární větrací mřížka rozměr 300x300 mm</t>
  </si>
  <si>
    <t>7.6</t>
  </si>
  <si>
    <t>ostatní položky společné</t>
  </si>
  <si>
    <t>Tlaková zkouška těsnosti potrubí. Kruhového potrubí by mělo být testováno 10% rozvodů, pro čtyřhranné potrubí alespoň 20 %</t>
  </si>
  <si>
    <t>Pol159</t>
  </si>
  <si>
    <t>Zaregulování, vyzkoušení, předávací řízení</t>
  </si>
  <si>
    <t>Pol166</t>
  </si>
  <si>
    <t>Stavební přípomoce (bourání a zapravení prostupů)</t>
  </si>
  <si>
    <t>Pol168</t>
  </si>
  <si>
    <t>Přetrasování (demontáž, vyčištění a opětovná montáž do nové polohy)výfukového potrubí stávající VZT jednotky ve 3NP (do průměru 225 mm) Rozsah bude upřesněn po odkrytí.</t>
  </si>
  <si>
    <t>Pol169</t>
  </si>
  <si>
    <t>Přetrasování (demontáž, vyčištění a opětovná montáž do nové polohy)výfukového potrubí stávající VZT jednotky ve 3NP (do průměru 400 mm) Rozsah bude upřesněn po odkrytí.</t>
  </si>
  <si>
    <t>Pol170</t>
  </si>
  <si>
    <t>Doplnění chybějícího potrubí do průměru 225 mm (Potrubí spiro sk.I třídy těsnosti min C, průměr 225 mm, včetně tvarovek) Rozsah bude upřesněn po odkrytí.</t>
  </si>
  <si>
    <t>Pol171</t>
  </si>
  <si>
    <t>Doplnění chybějícího potrubí do průměru 400 mm (Potrubí spiro sk.I třídy těsnosti min C, průměr 225 mm, včetně tvarovek) Rozsah bude upřesněn po odkrytí.</t>
  </si>
  <si>
    <t>07 - El - silno</t>
  </si>
  <si>
    <t>97 - Prorážení otvorů</t>
  </si>
  <si>
    <t>M21 - Elektromontáže</t>
  </si>
  <si>
    <t>M65 - Elektroinstalace</t>
  </si>
  <si>
    <t>Prorážení otvorů</t>
  </si>
  <si>
    <t>974032121R00</t>
  </si>
  <si>
    <t>Vysekání rýh zeď z dutých cihel 3 x 3 cm</t>
  </si>
  <si>
    <t>974032133R00</t>
  </si>
  <si>
    <t>Vysekání rýh zeď z dutých cihel 5 x 10 cm</t>
  </si>
  <si>
    <t>973032616R00</t>
  </si>
  <si>
    <t>Vysekání kapes cih. duté špalík, krabice 10x10x5cm</t>
  </si>
  <si>
    <t>M21</t>
  </si>
  <si>
    <t>Elektromontáže</t>
  </si>
  <si>
    <t>LED panel, IP65, hliníkový rámeček, opálový kryt, , čtverec 600x600mm 23W</t>
  </si>
  <si>
    <t>LED prachotěsné svítidlo, opálový PC kryt, IK08 , 19W</t>
  </si>
  <si>
    <t>Přisazené LED svítidlo, opálový kryt 25W</t>
  </si>
  <si>
    <t>Přisazené LED svítidlo, opálový PMMA kryt, průměr , 375mm, 27W</t>
  </si>
  <si>
    <t>LED panel, IP65, hliníkový rámeček, opálový kryt, 60x60cm 23W</t>
  </si>
  <si>
    <t>Přisazené LED svítidlo, opálový kryt, 25W</t>
  </si>
  <si>
    <t>Přisazené LED svítidlo, opálový PMMA kryt, průměr 48cm, 34W</t>
  </si>
  <si>
    <t>LED panel, IP65, hliníkový rámeček, opálový kryt,, 60x60cm 35W</t>
  </si>
  <si>
    <t>LED panel, IP65, hliníkový rámeček, opálový kryt, 60x60cm, 23W</t>
  </si>
  <si>
    <t>LED panel, RA 90, UGR&lt;19, hliníkový rámeček, mikroprizmatický kryt, čtverec 600x600mm 34W</t>
  </si>
  <si>
    <t>Přisazené LED svítidlo, opálový PMMA kryt, průměr , 48cm, 44W</t>
  </si>
  <si>
    <t>LED prachotěsné svítidlo, opálový PC kryt, IK08, 38W</t>
  </si>
  <si>
    <t>LED panel, hliníkový rámeček, opálový kryt, 60x60cm 35W</t>
  </si>
  <si>
    <t>LED panel, UGR&lt;19, Ra 90, hliníkový rámeček, mikroprizmatický kryt, čtverec 600x600mm 35W</t>
  </si>
  <si>
    <t>LED prachotěsné svítidlo, opálový PC kryt, IK08 , 38W</t>
  </si>
  <si>
    <t>LED panel, UGR&lt;19, Ra 90, hliníkový rámeček, mikroprizmatický kryt, čtverec 600x600mm 49W</t>
  </si>
  <si>
    <t>Nouzové sv.3W LED/1.hod IP44</t>
  </si>
  <si>
    <t>210201526R00</t>
  </si>
  <si>
    <t>Svítidlo LED technické stropní vestavné</t>
  </si>
  <si>
    <t>Rozvaděč RH - doplnění</t>
  </si>
  <si>
    <t>Rozvaděč R9</t>
  </si>
  <si>
    <t>Rozvaděč R10</t>
  </si>
  <si>
    <t>Rozvaděč R11</t>
  </si>
  <si>
    <t>Rozvaděč R12</t>
  </si>
  <si>
    <t>Rozvaděč RG</t>
  </si>
  <si>
    <t>Rozvaděč RVZT</t>
  </si>
  <si>
    <t>Rozvaděč RV</t>
  </si>
  <si>
    <t>Rozvaděč R9.1</t>
  </si>
  <si>
    <t>Rozvaděč R9.2</t>
  </si>
  <si>
    <t>Rozvaděč R10.1</t>
  </si>
  <si>
    <t>Rozvaděč R10.2</t>
  </si>
  <si>
    <t>210190003R00</t>
  </si>
  <si>
    <t>Montáž celoplechových rozvodnic do váhy 100 kg</t>
  </si>
  <si>
    <t>Skříňka s klíčovým ovladačem pro PC technologii, vč. dodávky a montáže</t>
  </si>
  <si>
    <t>210810017RT5</t>
  </si>
  <si>
    <t>Kabel CYKY-m 750 V 5 žil,4 až 25 mm2,volně uložený, včetně dodávky kabelu 5x25 mm2</t>
  </si>
  <si>
    <t>210810017RT4</t>
  </si>
  <si>
    <t>Kabel CYKY-m 750 V 5 žil,4 až 25 mm2,volně uložený, včetně dodávky kabelu 5x16 mm2</t>
  </si>
  <si>
    <t>210810057RT3</t>
  </si>
  <si>
    <t>Kabel CYKY-m 750 V 5 žil 4 až 16 mm pevně uložený, včetně dodávky kabelu 5x10 mm2</t>
  </si>
  <si>
    <t>210810017RT1</t>
  </si>
  <si>
    <t>Kabel CYKY-m 750 V 5 žil,4 až 25 mm2,volně uložený, včetně dodávky kabelu 5x4 mm2</t>
  </si>
  <si>
    <t>210800214RT3</t>
  </si>
  <si>
    <t>Kabel bezhalogenový CXKH 3 x 1,5 mm2 volně uložený, včetně dodávky kabelu CXKH-V</t>
  </si>
  <si>
    <t>210800215RT3</t>
  </si>
  <si>
    <t>Kabel bezhalogenový CXKH 3 x 2,5 mm2 volně uložený, včetně dodávky kabelu CXKH-V</t>
  </si>
  <si>
    <t>210810007RT1</t>
  </si>
  <si>
    <t>Kabel CYKY-m 750 V 3 x 4 mm2 volně uložený, včetně dodávky kabelu</t>
  </si>
  <si>
    <t>210810057RT2</t>
  </si>
  <si>
    <t>Kabel CYKY-m 750 V 5 žil 4 až 16 mm pevně uložený, včetně dodávky kabelu 5x6 mm2</t>
  </si>
  <si>
    <t>210810005RT1</t>
  </si>
  <si>
    <t>Kabel CYKY-m 750 V 3 x 1,5 mm2 volně uložený, včetně dodávky kabelu</t>
  </si>
  <si>
    <t>210810006RT1</t>
  </si>
  <si>
    <t>Kabel CYKY-m 750 V 3 x 2,5 mm2 volně uložený, včetně dodávky kabelu</t>
  </si>
  <si>
    <t>210810015RT1</t>
  </si>
  <si>
    <t>Kabel CYKY-m 750 V 5 x 1,5 mm2 volně uložený, včetně dodávky kabelu</t>
  </si>
  <si>
    <t>210802651RT1</t>
  </si>
  <si>
    <t>Šňůra H07RN-F (CGTG) 5 x 1,50 mm2 volně uložená, včetně dodávky šňůry</t>
  </si>
  <si>
    <t>210802692RT1</t>
  </si>
  <si>
    <t>Šňůra H07RN-F (CGTG) 5 x 2,50 mm2 pevně uložená, včetně dodávky šňůry</t>
  </si>
  <si>
    <t>210810016RT1</t>
  </si>
  <si>
    <t>Kabel CYKY-m 750 V 5 x 2,5 mm2 volně uložený, včetně dodávky kabelu</t>
  </si>
  <si>
    <t>210800530RT1</t>
  </si>
  <si>
    <t>Vodič H07V-U (CY) 25 mm2 uložený volně, včetně dodávky vodiče CY 25</t>
  </si>
  <si>
    <t>210800509RT1</t>
  </si>
  <si>
    <t>Vodič H07V-U (CY) 16 mm2 uložený v trubkách, včetně dodávky vodiče CY 16</t>
  </si>
  <si>
    <t>210800528RT1</t>
  </si>
  <si>
    <t>Vodič H07V-U (CY) 10 mm2 uložený volně, včetně dodávky vodiče CY 10</t>
  </si>
  <si>
    <t>210800507RT1</t>
  </si>
  <si>
    <t>Vodič H07V-U (CY) 6 mm2 uložený v trubkách, včetně dodávky vodiče CY 6</t>
  </si>
  <si>
    <t>210800506RT1</t>
  </si>
  <si>
    <t>Vodič H07V-U (CY) 4 mm2 uložený v trubkách, včetně dodávky vodiče CY 4</t>
  </si>
  <si>
    <t>podlahová krabice do betonu, 3x zás 230,, 1x zás.230V SDP, 1x dvojzas.6A dodávka a montáž</t>
  </si>
  <si>
    <t>210111011RT2</t>
  </si>
  <si>
    <t>Zásuvka domovní zapuštěná - provedení 2P+PE, včetně dodávky zásuvky</t>
  </si>
  <si>
    <t>210111013RT2</t>
  </si>
  <si>
    <t>Zásuvka s přepěťovou ochranou - provedení 2P+PE, včetně dodávky zásuvky</t>
  </si>
  <si>
    <t>210110001RT2</t>
  </si>
  <si>
    <t>Spínač nástěnný jednopól.- řaz. 1, obyč.prostředí, včetně dodávky spínače</t>
  </si>
  <si>
    <t>210110003RT1</t>
  </si>
  <si>
    <t>Spínač nástěnný seriový - řaz. 5, obyč.prostředí, včetně dodávky spínače</t>
  </si>
  <si>
    <t>210110004RT1</t>
  </si>
  <si>
    <t>Spínač nástěnný střídavý - řaz. 6, obyč.prostředí, včetně dodávky spínače</t>
  </si>
  <si>
    <t>210110046RT2</t>
  </si>
  <si>
    <t>Spínač zapuštěný křížový, řazení 7, včetně dodávky spínače</t>
  </si>
  <si>
    <t>Vyp. Žaluziový IP20 pod omítku, dodávka a montáž</t>
  </si>
  <si>
    <t>Ovladač otevírání oken, dodávka a montáž</t>
  </si>
  <si>
    <t>210110062RT2</t>
  </si>
  <si>
    <t>Infrapasivní spínač osvětlení, včetně dodávky stropního interiérového čidla</t>
  </si>
  <si>
    <t>210010326RT2</t>
  </si>
  <si>
    <t>Krabice do dutých stěn, bez zapojení, kruhová, včetně dodávky KUL 68-45/LD2</t>
  </si>
  <si>
    <t>210010327RT1</t>
  </si>
  <si>
    <t>Krabice do dutých stěn, se zapojením, kruhová, včetně dodávky KR 97/L s víčkem a svorkovnicí</t>
  </si>
  <si>
    <t>žlab kabelový drátěný 400*100*2000mm, kompletní, dodávka a montáž</t>
  </si>
  <si>
    <t>žlab kabelový drátěný 300*100*2000mm, kompletní, dodávka a montáž</t>
  </si>
  <si>
    <t>žlab kabelový drátěný 200*100*2000mm, kompletní, dodávka a montáž</t>
  </si>
  <si>
    <t>210201212R00</t>
  </si>
  <si>
    <t>Svítidlo zářivkové přisazené, 2 zdroje</t>
  </si>
  <si>
    <t>210100004R00</t>
  </si>
  <si>
    <t>Ukončení vodičů v rozvaděči + zapojení do 25 mm2</t>
  </si>
  <si>
    <t>210100003R00</t>
  </si>
  <si>
    <t>Ukončení vodičů v rozvaděči + zapojení do 16 mm2</t>
  </si>
  <si>
    <t>210100002R00</t>
  </si>
  <si>
    <t>Ukončení vodičů v rozvaděči + zapojení do 6 mm2</t>
  </si>
  <si>
    <t>210100001R00</t>
  </si>
  <si>
    <t>Ukončení vodičů v rozvaděči + zapojení do 2,5 mm2</t>
  </si>
  <si>
    <t>211010001RT2</t>
  </si>
  <si>
    <t>Osazení hmoždinky do cihlového zdiva, HM 6, včetně dodávky hmoždinky</t>
  </si>
  <si>
    <t>58541233R</t>
  </si>
  <si>
    <t>Sádra šedá stavební G-2 B II, pojivo třídy A, bal. 30 kg</t>
  </si>
  <si>
    <t>revize elektro vč. 4x revizní zprávy</t>
  </si>
  <si>
    <t>přesun hmot, mimostaveništní doprava</t>
  </si>
  <si>
    <t>likvidace odpadu, úklid</t>
  </si>
  <si>
    <t>210220101RU2</t>
  </si>
  <si>
    <t>Vodiče svodové FeZn D do 10,Al 10,Cu 8 +podpěry, včetně dodávky drátu AlMgSi T/4 8 mm + podpěry</t>
  </si>
  <si>
    <t>210220301RT2</t>
  </si>
  <si>
    <t>Svorka hromosvodová do 2 šroubů /SS, SZ, SO/, včetně dodávky svorky SS</t>
  </si>
  <si>
    <t>Kabel CYKY-m 750 V 4 žíly35 mm2 pevně uložený, včetně dodávky kabelu 4x35 mm2</t>
  </si>
  <si>
    <t>210100005R00</t>
  </si>
  <si>
    <t>Ukončení vodičů v rozvaděči + zapojení do 35 mm2</t>
  </si>
  <si>
    <t>D+ M spínač žaluziový</t>
  </si>
  <si>
    <t>-628889698</t>
  </si>
  <si>
    <t>M65</t>
  </si>
  <si>
    <t>Elektroinstalace</t>
  </si>
  <si>
    <t>650801113R00</t>
  </si>
  <si>
    <t>Demontáž svítidla stropního přisazeného</t>
  </si>
  <si>
    <t>650811112R00</t>
  </si>
  <si>
    <t>Demontáž vodiče svodového do D 10 mm vč. podpěr</t>
  </si>
  <si>
    <t>08 - El - slabo</t>
  </si>
  <si>
    <t>M22 - Montáž sdělovací a zabezp.tech</t>
  </si>
  <si>
    <t>974032122R00</t>
  </si>
  <si>
    <t>Vysekání rýh zeď z dutých cihel 3 x 7 cm</t>
  </si>
  <si>
    <t>Zásuvka RJ45 dvojitá pod omítku, vč. montáže</t>
  </si>
  <si>
    <t>Zásuvka RJ45 dvojitá do podlahové krabice, dodávka + montáž</t>
  </si>
  <si>
    <t>Projektor DLP laser, 4K, nativní rozlišení, 3840 × 2160, 16:9, 3D, svítivost2400 ANSI lm</t>
  </si>
  <si>
    <t>HDMI matrix switch 4:2 s audiem, dodávka a montáž</t>
  </si>
  <si>
    <t>HDMI rozbočovač 1 vstup a 4 výstupy včetně zesíl., dodávka + montáž</t>
  </si>
  <si>
    <t>USB HUB - 5x výstup, dodávka a montáž</t>
  </si>
  <si>
    <t>HDMI FULL HD extender na 50m přes jeden kabel Cat6, dodávka a montáž</t>
  </si>
  <si>
    <t>HDMI kabel 1m, dodávka a montáž</t>
  </si>
  <si>
    <t>školní hodiny nástěnné, dodávka a montáž</t>
  </si>
  <si>
    <t>školní hodiny oboustranné, dodávka a montáž</t>
  </si>
  <si>
    <t>Reproduktor 6W/110V v podhledu, dodávka a montáž</t>
  </si>
  <si>
    <t>Reproduktor 6W/110V na stěně, dodávka a montáž</t>
  </si>
  <si>
    <t>Školní zvonek, dodávka a montáž</t>
  </si>
  <si>
    <t>optická vana, patch panel 24 x RJ45 CAT6 STP - 4x, dodávka a montáž</t>
  </si>
  <si>
    <t>19" stojanový rozvaděč, dodávka a montáž</t>
  </si>
  <si>
    <t>měření datové sítě , pro 112 zásuvek</t>
  </si>
  <si>
    <t>Expander EZS, dodávka a montáž</t>
  </si>
  <si>
    <t>Koncentrátor pro IP kamery, dodávka a montáž</t>
  </si>
  <si>
    <t>Kabel FTP cat 6a, dodávka a montáž</t>
  </si>
  <si>
    <t>Optický kabel dle popisu v TZ, dodávka a montáž</t>
  </si>
  <si>
    <t>210010002RU2</t>
  </si>
  <si>
    <t>Trubka ohebná pod omítku, vnější průměr 20 mm, včetně dodávky Monoflex 1420</t>
  </si>
  <si>
    <t>210010003RU2</t>
  </si>
  <si>
    <t>Trubka ohebná pod omítku, vnější průměr 25 mm, včetně dodávky Monoflex 1425</t>
  </si>
  <si>
    <t>210010004RU2</t>
  </si>
  <si>
    <t>Trubka ohebná pod omítku, vnější průměr 32 mm, včetně dodávky Monoflex 1432</t>
  </si>
  <si>
    <t>210010006RU3</t>
  </si>
  <si>
    <t>Trubka ohebná pod omítku, vnější průměr 50 mm, včetně dodávky Super Monoflex 1250</t>
  </si>
  <si>
    <t>210010094RT3</t>
  </si>
  <si>
    <t>Kanál parapetní bezhalogenový dutý do 120 mm, včetně dodávky kanálu 180x60</t>
  </si>
  <si>
    <t>žlab kabelový drátěný 400*100*2000mm, kompletní,, dodávka a montáž</t>
  </si>
  <si>
    <t>Demontáž instalace v PC učebně ve 3NP, napojení optického kabelu</t>
  </si>
  <si>
    <t>revize elektroinstalace, vč. 4x revizní zprávy</t>
  </si>
  <si>
    <t>likvidace odpadu a úklid pracoviště</t>
  </si>
  <si>
    <t>34121055R</t>
  </si>
  <si>
    <t>Kabel sdělovací s Cu jádrem SYKFY 10 x 2 x 0,5 mm</t>
  </si>
  <si>
    <t>M22</t>
  </si>
  <si>
    <t>Montáž sdělovací a zabezp.tech</t>
  </si>
  <si>
    <t>222280222R00</t>
  </si>
  <si>
    <t>SYKFY 10x2x0.5mm v trubkách</t>
  </si>
  <si>
    <t>09 - EPS+EVAC</t>
  </si>
  <si>
    <t>1 - D.1.4.6 - Technika prostředí staveb - Elektrická požární signalizace</t>
  </si>
  <si>
    <t xml:space="preserve">    1.01 - EPS</t>
  </si>
  <si>
    <t xml:space="preserve">    1.12 - Automatické hlásiče a příslušenství</t>
  </si>
  <si>
    <t xml:space="preserve">    1.21 - Napájecí zdroj</t>
  </si>
  <si>
    <t xml:space="preserve">    1.24 - Evakuační rozhlas</t>
  </si>
  <si>
    <t xml:space="preserve">    1.37 -  EPS - Kabely, vedení, pomocný materiál</t>
  </si>
  <si>
    <t xml:space="preserve">    1.68 - Ostatní elektroinstalační práce a materiál</t>
  </si>
  <si>
    <t xml:space="preserve">    1.100 - Demontáže</t>
  </si>
  <si>
    <t>D.1.4.6 - Technika prostředí staveb - Elektrická požární signalizace</t>
  </si>
  <si>
    <t>1.01</t>
  </si>
  <si>
    <t>EPS</t>
  </si>
  <si>
    <t>1.02</t>
  </si>
  <si>
    <t>Ústředna EPS, min 3xkruhová linka, možnost napojení OPPO a KTPO</t>
  </si>
  <si>
    <t>1.03</t>
  </si>
  <si>
    <t>Čelní ovl. panel pro EPS</t>
  </si>
  <si>
    <t>1.04</t>
  </si>
  <si>
    <t>Mikromodul</t>
  </si>
  <si>
    <t>1.05</t>
  </si>
  <si>
    <t>Modul se třemi pozicemi pro mikromoduly</t>
  </si>
  <si>
    <t>1.06</t>
  </si>
  <si>
    <t>Periferní modul PZ, OPPO a 1 MM pozice</t>
  </si>
  <si>
    <t>1.07</t>
  </si>
  <si>
    <t xml:space="preserve">Mikromodul sběrnice </t>
  </si>
  <si>
    <t>1.08</t>
  </si>
  <si>
    <t>Koppler Alarmový (4/2)</t>
  </si>
  <si>
    <t>1.09</t>
  </si>
  <si>
    <t xml:space="preserve"> např. Skříň pro koppler na omítku bílá</t>
  </si>
  <si>
    <t>Koppler 12 relé</t>
  </si>
  <si>
    <t>Akku 12 V / 17 Ah</t>
  </si>
  <si>
    <t>Automatické hlásiče a příslušenství</t>
  </si>
  <si>
    <t xml:space="preserve">Opticko-kouřový hlásič </t>
  </si>
  <si>
    <t xml:space="preserve">Patice pro hlásiče </t>
  </si>
  <si>
    <t>tlačítkový hlásič malý,červený, sklo</t>
  </si>
  <si>
    <t>Montážní krabice pro malé tlač. Červená</t>
  </si>
  <si>
    <t>Sklíčko pro malé provedení, bal. 10 ks</t>
  </si>
  <si>
    <t xml:space="preserve">Paralelní signalizace, pro řadu hlásičů </t>
  </si>
  <si>
    <t>Popisný štítek na hlásič</t>
  </si>
  <si>
    <t>Držák popisných štítků, bal.10 ks</t>
  </si>
  <si>
    <t>Napájecí zdroj</t>
  </si>
  <si>
    <t>Spínaný zdroj, 27,6 V ss / 4,2 A (5 A krátkodobě) pro EPS, aku max. 2 x 17 Ah</t>
  </si>
  <si>
    <t>Evakuační rozhlas</t>
  </si>
  <si>
    <t>Řídící jednotka pro evakuační systém s 6-ti zónami, Vestavěný výkonový zesilovač (240W),Vyhovuje EN 50849 a EN 54-16</t>
  </si>
  <si>
    <t>Směrovač (router) pro evakuační systém rozšíření o dalších 6 reproduktorových zón, ČSN EN 50 849, ČSN EN 54-16</t>
  </si>
  <si>
    <t>Stanice hlasatele pro evakuační systém ČSN EN 50849, ČSN EN 54-16, 7 tlačítek</t>
  </si>
  <si>
    <t>Doplňková klávesnice stanice hlasatele pro evakuační systém ČSN EN 50849, ČSN EN 54-16</t>
  </si>
  <si>
    <t>Simulátor zátěže pro dohled nad linkami evakuačního systému , ČSN EN 50 849, ČSN EN 54-16</t>
  </si>
  <si>
    <t>Výkonový zesilovač 240W ČSN EN 50849, ČSN EN 54-16</t>
  </si>
  <si>
    <t>1.31</t>
  </si>
  <si>
    <t>Systémový nabíječ baterií 24V, dle EN-54-4 pro evakuační systémy, Výstupy 6 × 40 A, 3 × 5 A, Podpěťová a přepěťová ochrana</t>
  </si>
  <si>
    <t>1.32</t>
  </si>
  <si>
    <t>AKU 12V/80Ah se šroubovými svorkami M8 a životností až 12 let</t>
  </si>
  <si>
    <t>1.33</t>
  </si>
  <si>
    <t>Skříňkový kovový reproduktor 3W, 6W, EVAC, bílý, Certifikováno podle normy EN 54-24</t>
  </si>
  <si>
    <t>1.34</t>
  </si>
  <si>
    <t>Stropní reproduktor 3W, 6W, EVAC, Certifikováno podle normy EN 54-24</t>
  </si>
  <si>
    <t>1.35</t>
  </si>
  <si>
    <t>Protipožární kryt pro stropní reproduktor EN 54-24</t>
  </si>
  <si>
    <t>1.36</t>
  </si>
  <si>
    <t>Měření a vyhodnocení parametrů srozumitelnosti</t>
  </si>
  <si>
    <t>1.37</t>
  </si>
  <si>
    <t xml:space="preserve"> EPS - Kabely, vedení, pomocný materiál</t>
  </si>
  <si>
    <t>1.38</t>
  </si>
  <si>
    <t>KABEL kruhového vedení bez požární funkčností 1x2x0,8 bezhalogenový (např. J-H(ST)H 1x2x0,8)</t>
  </si>
  <si>
    <t>1.39</t>
  </si>
  <si>
    <t>KABEL kruhového vedení s požární funkčností a 60 min. Kabel pro instalaci EPS PH 180, dle ZP-27/2008, B2caS1D0, 2x2x0.8</t>
  </si>
  <si>
    <t>1.40</t>
  </si>
  <si>
    <t>KABEL pro ovládání a napájení, s požární funkčností a 60min. 4x2x0.8 B2caS1D0, dle ZP-27/2008</t>
  </si>
  <si>
    <t>1.41</t>
  </si>
  <si>
    <t>KABEL pro ovládání a napájení, s požární funkčností a 60min. 2x2x0.8 B2caS1D0, dle ZP-27/2008</t>
  </si>
  <si>
    <t>1.42</t>
  </si>
  <si>
    <t>KABEL pro ovládání a napájení, s požární funkčností a 60min. 1x2x0.8 B2caS1D0, dle ZP-27/2008</t>
  </si>
  <si>
    <t>1.43</t>
  </si>
  <si>
    <t>Kabel CXKH-V-J 2 X 1,5 P60- R</t>
  </si>
  <si>
    <t>1.44</t>
  </si>
  <si>
    <t>CAT5E UTP LSOHFR B2ca s1 d1 a1 - stanice hlasatele</t>
  </si>
  <si>
    <t>1.45</t>
  </si>
  <si>
    <t>Kabel CXKH-V-J 3 X 1,5 P60- R - reproduktory</t>
  </si>
  <si>
    <t>1.46</t>
  </si>
  <si>
    <t>TRUBKA OHEBNÁ 1425 K50 320N 25/18,3MM</t>
  </si>
  <si>
    <t>1.47</t>
  </si>
  <si>
    <t>TRUBKA OHEBNÁ 1432 K50 320N 32/24,3MM</t>
  </si>
  <si>
    <t>1.48</t>
  </si>
  <si>
    <t>LIŠTA PLASTOVÁ LHD 40X20 HD vč. příslušenství</t>
  </si>
  <si>
    <t>1.49</t>
  </si>
  <si>
    <t>Hmoždinka 8mm (např. HM 8)</t>
  </si>
  <si>
    <t>1.50</t>
  </si>
  <si>
    <t>Univerzální vrut 4.5/60</t>
  </si>
  <si>
    <t>1.51</t>
  </si>
  <si>
    <t>Plynová náplň k pistoli pro nastřelovací hřeby</t>
  </si>
  <si>
    <t>1.52</t>
  </si>
  <si>
    <t xml:space="preserve">Kabelová příchytka certifikovaná podle předpisu ZP-27/2008 jako součást normové trasy </t>
  </si>
  <si>
    <t>1.53</t>
  </si>
  <si>
    <t>Kabelová příchytka certifikovaná podle předpisu ZP-27/2008 jako součást normové trasy )</t>
  </si>
  <si>
    <t>1.54</t>
  </si>
  <si>
    <t>Kabelová příchytka certifikovaná podle předpisu ZP-27/2008 jako součást normové trasy</t>
  </si>
  <si>
    <t>1.55</t>
  </si>
  <si>
    <t>Nastřelovací hřeb do betonu s certifikátem na P90-R, PAVUS ZP 27/2008</t>
  </si>
  <si>
    <t>1.56</t>
  </si>
  <si>
    <t>Samofixační šroub příchytek-Turbošroub, Certifikováno dle ZP-27/2008 7,5×102</t>
  </si>
  <si>
    <t>1.57</t>
  </si>
  <si>
    <t>ÚCHYTKA KABELŮ 42X33X62MM, CERT. ZP-27/2008 JAKO NORM. TRASA NA PH30-R A P60-R</t>
  </si>
  <si>
    <t>1.58</t>
  </si>
  <si>
    <t>ÚCHYTKA KABELŮ 52X38X81MM, CERT. ZP-27/2008 JAKO NORM. TRASA NA PH30-R A P60-R</t>
  </si>
  <si>
    <t>1.59</t>
  </si>
  <si>
    <t>ROŠT KABEL KL 100x200 S POZINK. s funkčností při požáru, CERT. DLE ZP27/2008, vč. kotevn. Příslušenství</t>
  </si>
  <si>
    <t>1.60</t>
  </si>
  <si>
    <t>PŘÍCHYTKA KABEL. PRO KABEL. LÁVKY , CERTIF. DLE ZP27/2008</t>
  </si>
  <si>
    <t>1.61</t>
  </si>
  <si>
    <t>Krabice rozbočovací s víkem, 93x93x55mm</t>
  </si>
  <si>
    <t>1.62</t>
  </si>
  <si>
    <t>Rozbočná krabice s požární odolností, Certifikace ČSN 73 0895, 4xkeramická svorkovnice</t>
  </si>
  <si>
    <t>1.63</t>
  </si>
  <si>
    <t>PROTIPOŽÁRNÍ ZPĚŇUJÍCÍ TMEL TUBA</t>
  </si>
  <si>
    <t>1.64</t>
  </si>
  <si>
    <t>Popisový protipožární štítek</t>
  </si>
  <si>
    <t>1.65</t>
  </si>
  <si>
    <t>Drobný elektroinstalační materiál</t>
  </si>
  <si>
    <t>1.66</t>
  </si>
  <si>
    <t>Sádra šedá 30kg</t>
  </si>
  <si>
    <t>1.67</t>
  </si>
  <si>
    <t>Vodič CYA H07V-K 16 ŽLUTO/ZELENÁ</t>
  </si>
  <si>
    <t>1.68</t>
  </si>
  <si>
    <t>Ostatní elektroinstalační práce a materiál</t>
  </si>
  <si>
    <t>1.69</t>
  </si>
  <si>
    <t>Programování systému EPS - oživení</t>
  </si>
  <si>
    <t>1.70</t>
  </si>
  <si>
    <t>Programování systému EVAC - oživení</t>
  </si>
  <si>
    <t>1.71</t>
  </si>
  <si>
    <t>Popis vodičů a kabelů</t>
  </si>
  <si>
    <t>1.72</t>
  </si>
  <si>
    <t>Označení požární trasy dle ČSN 73 0895</t>
  </si>
  <si>
    <t>1.73</t>
  </si>
  <si>
    <t>Sekání a řezání ve zdivu/podlaze</t>
  </si>
  <si>
    <t>1.74</t>
  </si>
  <si>
    <t>Prostup zdivem (vrtání do pr.25) z tvrdě pál.cih.,stř.tvrd.kamene,tl. max 45cm</t>
  </si>
  <si>
    <t>1.75</t>
  </si>
  <si>
    <t>Protipožární ucpávka vč. materiálu pro kabelový prostup 12x kabel pr. max.15mm</t>
  </si>
  <si>
    <t>1.76</t>
  </si>
  <si>
    <t>Protipožární ucpávka vč. materiálu pro kabelový prostup 9x kabel pr. max.15mm</t>
  </si>
  <si>
    <t>1.77</t>
  </si>
  <si>
    <t>Protipožární ucpávka vč. materiálu pro kabelový prostup 6x kabel pr. max.15mm</t>
  </si>
  <si>
    <t>1.78</t>
  </si>
  <si>
    <t>Protipožární ucpávka vč. materiálu pro kabelový prostup 3x kabel pr. max.15mm</t>
  </si>
  <si>
    <t>1.89</t>
  </si>
  <si>
    <t>Výchozí revize systému EPS</t>
  </si>
  <si>
    <t>1.90</t>
  </si>
  <si>
    <t>Koordninační funkční zkouška</t>
  </si>
  <si>
    <t>1.96</t>
  </si>
  <si>
    <t>Požární kniha -provozní kniha EPS</t>
  </si>
  <si>
    <t>1.97</t>
  </si>
  <si>
    <t xml:space="preserve">Úprava nastavení stávající EZS </t>
  </si>
  <si>
    <t>1.98</t>
  </si>
  <si>
    <t>Koncentrátor v kovovém krytu pro 8 zón se 4 PGM výstupy pro ústřednu EZS</t>
  </si>
  <si>
    <t>1.99</t>
  </si>
  <si>
    <t>Zapojení ovládaného návazného zařízení PBZ</t>
  </si>
  <si>
    <t>1.100</t>
  </si>
  <si>
    <t>Demontáže</t>
  </si>
  <si>
    <t>1.101</t>
  </si>
  <si>
    <t>Demontáž stávající EPS Ústředny</t>
  </si>
  <si>
    <t>1.102</t>
  </si>
  <si>
    <t>Demontáž stávající EVAC zařízení</t>
  </si>
  <si>
    <t>10 - MaR</t>
  </si>
  <si>
    <t>D1 - Polní instrumentace MaR</t>
  </si>
  <si>
    <t>D2 - Připojení zařízení technologie- zařízení dodávkou technologie</t>
  </si>
  <si>
    <t xml:space="preserve">D3 - Řídící systém </t>
  </si>
  <si>
    <t>D4 - Ostatní náplň rozvaděče DT01</t>
  </si>
  <si>
    <t>D5 - Rozvaděče</t>
  </si>
  <si>
    <t>D6 - Kabely a elektroinstalační matriál</t>
  </si>
  <si>
    <t>D7 - Služby</t>
  </si>
  <si>
    <t>Polní instrumentace MaR</t>
  </si>
  <si>
    <t>Pol172</t>
  </si>
  <si>
    <t>Prostorový přístroj KNX, teplota, relativní vlhkost, CO2 vč. LED indikace, bílé provedení</t>
  </si>
  <si>
    <t>Pol173</t>
  </si>
  <si>
    <t>Prostorový přístroj KNX, teplota-bílé provedení</t>
  </si>
  <si>
    <t>Pol174</t>
  </si>
  <si>
    <t>Jednotlačítkový ovladač v plastové skříni s rudým hřibovým knoflíkem s aretací (pro odblokování otočit), montáž na zeď.</t>
  </si>
  <si>
    <t>Pol175</t>
  </si>
  <si>
    <t>Snímač zaplavení včetně vyhodnocovacího relé, včetně veškerého montážního příslušenství.</t>
  </si>
  <si>
    <t>Pol176</t>
  </si>
  <si>
    <t>Venkovní teplotní čidlo Pt1000, -50...+70°C, včetně kompletního příslušenství pro montáž.</t>
  </si>
  <si>
    <t>Pol177</t>
  </si>
  <si>
    <t>Příložné teplotní čidlo Pt1000, -30…+130°C</t>
  </si>
  <si>
    <t>Pol178</t>
  </si>
  <si>
    <t>Ponorné teplotní čidlo Pt1000 - do jímky 100 mm, -30…+130°C</t>
  </si>
  <si>
    <t>Pol179</t>
  </si>
  <si>
    <t>Čidlo tlaku, keramická membrána, 0…10 V, 0...10 bar, výstup 0-10V, vč. kulového kohoutu s odvzdušněním.</t>
  </si>
  <si>
    <t>3-cestný ventil, PN16, DN20, Kvs=6,3m3/h, zdvih 20mm, teplota média -25...150°C</t>
  </si>
  <si>
    <t>3-cestný ventil, PN16, DN25, Kvs=10m3/h, zdvih 20mm, teplota média -25...150°C</t>
  </si>
  <si>
    <t>Pol182</t>
  </si>
  <si>
    <t>Pohon AC/DC 24V, 800N, DC 0…10V nebo 4…20mA, 20mm, 30s, teplota média do 130 °C, lze vybavit pomocným kontaktem a funkčním modulem</t>
  </si>
  <si>
    <t>Pol183</t>
  </si>
  <si>
    <t>Termoelektrický pohon se zdvihem 4,5mm. Napájení 24 AC/DC. Bez napětí vřeteno zasunuto.</t>
  </si>
  <si>
    <t>Pol184</t>
  </si>
  <si>
    <t>Polovodičové relé 1-fázové pro montáž do DPS, triak, 5,5A/230V, 16-32VAC</t>
  </si>
  <si>
    <t>Připojení zařízení technologie- zařízení dodávkou technologie</t>
  </si>
  <si>
    <t>Pol185</t>
  </si>
  <si>
    <t>El. připojení komunikace MODBUS-RTU.</t>
  </si>
  <si>
    <t>Pol186</t>
  </si>
  <si>
    <t>El. připojení a ovládání čerpadla 230V do 0,5kW, včetně funkční zkoužky a zpětné signalizace provozních a poruchových stavů.</t>
  </si>
  <si>
    <t>Pol187</t>
  </si>
  <si>
    <t>El. připojení a ovládání regulačních servopohonů směšování, napájení 24V, regulace 0-10V.</t>
  </si>
  <si>
    <t>Pol188</t>
  </si>
  <si>
    <t>El. připojení bezpot. signalizačního kontaktu polohy protipožární VZT klapky do PLC MaR.</t>
  </si>
  <si>
    <t>Pol189</t>
  </si>
  <si>
    <t>El. připojení a ovládání VAV regulátoru průtoku vzduchu signálem 0-10V. Napájení 24V.</t>
  </si>
  <si>
    <t xml:space="preserve">Řídící systém </t>
  </si>
  <si>
    <t>Pol190</t>
  </si>
  <si>
    <t>Modulární automatizační stanice PXC7, 200x I/O, Island bus, 2x Modbus RTU/BACnet MS/TP, Modbus TCP, KNX PL-Link; BACnet/IP</t>
  </si>
  <si>
    <t>Pol191</t>
  </si>
  <si>
    <t>Dotykový panel 7", vestavěný BACnet/IP klient a webový server</t>
  </si>
  <si>
    <t>Pol192</t>
  </si>
  <si>
    <t>Modul triakových výstupů (AC 24V) pro termické a motorické pohony, 8x DO</t>
  </si>
  <si>
    <t>Pol193</t>
  </si>
  <si>
    <t>Univerzální modul, 8x UIO</t>
  </si>
  <si>
    <t>Pol194</t>
  </si>
  <si>
    <t>Modul digitálních vstupů, 16x DI</t>
  </si>
  <si>
    <t>Pol195</t>
  </si>
  <si>
    <t>Modul digitálních výstupů, 6x DO</t>
  </si>
  <si>
    <t>Pol196</t>
  </si>
  <si>
    <t>Napájecí modul, 1200 mA pro periferní moduly</t>
  </si>
  <si>
    <t>Pol197</t>
  </si>
  <si>
    <t>Sběrnicový modul</t>
  </si>
  <si>
    <t>Pol198</t>
  </si>
  <si>
    <t>Napájecí zdroj pro sběrnici KNX, výstupní proud 320 mA, druhý výstup 29 V DC</t>
  </si>
  <si>
    <t>Ostatní náplň rozvaděče DT01</t>
  </si>
  <si>
    <t>Pol199</t>
  </si>
  <si>
    <t>GSM modul pro odesílání alarmů, RS485 + externí anténa.</t>
  </si>
  <si>
    <t>Pol200</t>
  </si>
  <si>
    <t>Průmyslový switch 4-port, 24VDC, na DIN lištu</t>
  </si>
  <si>
    <t>Rozvaděče</t>
  </si>
  <si>
    <t>Pol201</t>
  </si>
  <si>
    <t>Skříňový oceloplechový rozvaděč rozměry 1200x800x300mm (VxŠxH), IP 54, ochrana dle ČSN 33 2000-4-41 automatickým odpojením vadné části v síti TN-S, montáž na stavbě</t>
  </si>
  <si>
    <t>Pol202</t>
  </si>
  <si>
    <t>Další příslušenství rozvaděče: zdroj 230V/24VDC-5A, 230V/24VAC-200VA, 2x zásuvka na DIN lištu 230V/16A, 1x hlavní vypínač, 2x 1f proud. chránič 30mA, 8x1f jistič, 2x 2P pojistkový odpojovač, 7x 1 f pojistkový odpojovač, 1x SPD ochrana 2. st., 2x tlumivka, 1x SPD ochrana 3. st. s VF filtrem pro ŘS, 3x stykač, 3x pomocné relé, osvětlení rozváděče, koncový snímač dveří, řadové svorky, 2x signálka 24VDC, 1x tlačítko na rozvaděč (kvitace), HOP v rozvaděči</t>
  </si>
  <si>
    <t>Pol203</t>
  </si>
  <si>
    <t>Výroba rozvaděče DT01</t>
  </si>
  <si>
    <t>Pol204</t>
  </si>
  <si>
    <t>Ostatní náplň rozvaděčů dle zvyklostí výrobce (lanka, hřebeny, popisky atd..)</t>
  </si>
  <si>
    <t>Kabely a elektroinstalační matriál</t>
  </si>
  <si>
    <t>Pol205</t>
  </si>
  <si>
    <t>Kabel s PVC izolací, pevně mezi říd./aut. systémy, stíněný</t>
  </si>
  <si>
    <t>Pol206</t>
  </si>
  <si>
    <t>Kabel s PVC izolací, pevně zem/vzduch, odol. UV</t>
  </si>
  <si>
    <t>Pol207</t>
  </si>
  <si>
    <t>Kabel FTP Cat.5e PVC drát šedá</t>
  </si>
  <si>
    <t>Pol208</t>
  </si>
  <si>
    <t>Vodič CYA 6 H07V-K zeleno-žlutá</t>
  </si>
  <si>
    <t>Pol209</t>
  </si>
  <si>
    <t>Tuhá elektroinstalační trubka - D20, střední mechanická odolnost, UV odolná, včetně spojek a příchytek</t>
  </si>
  <si>
    <t>Pol210</t>
  </si>
  <si>
    <t>Ohebná elektroinstalační trubka - D16, střední mechanická odolnost, UV odolná, včetně spojek a příchytek</t>
  </si>
  <si>
    <t>Pol211</t>
  </si>
  <si>
    <t>Ohebná elektroinstalační trubka - D20, střední mechanická odolnost, UV odolná, včetně spojek a příchytek</t>
  </si>
  <si>
    <t>Pol212</t>
  </si>
  <si>
    <t>Drátěný kabelový žlab kovový, zinkovaný 50x50, včetně podpěr a montážního příslušenství!</t>
  </si>
  <si>
    <t>Pol213</t>
  </si>
  <si>
    <t>Podružný elektroinstalační materiál (konektory, wago svorky, rozbočovací krabičky)</t>
  </si>
  <si>
    <t>Pol214</t>
  </si>
  <si>
    <t>Ostatní pomocný montážní a kotvící materiál (hmoždinky, šrouby, kotvy, kabelové stropní příchytky, stahovací pásky…)</t>
  </si>
  <si>
    <t>Služby</t>
  </si>
  <si>
    <t>Pol216</t>
  </si>
  <si>
    <t>Zapojení rozvaděče MaR na stavbě</t>
  </si>
  <si>
    <t>Pol217</t>
  </si>
  <si>
    <t>Koordinace MaR a ostatní technologie, řízení zakázky</t>
  </si>
  <si>
    <t>Pol218</t>
  </si>
  <si>
    <t>Softwarové vybavení řídících systémů</t>
  </si>
  <si>
    <t>Pol219</t>
  </si>
  <si>
    <t>Softwarové vybavení operátorského panelu</t>
  </si>
  <si>
    <t>Pol220</t>
  </si>
  <si>
    <t>Oživení vstupů/výstupů, včetně odladění software na stavbě, test 1:1</t>
  </si>
  <si>
    <t>Pol221</t>
  </si>
  <si>
    <t>Integrace VZT jednotek pomocí protokolu MODBUS</t>
  </si>
  <si>
    <t>Pol222</t>
  </si>
  <si>
    <t>Výchozí revize elektrických zařízení MaR</t>
  </si>
  <si>
    <t>rozv</t>
  </si>
  <si>
    <t>Pol223</t>
  </si>
  <si>
    <t>Funkční zkoušky, uvedení do provozu</t>
  </si>
  <si>
    <t>Pol225</t>
  </si>
  <si>
    <t>Zednické práce, frézování drážek, tvorba prostupů</t>
  </si>
  <si>
    <t>11 - Gastro</t>
  </si>
  <si>
    <t>D1 - A. SUCHÝ SKLAD POTRAVIN</t>
  </si>
  <si>
    <t>D2 - B. ÚKLIDOVÁ NIKA</t>
  </si>
  <si>
    <t>D3 - C. SKLAD OBALŮ</t>
  </si>
  <si>
    <t>D4 - D. VÝDEJ JÍDEL</t>
  </si>
  <si>
    <t>D5 - E. MYTÍ PROVOZNÍHO NÁDOBÍ</t>
  </si>
  <si>
    <t>D6 - F. MYTÍ STOLNÍHO NÁDOBÍ</t>
  </si>
  <si>
    <t>A. SUCHÝ SKLAD POTRAVIN</t>
  </si>
  <si>
    <t>A1</t>
  </si>
  <si>
    <t>Profesionální chladnička, objem 350 lt, bílá, 1x plné dveře, ventilované chlazení zajišťující rychlejší dosažení požadované vnitřní teploty po otevření dveří, digitální termostat, automatické odtávání, integrovaný zámek dveří, teplotní rozsah +2°C až +10°C, rozměry 600x585x1855, napětí 0,13KW/230V</t>
  </si>
  <si>
    <t>A2</t>
  </si>
  <si>
    <t>Skladový regál s plnými policemi, 4× police s podélnými výztuhami, nosná konstrukce z jeklů 40/40 mm, světlost spodní police 105 mm, svařované nerezové provedení rozměry 850x600x1800 doměrek</t>
  </si>
  <si>
    <t>A3</t>
  </si>
  <si>
    <t>Skladový regál s plnými policemi, 4× police s podélnými výztuhami, nosná konstrukce z jeklů 40/40 mm, světlost spodní police 105 mm, svařované nerezové provedení rozměry 1350x600x1800 doměrek</t>
  </si>
  <si>
    <t>B. ÚKLIDOVÁ NIKA</t>
  </si>
  <si>
    <t>B1</t>
  </si>
  <si>
    <t>Skladový regál s plnými policemi, 4× police s podélnými výztuhami, nosná konstrukce z jeklů 40/40 mm, světlost spodní police 105 mm, svařované nerezové provedení rozměry 350x400x1500</t>
  </si>
  <si>
    <t>C. SKLAD OBALŮ</t>
  </si>
  <si>
    <t>C1</t>
  </si>
  <si>
    <t>Skladový regál s plnými policemi, 4× police s podélnými výztuhami, nosná konstrukce z jeklů 40/40 mm, světlost spodní police 900 mm, svařované nerezové provedení, rozměry 750x600x1800</t>
  </si>
  <si>
    <t>C2</t>
  </si>
  <si>
    <t>Profesionální chladnička, objem 130 lt, bílá, 1x plné dveře, ventilované chlazení zajišťující rychlejší dosažení požadované vnitřní teploty po otevření dveří, digitální termostat, automatické odtávání, integrovaný zámek dveří, teplotní rozsah +2°C až +10°C, rozměry 600x600x845, napětí 0,15KW/230V</t>
  </si>
  <si>
    <t>D. VÝDEJ JÍDEL</t>
  </si>
  <si>
    <t>Pracovní stůl, nerezový, otvor pro zabudování výdejní lázně GN 1/1, otvor 368×368 mm pro zabudování podávací šachty na misky, zapláštěný ze 3 stran vč. soklu, ze strany pojezdové dráhy křídlové dvířko, bez lemů, příprava pro uchycení pojezdové dráhy rozměry 1000x700x900</t>
  </si>
  <si>
    <t>Výdejní lázeň, vestavná, nerezová, vyhřívaná, kapacita 1× GN 1/1 - 200 hl., termostat s regulací až do 90 °C, vypouštěcí ventil, rozměry 440x640, napětí 1,5KW/230V</t>
  </si>
  <si>
    <t>Podávací šachta na misky, neutrální, nerezová, vnitřní rozměry 320×320 mm, kapacita 50 talířů nebo 76 misek, max průměr talíře 305 mm, resp. misky 120 mm, rozměry 386x386x745</t>
  </si>
  <si>
    <t>Stolová nástavba, středová, nerezové konzole, horní kalené sklo 8 mm rozměry 450x500x350</t>
  </si>
  <si>
    <t>Pracovní stůl, nerezový, skříňový, posuvná dvířka, spodní plná police, 2× otvor 405×415 mm v pracovní desce pro agregát chladicí vitríny, z čela zapláštěný sokl, z čela příprava pro uchycení pojezdové dráhy, bez lemů, příprava pro uchycení pojezdové dráhy rozměry 1600x700x900</t>
  </si>
  <si>
    <t>Chladící vitrína s podvěšeným agregátem, samoobslužná, digitální termostat s regulací teploty, regulace teploty +2 až +8 °C, statické chlazení, materiál sklo/nerez, izolační dvojskla, posuvná dvířka ze strany obsluhy (demontovatelná), 2× police z kaleného skla s nosností 20 kg, 1× rozměr police 722×350 mm a 1× rozměr police 722×400 mm, police výškově nastavitelné, LED osvětlení, ze strany zákazníka vitrína zkosená, hmotnost 82 kg rozměry 800x700x650, napětí 0,205KW/230V</t>
  </si>
  <si>
    <t>Pracovní stůl na trnoži, nerezový, částečně zapláštěná záda vč. soklu, bez lemů, příprava pro uchycení pojezdové dráhy rozměry 1700x700x900</t>
  </si>
  <si>
    <t>Zásobník na pečivo, nerezové provedení, perforovaný skluz na pečivo, zásobník na drobky rozměry 450x500x500</t>
  </si>
  <si>
    <t>Chlazený stůl třísekcový, 3× dvířka, objem 428 litrů, nerezové provedení, zaoblené okraje dna komory pro snadnou údržbu, polyuretanová izolace 50 mm a hustotě 40 kg/m3, chladivo R-600a, chlazení s nucenou cirkulací, pracovní teplota -2 °C až +8 °C při okolní teplotě 38 °C, elektronicky řízená kontrola teploty a procesu odtávání s digitálním ukazatelem teploty, ochrana stupně IPX5, lisovaný odtok ve dně stolu, výškově stavitelné nožičky, agregát vpravo, bez pracovní desky rozměry 1792x700x850, napětí 0,2KW/230V</t>
  </si>
  <si>
    <t>Pracovní stůl na trnoži, nerezové svařované provedení, zapláštěná záda vč. soklu, bez lemů, příprava na uchycení pojezdové dráhy rozměry 2100x750x900 doměrek</t>
  </si>
  <si>
    <t>Chladící vitrína s agregátem umístěným v horní části, samoobslužná, digitální termostat s regulací teploty, regulace teploty od +4 °C, dynamické chlazení, materiál sklo/nerez, izolační dvojskla, posuvná dvířka ze strany obsluhy (demontovatelná), 2× police z kaleného skla s nosností 20 kg, police výškově nastavitelné, LED osvětlení rozměry 800x500x850, napětí 0,2KW/230V</t>
  </si>
  <si>
    <t>D13</t>
  </si>
  <si>
    <t>Pojízdný talířový zásobník jednotubusový s ohřevem, kapacita 60 talířů max průměr talířů 320 mm, celonerezové provedení, zásobník disponuje topným tělesem a termostatem pro regulaci teploty až do 90 °C, kolečka pr 100 mm (2× s brzdou) rozměry 510x490x900, napětí 0,665KW/230V</t>
  </si>
  <si>
    <t>D14</t>
  </si>
  <si>
    <t>Výdejní lázeň dělená, statická, 4× GN 1/1-200 hl., nerezové provedení, každá vana disponuje samostatným topným tělesem, termostatem pro regulaci teploty až do 90 °C a vypouštěcím ventilem , 1× spodní police, ovládání na kratší straně, zapláštěný sokl na zadní stěně, příprava na uchycení pojezdové dráhy, integrovaná zásuvka na 230 V pro připojení vyhřívaného zásobníku na talíře rozměry 1500x700x900, napětí 2,8KW/230V</t>
  </si>
  <si>
    <t>D15</t>
  </si>
  <si>
    <t>Dechová clona, jeklová, nerezové konzole, kalená skla - přední tl. 6 mm, horní tl. 8 mm rozměry 1050x300x350</t>
  </si>
  <si>
    <t>D16</t>
  </si>
  <si>
    <t>Pracovní stůl, nerezový, zapláštěná záda a oba boky vč. soklu, bez lemů, příprava pro uchycení pojezdové dráhy rozměry 1000x700x900</t>
  </si>
  <si>
    <t>D17</t>
  </si>
  <si>
    <t>Výdejní vozík na příbory a tácy, nerezový, 4× kolečko pr. 100 mm (2× s brzdou), včetně 4× GN 1/4-150 mm rozměry 750x600x1250</t>
  </si>
  <si>
    <t>D18</t>
  </si>
  <si>
    <t>Pracovní stůl, nerezové svařované provedení, zapláštěná záda a oba boky, z čela přístupná křídlovými dvířky, zámek dvířek, zapláštěný sokl, vlevo otvor pro podavací šachtu na koše se skleničkami, zadní lem rozměry 1500x600x900</t>
  </si>
  <si>
    <t>D19</t>
  </si>
  <si>
    <t>Dvounádobový výrobník chlazených nápojů, nádoba z plastu o objemu 2× 12 l, nástřikový systém víření, v každé nádobě lze samostatně ovládat nástřik, regulace teploty nápoje, výpustný kohout nerezový, rozměry 380x390x620, napětí 0,12KW/230V</t>
  </si>
  <si>
    <t>D20</t>
  </si>
  <si>
    <t>Dvouplášťový izolovaný termos, objem 18 l, regulace teploty 0-97 °C, automatický kohout, nerezové provedení, rozměry 355x355x515, napětí 3,2KW/230V</t>
  </si>
  <si>
    <t>D21</t>
  </si>
  <si>
    <t>Podávací šachta na koše se skleničkami, kapacita 6 košů, nerezové provedení rozměry 615x615x740</t>
  </si>
  <si>
    <t>D23</t>
  </si>
  <si>
    <t>Pracovní stůl na trnoži, nerezový, zadní a levý lem, vpravo pod PD prostor pro 2 chladničky, výřez v PD pro sloup rozměry 2000x650x900 doměrek</t>
  </si>
  <si>
    <t>D24</t>
  </si>
  <si>
    <t>Profesionální chladnička, objem 130 lt, bílá, 1x plné dveře, ventilované chlazení zajišťující rychlejší dosažení požadované vnitřní teploty po otevření dveří, digitální termostat, automatické odtávání, integrovaný zámek dveří, teplotní rozsah +2°C až +10°C, panty vpravo rozměry 600x600x845, napětí 0,105KW/230V</t>
  </si>
  <si>
    <t>D25</t>
  </si>
  <si>
    <t>Profesionální mraznička, objem 130 lt, bílá, 1x plné dveře, statické chlazení, digitální termostat, integrovaný zámek dveří, teplotní rozsah -10°C až -24°C, panty vlevo rozměry 600x600x845, napětí 0,15KW/230V</t>
  </si>
  <si>
    <t>D30</t>
  </si>
  <si>
    <t>Profesionální chladnička, objem 570 lt, nerezová, 1x prosklené dveře, ventilované chlazení zajišťující rychlejší dosažení požadované vnitřní teploty po otevření dveří, digitální termostat, automatické odtávání, integrovaný zámek dveří, teplotní rozsah +2°C až +10°C, 4× roštová police s nosností až 25 kg a kapacitou na GN 2/1 rozměry 777x695x1895, napětí 0,2KW/230V</t>
  </si>
  <si>
    <t>D31</t>
  </si>
  <si>
    <t>Pojezdová dráha, 3× trubka pr. 30 mm, nerezové svařované provedení, vč. konzol rozměry 3550x350 doměrek</t>
  </si>
  <si>
    <t>D32</t>
  </si>
  <si>
    <t>Pojezdová dráha, 3× trubka pr. 30 mm, nerezové svařované provedení, vč. konzol rozměry 1500x350 doměrek</t>
  </si>
  <si>
    <t>D33</t>
  </si>
  <si>
    <t>Pojezdová dráha, 3× trubka pr. 30 mm, nerezové svařované provedení, vč. konzol rozměry 1700x350 doměrek</t>
  </si>
  <si>
    <t>D34</t>
  </si>
  <si>
    <t>Banketový vyhřívaný vozík na GN se zvlhčováním, kapacita 15x GN 2/1,vyrobeno z chromniklové oceli 18/10 (AISI 304) provedení dvoupláťové, izolované, lisované bočnice s roztečí vsunů 75 mm, rovnoběžné proudění horkého vzduchu zajišťuje ventilátor, madlo pro transport na zadní stěně vozíku, digitální termostaty umístěné na čelní straně vozíku zajišťují jednoduché ovládání a snadnou kontrolu teploty jak vnitřního prostoru vozíku 30 až 90°C, tak ovládání zvlhčování, dno vozíku vybaveno výpustným kohoutem, jednokřídlé uzamykatelné dveře s těsněním, aretace otevřených dveří, uzavírání vozíku klikou se zámkem, masivní rohové nárazníky, 4 otočná transportní kolečka o pr. 125 mm z toho 2 s brzdou, rozměry 775x945x1510, napětí 2,3KW/230V</t>
  </si>
  <si>
    <t>D35</t>
  </si>
  <si>
    <t xml:space="preserve">Banketový vyhřívaný vozík na GN se zvlhčováním, kapacita 15x GN 1/1, vyrobeno z chromniklové oceli 18/10 (AISI 304) provedení dvoupláťové, izolované, lisované bočnice s roztečí vsunů 75 mm, rovnoběžné proudění horkého vzduchu zajišťuje ventilátor, madlo pro transport na zadní stěně vozíku, digitální termostaty umístěné na čelní straně vozíku zajišťují jednoduché ovládání a snadnou kontrolu teploty jak vnitřního prostoru vozíku 30 až 90°C, tak ovládání zvlhčování, dno vozíku vybaveno výpustným kohoutem, jednokřídlé uzamykatelné dveře s těsněním, aretace otevřených dveří, uzavírání vozíku klikou se zámkem, masivní rohové nárazníky, 4 otočná transportní kolečka o pr. 125 mm z toho 2 s brzdou rozměry 570x825x1465, napětí 2,3KW/230V </t>
  </si>
  <si>
    <t>D36</t>
  </si>
  <si>
    <t>Profesionální chladnička, objem 570 lt, bílá, 1x plné dveře, ventilované chlazení zajišťující rychlejší dosažení požadované vnitřní teploty po otevření dveří, digitální termostat, automatické odtávání, integrovaný zámek dveří, teplotní rozsah +2°C až +10°C, rozměry 777x695x1895, napětí 0,13KW/230V</t>
  </si>
  <si>
    <t>E. MYTÍ PROVOZNÍHO NÁDOBÍ</t>
  </si>
  <si>
    <t>E1</t>
  </si>
  <si>
    <t>Mycí stůl, nerezové svařované provedení, vlevo vevařený lisovaný dřez 500×500×300 mm a umývátko 300×340×200 mm, otvor pro baterii, spodní plná police, zapláštěné oba boky vč. soklu, z čela přístupný křídlovými dvířky, čelní sokl, vpravo prostor d. 600 mm pro umístění chladničky, zadní a levý lem rozměry 1700x700x900 doměrek</t>
  </si>
  <si>
    <t>E2</t>
  </si>
  <si>
    <t>Stojánková páková baterie</t>
  </si>
  <si>
    <t>F. MYTÍ STOLNÍHO NÁDOBÍ</t>
  </si>
  <si>
    <t>F1</t>
  </si>
  <si>
    <t>Sběrný vozík na podnosy, nerezové svařované provedení, 2 sloupce po 11 vsunech na tácy, 4× kolečko pr. 100 mm (2 z toho s brzdou) rozměry dle táců</t>
  </si>
  <si>
    <t>F2</t>
  </si>
  <si>
    <t>Vstupní stůl k myčce nádobí, na trnoži, nerezové svařované provedení, prolis pro vedení košů 500×500 mm, vpravo vevařený lisovaný dřez 450×450×250 mm, otvor pro stojánkovou sprchu, zvýšený zadní lem 150 mm, na pravém boku konzole pro uchycení navíjecí sprchy rozměry 1700x800x900 doměrek</t>
  </si>
  <si>
    <t>F3</t>
  </si>
  <si>
    <t>Stojánová tlaková oplachová sprcha, provedení vč. napouštěcího ramínka</t>
  </si>
  <si>
    <t>F4</t>
  </si>
  <si>
    <t>Sprcha samonavijecí, délka 1,7 m, uzavíratelná pákovým mechanismem, 2x voda /teplá a studená, určena pro sanitaci předmycího stroje, připevněná na vstupním stole rozměry 212x284x115</t>
  </si>
  <si>
    <t>F5</t>
  </si>
  <si>
    <t xml:space="preserve">Předmývací stroj - výrazně snižuje celkové provozní náklady tím, že nahradí odmáčení a ruční sprchování, tím sníží spotřebu vody a energie. Zároveň poskytuje lepší pracovní prostředí, které vzniká tím, že eliminuje zátěž manuálním oplachování chemickými prostředky. Díky kratším programům dochází ke zvýšení celkové kapacity mycího centra, bez přívodu vody, respektive přívod vody zajištěn napojením na myčku nadobí VÝHODY: Ergonomie: - nahrazuje ruční předmytí. - snížení úrazů v mycím provozu na minimum Ekonomie: unikátní recyklace vody z myčky nádobí zajišťující výraznou úsporu vody. Výkon čerpadla 0,9 kW objem mycí nádrže 45 l Váha, stroj v provozu 150 kg Kapacita až 120 košů za hodinu rozměry 600x658x1900*výška po otevření kapoty, napětí 0,9KW/400V </t>
  </si>
  <si>
    <t>F5a</t>
  </si>
  <si>
    <t>Automatické otevírání a zavírání kapoty, v kombinaci s automatickým spouštěním cyklu dochází k zavírání kapoty spolu s vložením koše do myčky.</t>
  </si>
  <si>
    <t>F5b</t>
  </si>
  <si>
    <t>Čerpadlo booster pump pro automatický zdvih kapoty s předmyčky</t>
  </si>
  <si>
    <t>F6</t>
  </si>
  <si>
    <t>Spojovací mezidílec pro přímé propojení předmyčky s myčkou - díl je určený pro přímou instalaci v šířce 140 mm, součástí zadní lem jako ochrana proti stříkající vodě. rozměry 140x710</t>
  </si>
  <si>
    <t>F7</t>
  </si>
  <si>
    <t xml:space="preserve">Myčka nádobí na mytí stolního nádobí s dvojitým oplachem využívajícím odpadní vody z přídavné nádrže, garantovaná spotřeba vody 1 litr na 1 mycí cyklus. Dvojité opláštění stroje, tepelná a hluková izolace, společné ovládání, odtékající odpadní voda připojena na automatický předmycí stroj - , minimální vstupní výška 400 mm, rozměr koše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ergonomické otevírání kapoty umožňující páře opouštět mycí prostor zadní částí stroje z důvodu ochrany obsluhujícího personálu, hluboce tažená nádrž zamezující tvorbě pěny, příkon bojleru min. 9 kW, diagnostické funkce stroje, ukládání HACCP dat a tvorba reportů, zabudovaný dávkovač oplachového prostředku, Mycí čerpadlo (kW) 0,9 Čerpadlo, cirkulace konečný oplach (kW) 0,46 Čerpadlo, konečný oplach (kW) 0,46 Přídavné topení (kW) 9 Ohřívač nádrže (kW) 5,4 Objem nádrže (l) 45 Objem nádrže konečný oplach (l) 5,5 Váha, stroj v provozu (kg) 185 Celkový čas / mycí program 1 (min) 1,2 Celkový čas / mycí program 2 (min) - 1,8 Celkový čas / mycí program 3 (min) - 3,3 Kapacita max (košů / h) 50 Spotřeba vody oplachu / program (l) 1 rozměry 600x739x2250*výška po otevření kapoty, napětí 9,0KW/400V </t>
  </si>
  <si>
    <t>F7a</t>
  </si>
  <si>
    <t>F7b</t>
  </si>
  <si>
    <t>Kondenzační jednotka - rekuperátor tepla z odpadní páry umožňující předehřátí vstupní vody odpadní párou z mycího cyklu, činnost samotné rekuperace nesmí snižovat kapacitu myčky, zadavatel bude akceptovat uzavřenou kapotu po dobu max. 3 vteřin, poté probíhá odebírání páry při zvedání kapoty a po jejím zvednutí, maximální výška stroje spolu s rekuperací 2250 mm, rozměry myčky spolu s rekuperací max. 660x750x2250 mm.</t>
  </si>
  <si>
    <t>F7c</t>
  </si>
  <si>
    <t>Dávkovač mycího prostředku pro hlavní myčku</t>
  </si>
  <si>
    <t>F7d</t>
  </si>
  <si>
    <t>Panel myčky nádobí na levé straně</t>
  </si>
  <si>
    <t>F8</t>
  </si>
  <si>
    <t>Výstupní stůl z myčky, nerezové svařované provedení, prolis pro vedení košů 500×500 mm, spodní plná police, zadní lem rozměry 1050x700x900 doměrek</t>
  </si>
  <si>
    <t>F10</t>
  </si>
  <si>
    <t>Změkčovač vody pro myčku nádobí, konvektomat, kávovar, provedení automatické s objemovým řízením, teplota vody max. 43°C, kapacita zásobníku 10 kg, objem pryskyřice 5 lt, součástí je i filtr mechanických nečistost max 80 µ rozměry 225x400x530, napětí 0,05KW/230V</t>
  </si>
  <si>
    <t>Pol230</t>
  </si>
  <si>
    <t>Cena za dopravu, montáž, montážní materiál a zaškolení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</si>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</sst>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0" fillId="2" borderId="22" xfId="0" applyNumberFormat="1" applyFont="1" applyFill="1" applyBorder="1" applyAlignment="1" applyProtection="1">
      <alignment vertical="center"/>
      <protection locked="0"/>
    </xf>
    <xf numFmtId="0" fontId="21" fillId="2" borderId="19" xfId="0" applyFont="1" applyFill="1" applyBorder="1" applyAlignment="1" applyProtection="1">
      <alignment horizontal="left" vertical="center"/>
      <protection locked="0"/>
    </xf>
    <xf numFmtId="0" fontId="21" fillId="0" borderId="20" xfId="0" applyFont="1" applyBorder="1" applyAlignment="1" applyProtection="1">
      <alignment horizontal="center"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7" fillId="0" borderId="28" xfId="0" applyFont="1" applyBorder="1" applyAlignment="1">
      <alignment horizontal="left" wrapText="1"/>
    </xf>
    <xf numFmtId="0" fontId="10" fillId="0" borderId="27" xfId="0" applyFont="1" applyBorder="1" applyAlignment="1">
      <alignment vertical="center"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38"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39"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6" fillId="0" borderId="0" xfId="0" applyFont="1" applyBorder="1" applyAlignment="1">
      <alignment horizontal="center" vertical="center"/>
    </xf>
    <xf numFmtId="0" fontId="10"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8"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39"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0"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center"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33312812" TargetMode="External" /><Relationship Id="rId2" Type="http://schemas.openxmlformats.org/officeDocument/2006/relationships/hyperlink" Target="https://podminky.urs.cz/item/CS_URS_2023_02/162751137" TargetMode="External" /><Relationship Id="rId3" Type="http://schemas.openxmlformats.org/officeDocument/2006/relationships/hyperlink" Target="https://podminky.urs.cz/item/CS_URS_2023_02/162751139" TargetMode="External" /><Relationship Id="rId4" Type="http://schemas.openxmlformats.org/officeDocument/2006/relationships/hyperlink" Target="https://podminky.urs.cz/item/CS_URS_2023_02/171201231" TargetMode="External" /><Relationship Id="rId5" Type="http://schemas.openxmlformats.org/officeDocument/2006/relationships/hyperlink" Target="https://podminky.urs.cz/item/CS_URS_2023_02/311231127" TargetMode="External" /><Relationship Id="rId6" Type="http://schemas.openxmlformats.org/officeDocument/2006/relationships/hyperlink" Target="https://podminky.urs.cz/item/CS_URS_2023_02/317168052" TargetMode="External" /><Relationship Id="rId7" Type="http://schemas.openxmlformats.org/officeDocument/2006/relationships/hyperlink" Target="https://podminky.urs.cz/item/CS_URS_2023_02/317941121" TargetMode="External" /><Relationship Id="rId8" Type="http://schemas.openxmlformats.org/officeDocument/2006/relationships/hyperlink" Target="https://podminky.urs.cz/item/CS_URS_2023_02/317941123" TargetMode="External" /><Relationship Id="rId9" Type="http://schemas.openxmlformats.org/officeDocument/2006/relationships/hyperlink" Target="https://podminky.urs.cz/item/CS_URS_2023_02/317941125" TargetMode="External" /><Relationship Id="rId10" Type="http://schemas.openxmlformats.org/officeDocument/2006/relationships/hyperlink" Target="https://podminky.urs.cz/item/CS_URS_2023_02/317998122" TargetMode="External" /><Relationship Id="rId11" Type="http://schemas.openxmlformats.org/officeDocument/2006/relationships/hyperlink" Target="https://podminky.urs.cz/item/CS_URS_2023_02/317998125" TargetMode="External" /><Relationship Id="rId12" Type="http://schemas.openxmlformats.org/officeDocument/2006/relationships/hyperlink" Target="https://podminky.urs.cz/item/CS_URS_2023_02/411321515" TargetMode="External" /><Relationship Id="rId13" Type="http://schemas.openxmlformats.org/officeDocument/2006/relationships/hyperlink" Target="https://podminky.urs.cz/item/CS_URS_2023_02/411354313" TargetMode="External" /><Relationship Id="rId14" Type="http://schemas.openxmlformats.org/officeDocument/2006/relationships/hyperlink" Target="https://podminky.urs.cz/item/CS_URS_2023_02/411354314" TargetMode="External" /><Relationship Id="rId15" Type="http://schemas.openxmlformats.org/officeDocument/2006/relationships/hyperlink" Target="https://podminky.urs.cz/item/CS_URS_2023_02/612135101" TargetMode="External" /><Relationship Id="rId16" Type="http://schemas.openxmlformats.org/officeDocument/2006/relationships/hyperlink" Target="https://podminky.urs.cz/item/CS_URS_2023_02/612325419" TargetMode="External" /><Relationship Id="rId17" Type="http://schemas.openxmlformats.org/officeDocument/2006/relationships/hyperlink" Target="https://podminky.urs.cz/item/CS_URS_2023_02/949101111" TargetMode="External" /><Relationship Id="rId18" Type="http://schemas.openxmlformats.org/officeDocument/2006/relationships/hyperlink" Target="https://podminky.urs.cz/item/CS_URS_2023_02/953946123" TargetMode="External" /><Relationship Id="rId19" Type="http://schemas.openxmlformats.org/officeDocument/2006/relationships/hyperlink" Target="https://podminky.urs.cz/item/CS_URS_2023_02/961055111" TargetMode="External" /><Relationship Id="rId20" Type="http://schemas.openxmlformats.org/officeDocument/2006/relationships/hyperlink" Target="https://podminky.urs.cz/item/CS_URS_2023_02/962032231" TargetMode="External" /><Relationship Id="rId21" Type="http://schemas.openxmlformats.org/officeDocument/2006/relationships/hyperlink" Target="https://podminky.urs.cz/item/CS_URS_2023_02/962081131" TargetMode="External" /><Relationship Id="rId22" Type="http://schemas.openxmlformats.org/officeDocument/2006/relationships/hyperlink" Target="https://podminky.urs.cz/item/CS_URS_2023_02/963042819" TargetMode="External" /><Relationship Id="rId23" Type="http://schemas.openxmlformats.org/officeDocument/2006/relationships/hyperlink" Target="https://podminky.urs.cz/item/CS_URS_2023_02/963051213" TargetMode="External" /><Relationship Id="rId24" Type="http://schemas.openxmlformats.org/officeDocument/2006/relationships/hyperlink" Target="https://podminky.urs.cz/item/CS_URS_2023_02/963053935" TargetMode="External" /><Relationship Id="rId25" Type="http://schemas.openxmlformats.org/officeDocument/2006/relationships/hyperlink" Target="https://podminky.urs.cz/item/CS_URS_2023_02/964073551" TargetMode="External" /><Relationship Id="rId26" Type="http://schemas.openxmlformats.org/officeDocument/2006/relationships/hyperlink" Target="https://podminky.urs.cz/item/CS_URS_2023_02/965043321" TargetMode="External" /><Relationship Id="rId27" Type="http://schemas.openxmlformats.org/officeDocument/2006/relationships/hyperlink" Target="https://podminky.urs.cz/item/CS_URS_2023_02/965043331" TargetMode="External" /><Relationship Id="rId28" Type="http://schemas.openxmlformats.org/officeDocument/2006/relationships/hyperlink" Target="https://podminky.urs.cz/item/CS_URS_2023_02/965043341" TargetMode="External" /><Relationship Id="rId29" Type="http://schemas.openxmlformats.org/officeDocument/2006/relationships/hyperlink" Target="https://podminky.urs.cz/item/CS_URS_2023_02/965046111" TargetMode="External" /><Relationship Id="rId30" Type="http://schemas.openxmlformats.org/officeDocument/2006/relationships/hyperlink" Target="https://podminky.urs.cz/item/CS_URS_2023_02/965082941" TargetMode="External" /><Relationship Id="rId31" Type="http://schemas.openxmlformats.org/officeDocument/2006/relationships/hyperlink" Target="https://podminky.urs.cz/item/CS_URS_2023_02/965083112" TargetMode="External" /><Relationship Id="rId32" Type="http://schemas.openxmlformats.org/officeDocument/2006/relationships/hyperlink" Target="https://podminky.urs.cz/item/CS_URS_2023_02/966054121" TargetMode="External" /><Relationship Id="rId33" Type="http://schemas.openxmlformats.org/officeDocument/2006/relationships/hyperlink" Target="https://podminky.urs.cz/item/CS_URS_2023_02/966071121" TargetMode="External" /><Relationship Id="rId34" Type="http://schemas.openxmlformats.org/officeDocument/2006/relationships/hyperlink" Target="https://podminky.urs.cz/item/CS_URS_2023_02/966071131" TargetMode="External" /><Relationship Id="rId35" Type="http://schemas.openxmlformats.org/officeDocument/2006/relationships/hyperlink" Target="https://podminky.urs.cz/item/CS_URS_2023_02/966080105" TargetMode="External" /><Relationship Id="rId36" Type="http://schemas.openxmlformats.org/officeDocument/2006/relationships/hyperlink" Target="https://podminky.urs.cz/item/CS_URS_2023_02/968062455" TargetMode="External" /><Relationship Id="rId37" Type="http://schemas.openxmlformats.org/officeDocument/2006/relationships/hyperlink" Target="https://podminky.urs.cz/item/CS_URS_2023_02/968072455" TargetMode="External" /><Relationship Id="rId38" Type="http://schemas.openxmlformats.org/officeDocument/2006/relationships/hyperlink" Target="https://podminky.urs.cz/item/CS_URS_2023_02/968072456" TargetMode="External" /><Relationship Id="rId39" Type="http://schemas.openxmlformats.org/officeDocument/2006/relationships/hyperlink" Target="https://podminky.urs.cz/item/CS_URS_2023_02/968082016" TargetMode="External" /><Relationship Id="rId40" Type="http://schemas.openxmlformats.org/officeDocument/2006/relationships/hyperlink" Target="https://podminky.urs.cz/item/CS_URS_2023_02/968082017" TargetMode="External" /><Relationship Id="rId41" Type="http://schemas.openxmlformats.org/officeDocument/2006/relationships/hyperlink" Target="https://podminky.urs.cz/item/CS_URS_2023_02/973031325" TargetMode="External" /><Relationship Id="rId42" Type="http://schemas.openxmlformats.org/officeDocument/2006/relationships/hyperlink" Target="https://podminky.urs.cz/item/CS_URS_2023_02/973031326" TargetMode="External" /><Relationship Id="rId43" Type="http://schemas.openxmlformats.org/officeDocument/2006/relationships/hyperlink" Target="https://podminky.urs.cz/item/CS_URS_2023_02/974031164" TargetMode="External" /><Relationship Id="rId44" Type="http://schemas.openxmlformats.org/officeDocument/2006/relationships/hyperlink" Target="https://podminky.urs.cz/item/CS_URS_2023_02/974031167" TargetMode="External" /><Relationship Id="rId45" Type="http://schemas.openxmlformats.org/officeDocument/2006/relationships/hyperlink" Target="https://podminky.urs.cz/item/CS_URS_2023_02/976071111" TargetMode="External" /><Relationship Id="rId46" Type="http://schemas.openxmlformats.org/officeDocument/2006/relationships/hyperlink" Target="https://podminky.urs.cz/item/CS_URS_2023_02/977312111" TargetMode="External" /><Relationship Id="rId47" Type="http://schemas.openxmlformats.org/officeDocument/2006/relationships/hyperlink" Target="https://podminky.urs.cz/item/CS_URS_2023_02/977312112" TargetMode="External" /><Relationship Id="rId48" Type="http://schemas.openxmlformats.org/officeDocument/2006/relationships/hyperlink" Target="https://podminky.urs.cz/item/CS_URS_2023_02/978012191" TargetMode="External" /><Relationship Id="rId49" Type="http://schemas.openxmlformats.org/officeDocument/2006/relationships/hyperlink" Target="https://podminky.urs.cz/item/CS_URS_2023_02/978013191" TargetMode="External" /><Relationship Id="rId50" Type="http://schemas.openxmlformats.org/officeDocument/2006/relationships/hyperlink" Target="https://podminky.urs.cz/item/CS_URS_2023_02/997013156" TargetMode="External" /><Relationship Id="rId51" Type="http://schemas.openxmlformats.org/officeDocument/2006/relationships/hyperlink" Target="https://podminky.urs.cz/item/CS_URS_2023_02/997013501" TargetMode="External" /><Relationship Id="rId52" Type="http://schemas.openxmlformats.org/officeDocument/2006/relationships/hyperlink" Target="https://podminky.urs.cz/item/CS_URS_2023_02/997013509" TargetMode="External" /><Relationship Id="rId53" Type="http://schemas.openxmlformats.org/officeDocument/2006/relationships/hyperlink" Target="https://podminky.urs.cz/item/CS_URS_2023_02/997013631" TargetMode="External" /><Relationship Id="rId54" Type="http://schemas.openxmlformats.org/officeDocument/2006/relationships/hyperlink" Target="https://podminky.urs.cz/item/CS_URS_2023_02/997013645" TargetMode="External" /><Relationship Id="rId55" Type="http://schemas.openxmlformats.org/officeDocument/2006/relationships/hyperlink" Target="https://podminky.urs.cz/item/CS_URS_2023_02/997013811" TargetMode="External" /><Relationship Id="rId56" Type="http://schemas.openxmlformats.org/officeDocument/2006/relationships/hyperlink" Target="https://podminky.urs.cz/item/CS_URS_2023_02/997013812" TargetMode="External" /><Relationship Id="rId57" Type="http://schemas.openxmlformats.org/officeDocument/2006/relationships/hyperlink" Target="https://podminky.urs.cz/item/CS_URS_2023_02/997013813" TargetMode="External" /><Relationship Id="rId58" Type="http://schemas.openxmlformats.org/officeDocument/2006/relationships/hyperlink" Target="https://podminky.urs.cz/item/CS_URS_2023_02/997013814" TargetMode="External" /><Relationship Id="rId59" Type="http://schemas.openxmlformats.org/officeDocument/2006/relationships/hyperlink" Target="https://podminky.urs.cz/item/CS_URS_2023_02/997013869" TargetMode="External" /><Relationship Id="rId60" Type="http://schemas.openxmlformats.org/officeDocument/2006/relationships/hyperlink" Target="https://podminky.urs.cz/item/CS_URS_2023_02/997013871" TargetMode="External" /><Relationship Id="rId61" Type="http://schemas.openxmlformats.org/officeDocument/2006/relationships/hyperlink" Target="https://podminky.urs.cz/item/CS_URS_2023_02/997013873" TargetMode="External" /><Relationship Id="rId62" Type="http://schemas.openxmlformats.org/officeDocument/2006/relationships/hyperlink" Target="https://podminky.urs.cz/item/CS_URS_2023_02/998017003" TargetMode="External" /><Relationship Id="rId63" Type="http://schemas.openxmlformats.org/officeDocument/2006/relationships/hyperlink" Target="https://podminky.urs.cz/item/CS_URS_2023_02/711131811" TargetMode="External" /><Relationship Id="rId64" Type="http://schemas.openxmlformats.org/officeDocument/2006/relationships/hyperlink" Target="https://podminky.urs.cz/item/CS_URS_2023_02/712300845" TargetMode="External" /><Relationship Id="rId65" Type="http://schemas.openxmlformats.org/officeDocument/2006/relationships/hyperlink" Target="https://podminky.urs.cz/item/CS_URS_2023_02/712361801" TargetMode="External" /><Relationship Id="rId66" Type="http://schemas.openxmlformats.org/officeDocument/2006/relationships/hyperlink" Target="https://podminky.urs.cz/item/CS_URS_2023_02/712363801" TargetMode="External" /><Relationship Id="rId67" Type="http://schemas.openxmlformats.org/officeDocument/2006/relationships/hyperlink" Target="https://podminky.urs.cz/item/CS_URS_2023_02/712461801" TargetMode="External" /><Relationship Id="rId68" Type="http://schemas.openxmlformats.org/officeDocument/2006/relationships/hyperlink" Target="https://podminky.urs.cz/item/CS_URS_2023_02/712661801" TargetMode="External" /><Relationship Id="rId69" Type="http://schemas.openxmlformats.org/officeDocument/2006/relationships/hyperlink" Target="https://podminky.urs.cz/item/CS_URS_2023_02/713120813" TargetMode="External" /><Relationship Id="rId70" Type="http://schemas.openxmlformats.org/officeDocument/2006/relationships/hyperlink" Target="https://podminky.urs.cz/item/CS_URS_2023_02/713121112" TargetMode="External" /><Relationship Id="rId71" Type="http://schemas.openxmlformats.org/officeDocument/2006/relationships/hyperlink" Target="https://podminky.urs.cz/item/CS_URS_2023_02/713140811" TargetMode="External" /><Relationship Id="rId72" Type="http://schemas.openxmlformats.org/officeDocument/2006/relationships/hyperlink" Target="https://podminky.urs.cz/item/CS_URS_2023_02/713140813" TargetMode="External" /><Relationship Id="rId73" Type="http://schemas.openxmlformats.org/officeDocument/2006/relationships/hyperlink" Target="https://podminky.urs.cz/item/CS_URS_2023_02/998713103" TargetMode="External" /><Relationship Id="rId74" Type="http://schemas.openxmlformats.org/officeDocument/2006/relationships/hyperlink" Target="https://podminky.urs.cz/item/CS_URS_2023_02/721171809" TargetMode="External" /><Relationship Id="rId75" Type="http://schemas.openxmlformats.org/officeDocument/2006/relationships/hyperlink" Target="https://podminky.urs.cz/item/CS_URS_2023_02/721210824" TargetMode="External" /><Relationship Id="rId76" Type="http://schemas.openxmlformats.org/officeDocument/2006/relationships/hyperlink" Target="https://podminky.urs.cz/item/CS_URS_2023_02/725210821" TargetMode="External" /><Relationship Id="rId77" Type="http://schemas.openxmlformats.org/officeDocument/2006/relationships/hyperlink" Target="https://podminky.urs.cz/item/CS_URS_2023_02/735151811" TargetMode="External" /><Relationship Id="rId78" Type="http://schemas.openxmlformats.org/officeDocument/2006/relationships/hyperlink" Target="https://podminky.urs.cz/item/CS_URS_2023_02/751311801" TargetMode="External" /><Relationship Id="rId79" Type="http://schemas.openxmlformats.org/officeDocument/2006/relationships/hyperlink" Target="https://podminky.urs.cz/item/CS_URS_2023_02/751510870" TargetMode="External" /><Relationship Id="rId80" Type="http://schemas.openxmlformats.org/officeDocument/2006/relationships/hyperlink" Target="https://podminky.urs.cz/item/CS_URS_2023_02/751510871" TargetMode="External" /><Relationship Id="rId81" Type="http://schemas.openxmlformats.org/officeDocument/2006/relationships/hyperlink" Target="https://podminky.urs.cz/item/CS_URS_2023_02/751511815" TargetMode="External" /><Relationship Id="rId82" Type="http://schemas.openxmlformats.org/officeDocument/2006/relationships/hyperlink" Target="https://podminky.urs.cz/item/CS_URS_2023_02/751513859" TargetMode="External" /><Relationship Id="rId83" Type="http://schemas.openxmlformats.org/officeDocument/2006/relationships/hyperlink" Target="https://podminky.urs.cz/item/CS_URS_2023_02/751611824" TargetMode="External" /><Relationship Id="rId84" Type="http://schemas.openxmlformats.org/officeDocument/2006/relationships/hyperlink" Target="https://podminky.urs.cz/item/CS_URS_2023_02/762111811" TargetMode="External" /><Relationship Id="rId85" Type="http://schemas.openxmlformats.org/officeDocument/2006/relationships/hyperlink" Target="https://podminky.urs.cz/item/CS_URS_2023_02/762213811" TargetMode="External" /><Relationship Id="rId86" Type="http://schemas.openxmlformats.org/officeDocument/2006/relationships/hyperlink" Target="https://podminky.urs.cz/item/CS_URS_2023_02/762331811" TargetMode="External" /><Relationship Id="rId87" Type="http://schemas.openxmlformats.org/officeDocument/2006/relationships/hyperlink" Target="https://podminky.urs.cz/item/CS_URS_2023_02/762342811" TargetMode="External" /><Relationship Id="rId88" Type="http://schemas.openxmlformats.org/officeDocument/2006/relationships/hyperlink" Target="https://podminky.urs.cz/item/CS_URS_2023_02/762522811" TargetMode="External" /><Relationship Id="rId89" Type="http://schemas.openxmlformats.org/officeDocument/2006/relationships/hyperlink" Target="https://podminky.urs.cz/item/CS_URS_2023_02/762811811" TargetMode="External" /><Relationship Id="rId90" Type="http://schemas.openxmlformats.org/officeDocument/2006/relationships/hyperlink" Target="https://podminky.urs.cz/item/CS_URS_2023_02/762822850" TargetMode="External" /><Relationship Id="rId91" Type="http://schemas.openxmlformats.org/officeDocument/2006/relationships/hyperlink" Target="https://podminky.urs.cz/item/CS_URS_2023_02/762841812" TargetMode="External" /><Relationship Id="rId92" Type="http://schemas.openxmlformats.org/officeDocument/2006/relationships/hyperlink" Target="https://podminky.urs.cz/item/CS_URS_2023_02/763111811" TargetMode="External" /><Relationship Id="rId93" Type="http://schemas.openxmlformats.org/officeDocument/2006/relationships/hyperlink" Target="https://podminky.urs.cz/item/CS_URS_2023_02/763112811" TargetMode="External" /><Relationship Id="rId94" Type="http://schemas.openxmlformats.org/officeDocument/2006/relationships/hyperlink" Target="https://podminky.urs.cz/item/CS_URS_2023_02/763121812" TargetMode="External" /><Relationship Id="rId95" Type="http://schemas.openxmlformats.org/officeDocument/2006/relationships/hyperlink" Target="https://podminky.urs.cz/item/CS_URS_2023_02/763231821" TargetMode="External" /><Relationship Id="rId96" Type="http://schemas.openxmlformats.org/officeDocument/2006/relationships/hyperlink" Target="https://podminky.urs.cz/item/CS_URS_2023_02/763431802" TargetMode="External" /><Relationship Id="rId97" Type="http://schemas.openxmlformats.org/officeDocument/2006/relationships/hyperlink" Target="https://podminky.urs.cz/item/CS_URS_2023_02/764002821" TargetMode="External" /><Relationship Id="rId98" Type="http://schemas.openxmlformats.org/officeDocument/2006/relationships/hyperlink" Target="https://podminky.urs.cz/item/CS_URS_2023_02/764002841" TargetMode="External" /><Relationship Id="rId99" Type="http://schemas.openxmlformats.org/officeDocument/2006/relationships/hyperlink" Target="https://podminky.urs.cz/item/CS_URS_2023_02/764002851" TargetMode="External" /><Relationship Id="rId100" Type="http://schemas.openxmlformats.org/officeDocument/2006/relationships/hyperlink" Target="https://podminky.urs.cz/item/CS_URS_2023_02/764002881" TargetMode="External" /><Relationship Id="rId101" Type="http://schemas.openxmlformats.org/officeDocument/2006/relationships/hyperlink" Target="https://podminky.urs.cz/item/CS_URS_2023_02/764004801" TargetMode="External" /><Relationship Id="rId102" Type="http://schemas.openxmlformats.org/officeDocument/2006/relationships/hyperlink" Target="https://podminky.urs.cz/item/CS_URS_2023_02/765131801" TargetMode="External" /><Relationship Id="rId103" Type="http://schemas.openxmlformats.org/officeDocument/2006/relationships/hyperlink" Target="https://podminky.urs.cz/item/CS_URS_2023_02/765131821" TargetMode="External" /><Relationship Id="rId104" Type="http://schemas.openxmlformats.org/officeDocument/2006/relationships/hyperlink" Target="https://podminky.urs.cz/item/CS_URS_2023_02/765131841" TargetMode="External" /><Relationship Id="rId105" Type="http://schemas.openxmlformats.org/officeDocument/2006/relationships/hyperlink" Target="https://podminky.urs.cz/item/CS_URS_2023_02/765131845" TargetMode="External" /><Relationship Id="rId106" Type="http://schemas.openxmlformats.org/officeDocument/2006/relationships/hyperlink" Target="https://podminky.urs.cz/item/CS_URS_2023_02/766111820" TargetMode="External" /><Relationship Id="rId107" Type="http://schemas.openxmlformats.org/officeDocument/2006/relationships/hyperlink" Target="https://podminky.urs.cz/item/CS_URS_2023_02/766411812" TargetMode="External" /><Relationship Id="rId108" Type="http://schemas.openxmlformats.org/officeDocument/2006/relationships/hyperlink" Target="https://podminky.urs.cz/item/CS_URS_2023_02/766421821" TargetMode="External" /><Relationship Id="rId109" Type="http://schemas.openxmlformats.org/officeDocument/2006/relationships/hyperlink" Target="https://podminky.urs.cz/item/CS_URS_2023_02/766421822" TargetMode="External" /><Relationship Id="rId110" Type="http://schemas.openxmlformats.org/officeDocument/2006/relationships/hyperlink" Target="https://podminky.urs.cz/item/CS_URS_2023_02/766441811" TargetMode="External" /><Relationship Id="rId111" Type="http://schemas.openxmlformats.org/officeDocument/2006/relationships/hyperlink" Target="https://podminky.urs.cz/item/CS_URS_2023_02/766441821" TargetMode="External" /><Relationship Id="rId112" Type="http://schemas.openxmlformats.org/officeDocument/2006/relationships/hyperlink" Target="https://podminky.urs.cz/item/CS_URS_2023_02/766691914" TargetMode="External" /><Relationship Id="rId113" Type="http://schemas.openxmlformats.org/officeDocument/2006/relationships/hyperlink" Target="https://podminky.urs.cz/item/CS_URS_2023_02/766812820" TargetMode="External" /><Relationship Id="rId114" Type="http://schemas.openxmlformats.org/officeDocument/2006/relationships/hyperlink" Target="https://podminky.urs.cz/item/CS_URS_2023_02/767311830" TargetMode="External" /><Relationship Id="rId115" Type="http://schemas.openxmlformats.org/officeDocument/2006/relationships/hyperlink" Target="https://podminky.urs.cz/item/CS_URS_2023_02/767391111" TargetMode="External" /><Relationship Id="rId116" Type="http://schemas.openxmlformats.org/officeDocument/2006/relationships/hyperlink" Target="https://podminky.urs.cz/item/CS_URS_2023_02/767392801" TargetMode="External" /><Relationship Id="rId117" Type="http://schemas.openxmlformats.org/officeDocument/2006/relationships/hyperlink" Target="https://podminky.urs.cz/item/CS_URS_2023_02/767392811" TargetMode="External" /><Relationship Id="rId118" Type="http://schemas.openxmlformats.org/officeDocument/2006/relationships/hyperlink" Target="https://podminky.urs.cz/item/CS_URS_2023_02/767996702" TargetMode="External" /><Relationship Id="rId119" Type="http://schemas.openxmlformats.org/officeDocument/2006/relationships/hyperlink" Target="https://podminky.urs.cz/item/CS_URS_2023_02/998767103" TargetMode="External" /><Relationship Id="rId120" Type="http://schemas.openxmlformats.org/officeDocument/2006/relationships/hyperlink" Target="https://podminky.urs.cz/item/CS_URS_2023_02/771571810" TargetMode="External" /><Relationship Id="rId121" Type="http://schemas.openxmlformats.org/officeDocument/2006/relationships/hyperlink" Target="https://podminky.urs.cz/item/CS_URS_2023_02/776201811" TargetMode="External" /><Relationship Id="rId122" Type="http://schemas.openxmlformats.org/officeDocument/2006/relationships/hyperlink" Target="https://podminky.urs.cz/item/CS_URS_2023_02/781471810" TargetMode="External" /><Relationship Id="rId123" Type="http://schemas.openxmlformats.org/officeDocument/2006/relationships/hyperlink" Target="https://podminky.urs.cz/item/CS_URS_2023_02/783201403" TargetMode="External" /><Relationship Id="rId124" Type="http://schemas.openxmlformats.org/officeDocument/2006/relationships/hyperlink" Target="https://podminky.urs.cz/item/CS_URS_2023_02/783213121" TargetMode="External" /><Relationship Id="rId125" Type="http://schemas.openxmlformats.org/officeDocument/2006/relationships/hyperlink" Target="https://podminky.urs.cz/item/CS_URS_2023_02/783314203" TargetMode="External" /><Relationship Id="rId12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81951114" TargetMode="External" /><Relationship Id="rId2" Type="http://schemas.openxmlformats.org/officeDocument/2006/relationships/hyperlink" Target="https://podminky.urs.cz/item/CS_URS_2023_02/213141111" TargetMode="External" /><Relationship Id="rId3" Type="http://schemas.openxmlformats.org/officeDocument/2006/relationships/hyperlink" Target="https://podminky.urs.cz/item/CS_URS_2023_02/271532212" TargetMode="External" /><Relationship Id="rId4" Type="http://schemas.openxmlformats.org/officeDocument/2006/relationships/hyperlink" Target="https://podminky.urs.cz/item/CS_URS_2023_02/271572211" TargetMode="External" /><Relationship Id="rId5" Type="http://schemas.openxmlformats.org/officeDocument/2006/relationships/hyperlink" Target="https://podminky.urs.cz/item/CS_URS_2023_02/273321411" TargetMode="External" /><Relationship Id="rId6" Type="http://schemas.openxmlformats.org/officeDocument/2006/relationships/hyperlink" Target="https://podminky.urs.cz/item/CS_URS_2023_02/273322511" TargetMode="External" /><Relationship Id="rId7" Type="http://schemas.openxmlformats.org/officeDocument/2006/relationships/hyperlink" Target="https://podminky.urs.cz/item/CS_URS_2023_02/273351121" TargetMode="External" /><Relationship Id="rId8" Type="http://schemas.openxmlformats.org/officeDocument/2006/relationships/hyperlink" Target="https://podminky.urs.cz/item/CS_URS_2023_02/273351122" TargetMode="External" /><Relationship Id="rId9" Type="http://schemas.openxmlformats.org/officeDocument/2006/relationships/hyperlink" Target="https://podminky.urs.cz/item/CS_URS_2023_02/273361821" TargetMode="External" /><Relationship Id="rId10" Type="http://schemas.openxmlformats.org/officeDocument/2006/relationships/hyperlink" Target="https://podminky.urs.cz/item/CS_URS_2023_02/273362021" TargetMode="External" /><Relationship Id="rId11" Type="http://schemas.openxmlformats.org/officeDocument/2006/relationships/hyperlink" Target="https://podminky.urs.cz/item/CS_URS_2023_02/279113143" TargetMode="External" /><Relationship Id="rId12" Type="http://schemas.openxmlformats.org/officeDocument/2006/relationships/hyperlink" Target="https://podminky.urs.cz/item/CS_URS_2023_02/279321346" TargetMode="External" /><Relationship Id="rId13" Type="http://schemas.openxmlformats.org/officeDocument/2006/relationships/hyperlink" Target="https://podminky.urs.cz/item/CS_URS_2023_02/279351121" TargetMode="External" /><Relationship Id="rId14" Type="http://schemas.openxmlformats.org/officeDocument/2006/relationships/hyperlink" Target="https://podminky.urs.cz/item/CS_URS_2023_02/279351122" TargetMode="External" /><Relationship Id="rId15" Type="http://schemas.openxmlformats.org/officeDocument/2006/relationships/hyperlink" Target="https://podminky.urs.cz/item/CS_URS_2023_02/279361821" TargetMode="External" /><Relationship Id="rId16" Type="http://schemas.openxmlformats.org/officeDocument/2006/relationships/hyperlink" Target="https://podminky.urs.cz/item/CS_URS_2023_02/311231127" TargetMode="External" /><Relationship Id="rId17" Type="http://schemas.openxmlformats.org/officeDocument/2006/relationships/hyperlink" Target="https://podminky.urs.cz/item/CS_URS_2023_02/311272125" TargetMode="External" /><Relationship Id="rId18" Type="http://schemas.openxmlformats.org/officeDocument/2006/relationships/hyperlink" Target="https://podminky.urs.cz/item/CS_URS_2023_02/311272221" TargetMode="External" /><Relationship Id="rId19" Type="http://schemas.openxmlformats.org/officeDocument/2006/relationships/hyperlink" Target="https://podminky.urs.cz/item/CS_URS_2023_02/311273131" TargetMode="External" /><Relationship Id="rId20" Type="http://schemas.openxmlformats.org/officeDocument/2006/relationships/hyperlink" Target="https://podminky.urs.cz/item/CS_URS_2023_02/317142442" TargetMode="External" /><Relationship Id="rId21" Type="http://schemas.openxmlformats.org/officeDocument/2006/relationships/hyperlink" Target="https://podminky.urs.cz/item/CS_URS_2023_02/317168051" TargetMode="External" /><Relationship Id="rId22" Type="http://schemas.openxmlformats.org/officeDocument/2006/relationships/hyperlink" Target="https://podminky.urs.cz/item/CS_URS_2023_02/317168053" TargetMode="External" /><Relationship Id="rId23" Type="http://schemas.openxmlformats.org/officeDocument/2006/relationships/hyperlink" Target="https://podminky.urs.cz/item/CS_URS_2023_02/317941123" TargetMode="External" /><Relationship Id="rId24" Type="http://schemas.openxmlformats.org/officeDocument/2006/relationships/hyperlink" Target="https://podminky.urs.cz/item/CS_URS_2023_02/317941125" TargetMode="External" /><Relationship Id="rId25" Type="http://schemas.openxmlformats.org/officeDocument/2006/relationships/hyperlink" Target="https://podminky.urs.cz/item/CS_URS_2023_02/341321410" TargetMode="External" /><Relationship Id="rId26" Type="http://schemas.openxmlformats.org/officeDocument/2006/relationships/hyperlink" Target="https://podminky.urs.cz/item/CS_URS_2023_02/341351111" TargetMode="External" /><Relationship Id="rId27" Type="http://schemas.openxmlformats.org/officeDocument/2006/relationships/hyperlink" Target="https://podminky.urs.cz/item/CS_URS_2023_02/341351112" TargetMode="External" /><Relationship Id="rId28" Type="http://schemas.openxmlformats.org/officeDocument/2006/relationships/hyperlink" Target="https://podminky.urs.cz/item/CS_URS_2023_02/341361821" TargetMode="External" /><Relationship Id="rId29" Type="http://schemas.openxmlformats.org/officeDocument/2006/relationships/hyperlink" Target="https://podminky.urs.cz/item/CS_URS_2023_02/341362021" TargetMode="External" /><Relationship Id="rId30" Type="http://schemas.openxmlformats.org/officeDocument/2006/relationships/hyperlink" Target="https://podminky.urs.cz/item/CS_URS_2023_02/342272225" TargetMode="External" /><Relationship Id="rId31" Type="http://schemas.openxmlformats.org/officeDocument/2006/relationships/hyperlink" Target="https://podminky.urs.cz/item/CS_URS_2023_02/342272245" TargetMode="External" /><Relationship Id="rId32" Type="http://schemas.openxmlformats.org/officeDocument/2006/relationships/hyperlink" Target="https://podminky.urs.cz/item/CS_URS_2023_02/389381001" TargetMode="External" /><Relationship Id="rId33" Type="http://schemas.openxmlformats.org/officeDocument/2006/relationships/hyperlink" Target="https://podminky.urs.cz/item/CS_URS_2023_02/411121243" TargetMode="External" /><Relationship Id="rId34" Type="http://schemas.openxmlformats.org/officeDocument/2006/relationships/hyperlink" Target="https://podminky.urs.cz/item/CS_URS_2023_02/411321414" TargetMode="External" /><Relationship Id="rId35" Type="http://schemas.openxmlformats.org/officeDocument/2006/relationships/hyperlink" Target="https://podminky.urs.cz/item/CS_URS_2023_02/411321515" TargetMode="External" /><Relationship Id="rId36" Type="http://schemas.openxmlformats.org/officeDocument/2006/relationships/hyperlink" Target="https://podminky.urs.cz/item/CS_URS_2023_02/411351011" TargetMode="External" /><Relationship Id="rId37" Type="http://schemas.openxmlformats.org/officeDocument/2006/relationships/hyperlink" Target="https://podminky.urs.cz/item/CS_URS_2023_02/411351012" TargetMode="External" /><Relationship Id="rId38" Type="http://schemas.openxmlformats.org/officeDocument/2006/relationships/hyperlink" Target="https://podminky.urs.cz/item/CS_URS_2023_02/411354234" TargetMode="External" /><Relationship Id="rId39" Type="http://schemas.openxmlformats.org/officeDocument/2006/relationships/hyperlink" Target="https://podminky.urs.cz/item/CS_URS_2023_02/411354239" TargetMode="External" /><Relationship Id="rId40" Type="http://schemas.openxmlformats.org/officeDocument/2006/relationships/hyperlink" Target="https://podminky.urs.cz/item/CS_URS_2023_02/411354313" TargetMode="External" /><Relationship Id="rId41" Type="http://schemas.openxmlformats.org/officeDocument/2006/relationships/hyperlink" Target="https://podminky.urs.cz/item/CS_URS_2023_02/411354314" TargetMode="External" /><Relationship Id="rId42" Type="http://schemas.openxmlformats.org/officeDocument/2006/relationships/hyperlink" Target="https://podminky.urs.cz/item/CS_URS_2023_02/411354333" TargetMode="External" /><Relationship Id="rId43" Type="http://schemas.openxmlformats.org/officeDocument/2006/relationships/hyperlink" Target="https://podminky.urs.cz/item/CS_URS_2023_02/411354334" TargetMode="External" /><Relationship Id="rId44" Type="http://schemas.openxmlformats.org/officeDocument/2006/relationships/hyperlink" Target="https://podminky.urs.cz/item/CS_URS_2023_02/411361821" TargetMode="External" /><Relationship Id="rId45" Type="http://schemas.openxmlformats.org/officeDocument/2006/relationships/hyperlink" Target="https://podminky.urs.cz/item/CS_URS_2023_02/411362021" TargetMode="External" /><Relationship Id="rId46" Type="http://schemas.openxmlformats.org/officeDocument/2006/relationships/hyperlink" Target="https://podminky.urs.cz/item/CS_URS_2023_02/417321515" TargetMode="External" /><Relationship Id="rId47" Type="http://schemas.openxmlformats.org/officeDocument/2006/relationships/hyperlink" Target="https://podminky.urs.cz/item/CS_URS_2023_02/417351115" TargetMode="External" /><Relationship Id="rId48" Type="http://schemas.openxmlformats.org/officeDocument/2006/relationships/hyperlink" Target="https://podminky.urs.cz/item/CS_URS_2023_02/417351116" TargetMode="External" /><Relationship Id="rId49" Type="http://schemas.openxmlformats.org/officeDocument/2006/relationships/hyperlink" Target="https://podminky.urs.cz/item/CS_URS_2023_02/417361821" TargetMode="External" /><Relationship Id="rId50" Type="http://schemas.openxmlformats.org/officeDocument/2006/relationships/hyperlink" Target="https://podminky.urs.cz/item/CS_URS_2023_02/430321414" TargetMode="External" /><Relationship Id="rId51" Type="http://schemas.openxmlformats.org/officeDocument/2006/relationships/hyperlink" Target="https://podminky.urs.cz/item/CS_URS_2023_02/430361821" TargetMode="External" /><Relationship Id="rId52" Type="http://schemas.openxmlformats.org/officeDocument/2006/relationships/hyperlink" Target="https://podminky.urs.cz/item/CS_URS_2023_02/431351121" TargetMode="External" /><Relationship Id="rId53" Type="http://schemas.openxmlformats.org/officeDocument/2006/relationships/hyperlink" Target="https://podminky.urs.cz/item/CS_URS_2023_02/431351122" TargetMode="External" /><Relationship Id="rId54" Type="http://schemas.openxmlformats.org/officeDocument/2006/relationships/hyperlink" Target="https://podminky.urs.cz/item/CS_URS_2023_02/611131121" TargetMode="External" /><Relationship Id="rId55" Type="http://schemas.openxmlformats.org/officeDocument/2006/relationships/hyperlink" Target="https://podminky.urs.cz/item/CS_URS_2023_02/611142001" TargetMode="External" /><Relationship Id="rId56" Type="http://schemas.openxmlformats.org/officeDocument/2006/relationships/hyperlink" Target="https://podminky.urs.cz/item/CS_URS_2023_02/611311131" TargetMode="External" /><Relationship Id="rId57" Type="http://schemas.openxmlformats.org/officeDocument/2006/relationships/hyperlink" Target="https://podminky.urs.cz/item/CS_URS_2023_02/612131101" TargetMode="External" /><Relationship Id="rId58" Type="http://schemas.openxmlformats.org/officeDocument/2006/relationships/hyperlink" Target="https://podminky.urs.cz/item/CS_URS_2023_02/612135101" TargetMode="External" /><Relationship Id="rId59" Type="http://schemas.openxmlformats.org/officeDocument/2006/relationships/hyperlink" Target="https://podminky.urs.cz/item/CS_URS_2023_02/612131121" TargetMode="External" /><Relationship Id="rId60" Type="http://schemas.openxmlformats.org/officeDocument/2006/relationships/hyperlink" Target="https://podminky.urs.cz/item/CS_URS_2023_02/612142001" TargetMode="External" /><Relationship Id="rId61" Type="http://schemas.openxmlformats.org/officeDocument/2006/relationships/hyperlink" Target="https://podminky.urs.cz/item/CS_URS_2023_02/612142002" TargetMode="External" /><Relationship Id="rId62" Type="http://schemas.openxmlformats.org/officeDocument/2006/relationships/hyperlink" Target="https://podminky.urs.cz/item/CS_URS_2023_02/612311131" TargetMode="External" /><Relationship Id="rId63" Type="http://schemas.openxmlformats.org/officeDocument/2006/relationships/hyperlink" Target="https://podminky.urs.cz/item/CS_URS_2023_02/612315423" TargetMode="External" /><Relationship Id="rId64" Type="http://schemas.openxmlformats.org/officeDocument/2006/relationships/hyperlink" Target="https://podminky.urs.cz/item/CS_URS_2023_02/612321141" TargetMode="External" /><Relationship Id="rId65" Type="http://schemas.openxmlformats.org/officeDocument/2006/relationships/hyperlink" Target="https://podminky.urs.cz/item/CS_URS_2023_02/612321191" TargetMode="External" /><Relationship Id="rId66" Type="http://schemas.openxmlformats.org/officeDocument/2006/relationships/hyperlink" Target="https://podminky.urs.cz/item/CS_URS_2023_02/613131121" TargetMode="External" /><Relationship Id="rId67" Type="http://schemas.openxmlformats.org/officeDocument/2006/relationships/hyperlink" Target="https://podminky.urs.cz/item/CS_URS_2023_02/613142001" TargetMode="External" /><Relationship Id="rId68" Type="http://schemas.openxmlformats.org/officeDocument/2006/relationships/hyperlink" Target="https://podminky.urs.cz/item/CS_URS_2023_02/613311131" TargetMode="External" /><Relationship Id="rId69" Type="http://schemas.openxmlformats.org/officeDocument/2006/relationships/hyperlink" Target="https://podminky.urs.cz/item/CS_URS_2023_02/622131121" TargetMode="External" /><Relationship Id="rId70" Type="http://schemas.openxmlformats.org/officeDocument/2006/relationships/hyperlink" Target="https://podminky.urs.cz/item/CS_URS_2023_02/622131101" TargetMode="External" /><Relationship Id="rId71" Type="http://schemas.openxmlformats.org/officeDocument/2006/relationships/hyperlink" Target="https://podminky.urs.cz/item/CS_URS_2023_02/622142001" TargetMode="External" /><Relationship Id="rId72" Type="http://schemas.openxmlformats.org/officeDocument/2006/relationships/hyperlink" Target="https://podminky.urs.cz/item/CS_URS_2023_02/622142002" TargetMode="External" /><Relationship Id="rId73" Type="http://schemas.openxmlformats.org/officeDocument/2006/relationships/hyperlink" Target="https://podminky.urs.cz/item/CS_URS_2023_02/622211032" TargetMode="External" /><Relationship Id="rId74" Type="http://schemas.openxmlformats.org/officeDocument/2006/relationships/hyperlink" Target="https://podminky.urs.cz/item/CS_URS_2023_02/622321121" TargetMode="External" /><Relationship Id="rId75" Type="http://schemas.openxmlformats.org/officeDocument/2006/relationships/hyperlink" Target="https://podminky.urs.cz/item/CS_URS_2023_02/622151011" TargetMode="External" /><Relationship Id="rId76" Type="http://schemas.openxmlformats.org/officeDocument/2006/relationships/hyperlink" Target="https://podminky.urs.cz/item/CS_URS_2023_02/622541022" TargetMode="External" /><Relationship Id="rId77" Type="http://schemas.openxmlformats.org/officeDocument/2006/relationships/hyperlink" Target="https://podminky.urs.cz/item/CS_URS_2023_02/622151021" TargetMode="External" /><Relationship Id="rId78" Type="http://schemas.openxmlformats.org/officeDocument/2006/relationships/hyperlink" Target="https://podminky.urs.cz/item/CS_URS_2023_02/622511112" TargetMode="External" /><Relationship Id="rId79" Type="http://schemas.openxmlformats.org/officeDocument/2006/relationships/hyperlink" Target="https://podminky.urs.cz/item/CS_URS_2023_02/628613611" TargetMode="External" /><Relationship Id="rId80" Type="http://schemas.openxmlformats.org/officeDocument/2006/relationships/hyperlink" Target="https://podminky.urs.cz/item/CS_URS_2023_02/632481215" TargetMode="External" /><Relationship Id="rId81" Type="http://schemas.openxmlformats.org/officeDocument/2006/relationships/hyperlink" Target="https://podminky.urs.cz/item/CS_URS_2023_02/642945111" TargetMode="External" /><Relationship Id="rId82" Type="http://schemas.openxmlformats.org/officeDocument/2006/relationships/hyperlink" Target="https://podminky.urs.cz/item/CS_URS_2023_02/941111122" TargetMode="External" /><Relationship Id="rId83" Type="http://schemas.openxmlformats.org/officeDocument/2006/relationships/hyperlink" Target="https://podminky.urs.cz/item/CS_URS_2023_02/941111222" TargetMode="External" /><Relationship Id="rId84" Type="http://schemas.openxmlformats.org/officeDocument/2006/relationships/hyperlink" Target="https://podminky.urs.cz/item/CS_URS_2023_02/941111822" TargetMode="External" /><Relationship Id="rId85" Type="http://schemas.openxmlformats.org/officeDocument/2006/relationships/hyperlink" Target="https://podminky.urs.cz/item/CS_URS_2023_02/944511111" TargetMode="External" /><Relationship Id="rId86" Type="http://schemas.openxmlformats.org/officeDocument/2006/relationships/hyperlink" Target="https://podminky.urs.cz/item/CS_URS_2023_02/944511211" TargetMode="External" /><Relationship Id="rId87" Type="http://schemas.openxmlformats.org/officeDocument/2006/relationships/hyperlink" Target="https://podminky.urs.cz/item/CS_URS_2023_02/944511811" TargetMode="External" /><Relationship Id="rId88" Type="http://schemas.openxmlformats.org/officeDocument/2006/relationships/hyperlink" Target="https://podminky.urs.cz/item/CS_URS_2023_02/949101111" TargetMode="External" /><Relationship Id="rId89" Type="http://schemas.openxmlformats.org/officeDocument/2006/relationships/hyperlink" Target="https://podminky.urs.cz/item/CS_URS_2023_02/949101112" TargetMode="External" /><Relationship Id="rId90" Type="http://schemas.openxmlformats.org/officeDocument/2006/relationships/hyperlink" Target="https://podminky.urs.cz/item/CS_URS_2023_02/949421123" TargetMode="External" /><Relationship Id="rId91" Type="http://schemas.openxmlformats.org/officeDocument/2006/relationships/hyperlink" Target="https://podminky.urs.cz/item/CS_URS_2023_02/949421223" TargetMode="External" /><Relationship Id="rId92" Type="http://schemas.openxmlformats.org/officeDocument/2006/relationships/hyperlink" Target="https://podminky.urs.cz/item/CS_URS_2023_02/949421823" TargetMode="External" /><Relationship Id="rId93" Type="http://schemas.openxmlformats.org/officeDocument/2006/relationships/hyperlink" Target="https://podminky.urs.cz/item/CS_URS_2023_02/952901111" TargetMode="External" /><Relationship Id="rId94" Type="http://schemas.openxmlformats.org/officeDocument/2006/relationships/hyperlink" Target="https://podminky.urs.cz/item/CS_URS_2023_02/953946121" TargetMode="External" /><Relationship Id="rId95" Type="http://schemas.openxmlformats.org/officeDocument/2006/relationships/hyperlink" Target="https://podminky.urs.cz/item/CS_URS_2023_02/953946122" TargetMode="External" /><Relationship Id="rId96" Type="http://schemas.openxmlformats.org/officeDocument/2006/relationships/hyperlink" Target="https://podminky.urs.cz/item/CS_URS_2023_02/953946125" TargetMode="External" /><Relationship Id="rId97" Type="http://schemas.openxmlformats.org/officeDocument/2006/relationships/hyperlink" Target="https://podminky.urs.cz/item/CS_URS_2023_02/953946135" TargetMode="External" /><Relationship Id="rId98" Type="http://schemas.openxmlformats.org/officeDocument/2006/relationships/hyperlink" Target="https://podminky.urs.cz/item/CS_URS_2023_02/953946135" TargetMode="External" /><Relationship Id="rId99" Type="http://schemas.openxmlformats.org/officeDocument/2006/relationships/hyperlink" Target="https://podminky.urs.cz/item/CS_URS_2023_02/953961214" TargetMode="External" /><Relationship Id="rId100" Type="http://schemas.openxmlformats.org/officeDocument/2006/relationships/hyperlink" Target="https://podminky.urs.cz/item/CS_URS_2023_02/953965133" TargetMode="External" /><Relationship Id="rId101" Type="http://schemas.openxmlformats.org/officeDocument/2006/relationships/hyperlink" Target="https://podminky.urs.cz/item/CS_URS_2023_02/966071131" TargetMode="External" /><Relationship Id="rId102" Type="http://schemas.openxmlformats.org/officeDocument/2006/relationships/hyperlink" Target="https://podminky.urs.cz/item/CS_URS_2023_02/973031325" TargetMode="External" /><Relationship Id="rId103" Type="http://schemas.openxmlformats.org/officeDocument/2006/relationships/hyperlink" Target="https://podminky.urs.cz/item/CS_URS_2023_02/973031326" TargetMode="External" /><Relationship Id="rId104" Type="http://schemas.openxmlformats.org/officeDocument/2006/relationships/hyperlink" Target="https://podminky.urs.cz/item/CS_URS_2023_02/985131311" TargetMode="External" /><Relationship Id="rId105" Type="http://schemas.openxmlformats.org/officeDocument/2006/relationships/hyperlink" Target="https://podminky.urs.cz/item/CS_URS_2023_02/985312131" TargetMode="External" /><Relationship Id="rId106" Type="http://schemas.openxmlformats.org/officeDocument/2006/relationships/hyperlink" Target="https://podminky.urs.cz/item/CS_URS_2023_02/997013156" TargetMode="External" /><Relationship Id="rId107" Type="http://schemas.openxmlformats.org/officeDocument/2006/relationships/hyperlink" Target="https://podminky.urs.cz/item/CS_URS_2022_02/997013501" TargetMode="External" /><Relationship Id="rId108" Type="http://schemas.openxmlformats.org/officeDocument/2006/relationships/hyperlink" Target="https://podminky.urs.cz/item/CS_URS_2022_02/997013509" TargetMode="External" /><Relationship Id="rId109" Type="http://schemas.openxmlformats.org/officeDocument/2006/relationships/hyperlink" Target="https://podminky.urs.cz/item/CS_URS_2022_02/997013631" TargetMode="External" /><Relationship Id="rId110" Type="http://schemas.openxmlformats.org/officeDocument/2006/relationships/hyperlink" Target="https://podminky.urs.cz/item/CS_URS_2023_02/998017003" TargetMode="External" /><Relationship Id="rId111" Type="http://schemas.openxmlformats.org/officeDocument/2006/relationships/hyperlink" Target="https://podminky.urs.cz/item/CS_URS_2023_02/711111001" TargetMode="External" /><Relationship Id="rId112" Type="http://schemas.openxmlformats.org/officeDocument/2006/relationships/hyperlink" Target="https://podminky.urs.cz/item/CS_URS_2023_02/711111053" TargetMode="External" /><Relationship Id="rId113" Type="http://schemas.openxmlformats.org/officeDocument/2006/relationships/hyperlink" Target="https://podminky.urs.cz/item/CS_URS_2023_02/711112001" TargetMode="External" /><Relationship Id="rId114" Type="http://schemas.openxmlformats.org/officeDocument/2006/relationships/hyperlink" Target="https://podminky.urs.cz/item/CS_URS_2023_02/711112053" TargetMode="External" /><Relationship Id="rId115" Type="http://schemas.openxmlformats.org/officeDocument/2006/relationships/hyperlink" Target="https://podminky.urs.cz/item/CS_URS_2023_02/711141559" TargetMode="External" /><Relationship Id="rId116" Type="http://schemas.openxmlformats.org/officeDocument/2006/relationships/hyperlink" Target="https://podminky.urs.cz/item/CS_URS_2023_02/711142559" TargetMode="External" /><Relationship Id="rId117" Type="http://schemas.openxmlformats.org/officeDocument/2006/relationships/hyperlink" Target="https://podminky.urs.cz/item/CS_URS_2023_02/998711203" TargetMode="External" /><Relationship Id="rId118" Type="http://schemas.openxmlformats.org/officeDocument/2006/relationships/hyperlink" Target="https://podminky.urs.cz/item/CS_URS_2023_02/712311101" TargetMode="External" /><Relationship Id="rId119" Type="http://schemas.openxmlformats.org/officeDocument/2006/relationships/hyperlink" Target="https://podminky.urs.cz/item/CS_URS_2023_02/712311117" TargetMode="External" /><Relationship Id="rId120" Type="http://schemas.openxmlformats.org/officeDocument/2006/relationships/hyperlink" Target="https://podminky.urs.cz/item/CS_URS_2023_02/712341659" TargetMode="External" /><Relationship Id="rId121" Type="http://schemas.openxmlformats.org/officeDocument/2006/relationships/hyperlink" Target="https://podminky.urs.cz/item/CS_URS_2023_02/712363115" TargetMode="External" /><Relationship Id="rId122" Type="http://schemas.openxmlformats.org/officeDocument/2006/relationships/hyperlink" Target="https://podminky.urs.cz/item/CS_URS_2023_02/712363352" TargetMode="External" /><Relationship Id="rId123" Type="http://schemas.openxmlformats.org/officeDocument/2006/relationships/hyperlink" Target="https://podminky.urs.cz/item/CS_URS_2023_02/712363353" TargetMode="External" /><Relationship Id="rId124" Type="http://schemas.openxmlformats.org/officeDocument/2006/relationships/hyperlink" Target="https://podminky.urs.cz/item/CS_URS_2023_02/712363354" TargetMode="External" /><Relationship Id="rId125" Type="http://schemas.openxmlformats.org/officeDocument/2006/relationships/hyperlink" Target="https://podminky.urs.cz/item/CS_URS_2023_02/712363358" TargetMode="External" /><Relationship Id="rId126" Type="http://schemas.openxmlformats.org/officeDocument/2006/relationships/hyperlink" Target="https://podminky.urs.cz/item/CS_URS_2023_02/712363604" TargetMode="External" /><Relationship Id="rId127" Type="http://schemas.openxmlformats.org/officeDocument/2006/relationships/hyperlink" Target="https://podminky.urs.cz/item/CS_URS_2023_02/712998202" TargetMode="External" /><Relationship Id="rId128" Type="http://schemas.openxmlformats.org/officeDocument/2006/relationships/hyperlink" Target="https://podminky.urs.cz/item/CS_URS_2023_02/998712203" TargetMode="External" /><Relationship Id="rId129" Type="http://schemas.openxmlformats.org/officeDocument/2006/relationships/hyperlink" Target="https://podminky.urs.cz/item/CS_URS_2023_02/713111111" TargetMode="External" /><Relationship Id="rId130" Type="http://schemas.openxmlformats.org/officeDocument/2006/relationships/hyperlink" Target="https://podminky.urs.cz/item/CS_URS_2023_02/713111121" TargetMode="External" /><Relationship Id="rId131" Type="http://schemas.openxmlformats.org/officeDocument/2006/relationships/hyperlink" Target="https://podminky.urs.cz/item/CS_URS_2023_02/713121111" TargetMode="External" /><Relationship Id="rId132" Type="http://schemas.openxmlformats.org/officeDocument/2006/relationships/hyperlink" Target="https://podminky.urs.cz/item/CS_URS_2023_02/713121122" TargetMode="External" /><Relationship Id="rId133" Type="http://schemas.openxmlformats.org/officeDocument/2006/relationships/hyperlink" Target="https://podminky.urs.cz/item/CS_URS_2023_02/713121131" TargetMode="External" /><Relationship Id="rId134" Type="http://schemas.openxmlformats.org/officeDocument/2006/relationships/hyperlink" Target="https://podminky.urs.cz/item/CS_URS_2023_02/713121211" TargetMode="External" /><Relationship Id="rId135" Type="http://schemas.openxmlformats.org/officeDocument/2006/relationships/hyperlink" Target="https://podminky.urs.cz/item/CS_URS_2023_02/713131151" TargetMode="External" /><Relationship Id="rId136" Type="http://schemas.openxmlformats.org/officeDocument/2006/relationships/hyperlink" Target="https://podminky.urs.cz/item/CS_URS_2023_02/713141136" TargetMode="External" /><Relationship Id="rId137" Type="http://schemas.openxmlformats.org/officeDocument/2006/relationships/hyperlink" Target="https://podminky.urs.cz/item/CS_URS_2023_02/713141321" TargetMode="External" /><Relationship Id="rId138" Type="http://schemas.openxmlformats.org/officeDocument/2006/relationships/hyperlink" Target="https://podminky.urs.cz/item/CS_URS_2023_02/713151121" TargetMode="External" /><Relationship Id="rId139" Type="http://schemas.openxmlformats.org/officeDocument/2006/relationships/hyperlink" Target="https://podminky.urs.cz/item/CS_URS_2023_02/713151141" TargetMode="External" /><Relationship Id="rId140" Type="http://schemas.openxmlformats.org/officeDocument/2006/relationships/hyperlink" Target="https://podminky.urs.cz/item/CS_URS_2023_02/713153111" TargetMode="External" /><Relationship Id="rId141" Type="http://schemas.openxmlformats.org/officeDocument/2006/relationships/hyperlink" Target="https://podminky.urs.cz/item/CS_URS_2023_02/713191132" TargetMode="External" /><Relationship Id="rId142" Type="http://schemas.openxmlformats.org/officeDocument/2006/relationships/hyperlink" Target="https://podminky.urs.cz/item/CS_URS_2023_02/998713203" TargetMode="External" /><Relationship Id="rId143" Type="http://schemas.openxmlformats.org/officeDocument/2006/relationships/hyperlink" Target="https://podminky.urs.cz/item/CS_URS_2023_02/714121012" TargetMode="External" /><Relationship Id="rId144" Type="http://schemas.openxmlformats.org/officeDocument/2006/relationships/hyperlink" Target="https://podminky.urs.cz/item/CS_URS_2023_02/998714203" TargetMode="External" /><Relationship Id="rId145" Type="http://schemas.openxmlformats.org/officeDocument/2006/relationships/hyperlink" Target="https://podminky.urs.cz/item/CS_URS_2023_02/721211912" TargetMode="External" /><Relationship Id="rId146" Type="http://schemas.openxmlformats.org/officeDocument/2006/relationships/hyperlink" Target="https://podminky.urs.cz/item/CS_URS_2023_02/721212121" TargetMode="External" /><Relationship Id="rId147" Type="http://schemas.openxmlformats.org/officeDocument/2006/relationships/hyperlink" Target="https://podminky.urs.cz/item/CS_URS_2023_02/721239114" TargetMode="External" /><Relationship Id="rId148" Type="http://schemas.openxmlformats.org/officeDocument/2006/relationships/hyperlink" Target="https://podminky.urs.cz/item/CS_URS_2023_02/998721203" TargetMode="External" /><Relationship Id="rId149" Type="http://schemas.openxmlformats.org/officeDocument/2006/relationships/hyperlink" Target="https://podminky.urs.cz/item/CS_URS_2023_02/722250133" TargetMode="External" /><Relationship Id="rId150" Type="http://schemas.openxmlformats.org/officeDocument/2006/relationships/hyperlink" Target="https://podminky.urs.cz/item/CS_URS_2023_02/998722203" TargetMode="External" /><Relationship Id="rId151" Type="http://schemas.openxmlformats.org/officeDocument/2006/relationships/hyperlink" Target="https://podminky.urs.cz/item/CS_URS_2023_02/725112022" TargetMode="External" /><Relationship Id="rId152" Type="http://schemas.openxmlformats.org/officeDocument/2006/relationships/hyperlink" Target="https://podminky.urs.cz/item/CS_URS_2023_02/725119125" TargetMode="External" /><Relationship Id="rId153" Type="http://schemas.openxmlformats.org/officeDocument/2006/relationships/hyperlink" Target="https://podminky.urs.cz/item/CS_URS_2023_02/725119131" TargetMode="External" /><Relationship Id="rId154" Type="http://schemas.openxmlformats.org/officeDocument/2006/relationships/hyperlink" Target="https://podminky.urs.cz/item/CS_URS_2023_02/725121525" TargetMode="External" /><Relationship Id="rId155" Type="http://schemas.openxmlformats.org/officeDocument/2006/relationships/hyperlink" Target="https://podminky.urs.cz/item/CS_URS_2023_02/725211603" TargetMode="External" /><Relationship Id="rId156" Type="http://schemas.openxmlformats.org/officeDocument/2006/relationships/hyperlink" Target="https://podminky.urs.cz/item/CS_URS_2023_02/725211681" TargetMode="External" /><Relationship Id="rId157" Type="http://schemas.openxmlformats.org/officeDocument/2006/relationships/hyperlink" Target="https://podminky.urs.cz/item/CS_URS_2023_02/725339111" TargetMode="External" /><Relationship Id="rId158" Type="http://schemas.openxmlformats.org/officeDocument/2006/relationships/hyperlink" Target="https://podminky.urs.cz/item/CS_URS_2023_02/725821312" TargetMode="External" /><Relationship Id="rId159" Type="http://schemas.openxmlformats.org/officeDocument/2006/relationships/hyperlink" Target="https://podminky.urs.cz/item/CS_URS_2023_02/725822611" TargetMode="External" /><Relationship Id="rId160" Type="http://schemas.openxmlformats.org/officeDocument/2006/relationships/hyperlink" Target="https://podminky.urs.cz/item/CS_URS_2023_02/725822642" TargetMode="External" /><Relationship Id="rId161" Type="http://schemas.openxmlformats.org/officeDocument/2006/relationships/hyperlink" Target="https://podminky.urs.cz/item/CS_URS_2023_02/725829131" TargetMode="External" /><Relationship Id="rId162" Type="http://schemas.openxmlformats.org/officeDocument/2006/relationships/hyperlink" Target="https://podminky.urs.cz/item/CS_URS_2023_02/725849411" TargetMode="External" /><Relationship Id="rId163" Type="http://schemas.openxmlformats.org/officeDocument/2006/relationships/hyperlink" Target="https://podminky.urs.cz/item/CS_URS_2023_02/725869101" TargetMode="External" /><Relationship Id="rId164" Type="http://schemas.openxmlformats.org/officeDocument/2006/relationships/hyperlink" Target="https://podminky.urs.cz/item/CS_URS_2023_02/998725203" TargetMode="External" /><Relationship Id="rId165" Type="http://schemas.openxmlformats.org/officeDocument/2006/relationships/hyperlink" Target="https://podminky.urs.cz/item/CS_URS_2023_02/726131001" TargetMode="External" /><Relationship Id="rId166" Type="http://schemas.openxmlformats.org/officeDocument/2006/relationships/hyperlink" Target="https://podminky.urs.cz/item/CS_URS_2023_02/726131002" TargetMode="External" /><Relationship Id="rId167" Type="http://schemas.openxmlformats.org/officeDocument/2006/relationships/hyperlink" Target="https://podminky.urs.cz/item/CS_URS_2023_02/726131021" TargetMode="External" /><Relationship Id="rId168" Type="http://schemas.openxmlformats.org/officeDocument/2006/relationships/hyperlink" Target="https://podminky.urs.cz/item/CS_URS_2023_02/726131041" TargetMode="External" /><Relationship Id="rId169" Type="http://schemas.openxmlformats.org/officeDocument/2006/relationships/hyperlink" Target="https://podminky.urs.cz/item/CS_URS_2023_02/726131043" TargetMode="External" /><Relationship Id="rId170" Type="http://schemas.openxmlformats.org/officeDocument/2006/relationships/hyperlink" Target="https://podminky.urs.cz/item/CS_URS_2023_02/998726213" TargetMode="External" /><Relationship Id="rId171" Type="http://schemas.openxmlformats.org/officeDocument/2006/relationships/hyperlink" Target="https://podminky.urs.cz/item/CS_URS_2023_02/741110513" TargetMode="External" /><Relationship Id="rId172" Type="http://schemas.openxmlformats.org/officeDocument/2006/relationships/hyperlink" Target="https://podminky.urs.cz/item/CS_URS_2023_02/998741203" TargetMode="External" /><Relationship Id="rId173" Type="http://schemas.openxmlformats.org/officeDocument/2006/relationships/hyperlink" Target="https://podminky.urs.cz/item/CS_URS_2023_02/998751202" TargetMode="External" /><Relationship Id="rId174" Type="http://schemas.openxmlformats.org/officeDocument/2006/relationships/hyperlink" Target="https://podminky.urs.cz/item/CS_URS_2023_02/762083121" TargetMode="External" /><Relationship Id="rId175" Type="http://schemas.openxmlformats.org/officeDocument/2006/relationships/hyperlink" Target="https://podminky.urs.cz/item/CS_URS_2023_02/762085111" TargetMode="External" /><Relationship Id="rId176" Type="http://schemas.openxmlformats.org/officeDocument/2006/relationships/hyperlink" Target="https://podminky.urs.cz/item/CS_URS_2023_02/762322911" TargetMode="External" /><Relationship Id="rId177" Type="http://schemas.openxmlformats.org/officeDocument/2006/relationships/hyperlink" Target="https://podminky.urs.cz/item/CS_URS_2023_02/762331911" TargetMode="External" /><Relationship Id="rId178" Type="http://schemas.openxmlformats.org/officeDocument/2006/relationships/hyperlink" Target="https://podminky.urs.cz/item/CS_URS_2023_02/762332921" TargetMode="External" /><Relationship Id="rId179" Type="http://schemas.openxmlformats.org/officeDocument/2006/relationships/hyperlink" Target="https://podminky.urs.cz/item/CS_URS_2023_02/762341011" TargetMode="External" /><Relationship Id="rId180" Type="http://schemas.openxmlformats.org/officeDocument/2006/relationships/hyperlink" Target="https://podminky.urs.cz/item/CS_URS_2023_02/762342214" TargetMode="External" /><Relationship Id="rId181" Type="http://schemas.openxmlformats.org/officeDocument/2006/relationships/hyperlink" Target="https://podminky.urs.cz/item/CS_URS_2023_02/762342314" TargetMode="External" /><Relationship Id="rId182" Type="http://schemas.openxmlformats.org/officeDocument/2006/relationships/hyperlink" Target="https://podminky.urs.cz/item/CS_URS_2023_02/762342511" TargetMode="External" /><Relationship Id="rId183" Type="http://schemas.openxmlformats.org/officeDocument/2006/relationships/hyperlink" Target="https://podminky.urs.cz/item/CS_URS_2023_02/762361312" TargetMode="External" /><Relationship Id="rId184" Type="http://schemas.openxmlformats.org/officeDocument/2006/relationships/hyperlink" Target="https://podminky.urs.cz/item/CS_URS_2023_02/762421013" TargetMode="External" /><Relationship Id="rId185" Type="http://schemas.openxmlformats.org/officeDocument/2006/relationships/hyperlink" Target="https://podminky.urs.cz/item/CS_URS_2023_02/762431016" TargetMode="External" /><Relationship Id="rId186" Type="http://schemas.openxmlformats.org/officeDocument/2006/relationships/hyperlink" Target="https://podminky.urs.cz/item/CS_URS_2023_02/762431230" TargetMode="External" /><Relationship Id="rId187" Type="http://schemas.openxmlformats.org/officeDocument/2006/relationships/hyperlink" Target="https://podminky.urs.cz/item/CS_URS_2023_02/762823220" TargetMode="External" /><Relationship Id="rId188" Type="http://schemas.openxmlformats.org/officeDocument/2006/relationships/hyperlink" Target="https://podminky.urs.cz/item/CS_URS_2023_02/998762203" TargetMode="External" /><Relationship Id="rId189" Type="http://schemas.openxmlformats.org/officeDocument/2006/relationships/hyperlink" Target="https://podminky.urs.cz/item/CS_URS_2023_02/763111421" TargetMode="External" /><Relationship Id="rId190" Type="http://schemas.openxmlformats.org/officeDocument/2006/relationships/hyperlink" Target="https://podminky.urs.cz/item/CS_URS_2023_02/763111426" TargetMode="External" /><Relationship Id="rId191" Type="http://schemas.openxmlformats.org/officeDocument/2006/relationships/hyperlink" Target="https://podminky.urs.cz/item/CS_URS_2023_02/763111460" TargetMode="External" /><Relationship Id="rId192" Type="http://schemas.openxmlformats.org/officeDocument/2006/relationships/hyperlink" Target="https://podminky.urs.cz/item/CS_URS_2023_02/763121421" TargetMode="External" /><Relationship Id="rId193" Type="http://schemas.openxmlformats.org/officeDocument/2006/relationships/hyperlink" Target="https://podminky.urs.cz/item/CS_URS_2023_02/763121623" TargetMode="External" /><Relationship Id="rId194" Type="http://schemas.openxmlformats.org/officeDocument/2006/relationships/hyperlink" Target="https://podminky.urs.cz/item/CS_URS_2023_02/763131411" TargetMode="External" /><Relationship Id="rId195" Type="http://schemas.openxmlformats.org/officeDocument/2006/relationships/hyperlink" Target="https://podminky.urs.cz/item/CS_URS_2023_02/763131412" TargetMode="External" /><Relationship Id="rId196" Type="http://schemas.openxmlformats.org/officeDocument/2006/relationships/hyperlink" Target="https://podminky.urs.cz/item/CS_URS_2023_02/763131441" TargetMode="External" /><Relationship Id="rId197" Type="http://schemas.openxmlformats.org/officeDocument/2006/relationships/hyperlink" Target="https://podminky.urs.cz/item/CS_URS_2023_02/763131541" TargetMode="External" /><Relationship Id="rId198" Type="http://schemas.openxmlformats.org/officeDocument/2006/relationships/hyperlink" Target="https://podminky.urs.cz/item/CS_URS_2023_02/763131613" TargetMode="External" /><Relationship Id="rId199" Type="http://schemas.openxmlformats.org/officeDocument/2006/relationships/hyperlink" Target="https://podminky.urs.cz/item/CS_URS_2023_02/763131721" TargetMode="External" /><Relationship Id="rId200" Type="http://schemas.openxmlformats.org/officeDocument/2006/relationships/hyperlink" Target="https://podminky.urs.cz/item/CS_URS_2023_02/763158115" TargetMode="External" /><Relationship Id="rId201" Type="http://schemas.openxmlformats.org/officeDocument/2006/relationships/hyperlink" Target="https://podminky.urs.cz/item/CS_URS_2023_02/763158118" TargetMode="External" /><Relationship Id="rId202" Type="http://schemas.openxmlformats.org/officeDocument/2006/relationships/hyperlink" Target="https://podminky.urs.cz/item/CS_URS_2023_02/763164717" TargetMode="External" /><Relationship Id="rId203" Type="http://schemas.openxmlformats.org/officeDocument/2006/relationships/hyperlink" Target="https://podminky.urs.cz/item/CS_URS_2023_02/763164737" TargetMode="External" /><Relationship Id="rId204" Type="http://schemas.openxmlformats.org/officeDocument/2006/relationships/hyperlink" Target="https://podminky.urs.cz/item/CS_URS_2023_02/763164738" TargetMode="External" /><Relationship Id="rId205" Type="http://schemas.openxmlformats.org/officeDocument/2006/relationships/hyperlink" Target="https://podminky.urs.cz/item/CS_URS_2023_02/763172437" TargetMode="External" /><Relationship Id="rId206" Type="http://schemas.openxmlformats.org/officeDocument/2006/relationships/hyperlink" Target="https://podminky.urs.cz/item/CS_URS_2023_02/763172455" TargetMode="External" /><Relationship Id="rId207" Type="http://schemas.openxmlformats.org/officeDocument/2006/relationships/hyperlink" Target="https://podminky.urs.cz/item/CS_URS_2023_02/763181311" TargetMode="External" /><Relationship Id="rId208" Type="http://schemas.openxmlformats.org/officeDocument/2006/relationships/hyperlink" Target="https://podminky.urs.cz/item/CS_URS_2023_02/763183111" TargetMode="External" /><Relationship Id="rId209" Type="http://schemas.openxmlformats.org/officeDocument/2006/relationships/hyperlink" Target="https://podminky.urs.cz/item/CS_URS_2023_02/763183112" TargetMode="External" /><Relationship Id="rId210" Type="http://schemas.openxmlformats.org/officeDocument/2006/relationships/hyperlink" Target="https://podminky.urs.cz/item/CS_URS_2023_02/763251211" TargetMode="External" /><Relationship Id="rId211" Type="http://schemas.openxmlformats.org/officeDocument/2006/relationships/hyperlink" Target="https://podminky.urs.cz/item/CS_URS_2023_02/763251221" TargetMode="External" /><Relationship Id="rId212" Type="http://schemas.openxmlformats.org/officeDocument/2006/relationships/hyperlink" Target="https://podminky.urs.cz/item/CS_URS_2023_02/763311114" TargetMode="External" /><Relationship Id="rId213" Type="http://schemas.openxmlformats.org/officeDocument/2006/relationships/hyperlink" Target="https://podminky.urs.cz/item/CS_URS_2023_02/763412113" TargetMode="External" /><Relationship Id="rId214" Type="http://schemas.openxmlformats.org/officeDocument/2006/relationships/hyperlink" Target="https://podminky.urs.cz/item/CS_URS_2023_02/763412123" TargetMode="External" /><Relationship Id="rId215" Type="http://schemas.openxmlformats.org/officeDocument/2006/relationships/hyperlink" Target="https://podminky.urs.cz/item/CS_URS_2023_02/763412213" TargetMode="External" /><Relationship Id="rId216" Type="http://schemas.openxmlformats.org/officeDocument/2006/relationships/hyperlink" Target="https://podminky.urs.cz/item/CS_URS_2023_02/763431001" TargetMode="External" /><Relationship Id="rId217" Type="http://schemas.openxmlformats.org/officeDocument/2006/relationships/hyperlink" Target="https://podminky.urs.cz/item/CS_URS_2023_02/763431011" TargetMode="External" /><Relationship Id="rId218" Type="http://schemas.openxmlformats.org/officeDocument/2006/relationships/hyperlink" Target="https://podminky.urs.cz/item/CS_URS_2023_02/998763403" TargetMode="External" /><Relationship Id="rId219" Type="http://schemas.openxmlformats.org/officeDocument/2006/relationships/hyperlink" Target="https://podminky.urs.cz/item/CS_URS_2023_02/764241544" TargetMode="External" /><Relationship Id="rId220" Type="http://schemas.openxmlformats.org/officeDocument/2006/relationships/hyperlink" Target="https://podminky.urs.cz/item/CS_URS_2023_02/764241566" TargetMode="External" /><Relationship Id="rId221" Type="http://schemas.openxmlformats.org/officeDocument/2006/relationships/hyperlink" Target="https://podminky.urs.cz/item/CS_URS_2023_02/764241567" TargetMode="External" /><Relationship Id="rId222" Type="http://schemas.openxmlformats.org/officeDocument/2006/relationships/hyperlink" Target="https://podminky.urs.cz/item/CS_URS_2023_02/764242504" TargetMode="External" /><Relationship Id="rId223" Type="http://schemas.openxmlformats.org/officeDocument/2006/relationships/hyperlink" Target="https://podminky.urs.cz/item/CS_URS_2023_02/764245506" TargetMode="External" /><Relationship Id="rId224" Type="http://schemas.openxmlformats.org/officeDocument/2006/relationships/hyperlink" Target="https://podminky.urs.cz/item/CS_URS_2023_02/764245508" TargetMode="External" /><Relationship Id="rId225" Type="http://schemas.openxmlformats.org/officeDocument/2006/relationships/hyperlink" Target="https://podminky.urs.cz/item/CS_URS_2023_02/764246542" TargetMode="External" /><Relationship Id="rId226" Type="http://schemas.openxmlformats.org/officeDocument/2006/relationships/hyperlink" Target="https://podminky.urs.cz/item/CS_URS_2023_02/764246545" TargetMode="External" /><Relationship Id="rId227" Type="http://schemas.openxmlformats.org/officeDocument/2006/relationships/hyperlink" Target="https://podminky.urs.cz/item/CS_URS_2023_02/764341516" TargetMode="External" /><Relationship Id="rId228" Type="http://schemas.openxmlformats.org/officeDocument/2006/relationships/hyperlink" Target="https://podminky.urs.cz/item/CS_URS_2023_02/764344512" TargetMode="External" /><Relationship Id="rId229" Type="http://schemas.openxmlformats.org/officeDocument/2006/relationships/hyperlink" Target="https://podminky.urs.cz/item/CS_URS_2023_02/764041524" TargetMode="External" /><Relationship Id="rId230" Type="http://schemas.openxmlformats.org/officeDocument/2006/relationships/hyperlink" Target="https://podminky.urs.cz/item/CS_URS_2023_02/764345525" TargetMode="External" /><Relationship Id="rId231" Type="http://schemas.openxmlformats.org/officeDocument/2006/relationships/hyperlink" Target="https://podminky.urs.cz/item/CS_URS_2023_02/764541407" TargetMode="External" /><Relationship Id="rId232" Type="http://schemas.openxmlformats.org/officeDocument/2006/relationships/hyperlink" Target="https://podminky.urs.cz/item/CS_URS_2023_02/764541427" TargetMode="External" /><Relationship Id="rId233" Type="http://schemas.openxmlformats.org/officeDocument/2006/relationships/hyperlink" Target="https://podminky.urs.cz/item/CS_URS_2023_02/764541449" TargetMode="External" /><Relationship Id="rId234" Type="http://schemas.openxmlformats.org/officeDocument/2006/relationships/hyperlink" Target="https://podminky.urs.cz/item/CS_URS_2023_02/764548425" TargetMode="External" /><Relationship Id="rId235" Type="http://schemas.openxmlformats.org/officeDocument/2006/relationships/hyperlink" Target="https://podminky.urs.cz/item/CS_URS_2023_02/998764203" TargetMode="External" /><Relationship Id="rId236" Type="http://schemas.openxmlformats.org/officeDocument/2006/relationships/hyperlink" Target="https://podminky.urs.cz/item/CS_URS_2023_02/625681012" TargetMode="External" /><Relationship Id="rId237" Type="http://schemas.openxmlformats.org/officeDocument/2006/relationships/hyperlink" Target="https://podminky.urs.cz/item/CS_URS_2023_02/765113112" TargetMode="External" /><Relationship Id="rId238" Type="http://schemas.openxmlformats.org/officeDocument/2006/relationships/hyperlink" Target="https://podminky.urs.cz/item/CS_URS_2023_02/765131011" TargetMode="External" /><Relationship Id="rId239" Type="http://schemas.openxmlformats.org/officeDocument/2006/relationships/hyperlink" Target="https://podminky.urs.cz/item/CS_URS_2023_02/765131171" TargetMode="External" /><Relationship Id="rId240" Type="http://schemas.openxmlformats.org/officeDocument/2006/relationships/hyperlink" Target="https://podminky.urs.cz/item/CS_URS_2023_02/765131191" TargetMode="External" /><Relationship Id="rId241" Type="http://schemas.openxmlformats.org/officeDocument/2006/relationships/hyperlink" Target="https://podminky.urs.cz/item/CS_URS_2023_02/765131201" TargetMode="External" /><Relationship Id="rId242" Type="http://schemas.openxmlformats.org/officeDocument/2006/relationships/hyperlink" Target="https://podminky.urs.cz/item/CS_URS_2023_02/765131281" TargetMode="External" /><Relationship Id="rId243" Type="http://schemas.openxmlformats.org/officeDocument/2006/relationships/hyperlink" Target="https://podminky.urs.cz/item/CS_URS_2023_02/765135001" TargetMode="External" /><Relationship Id="rId244" Type="http://schemas.openxmlformats.org/officeDocument/2006/relationships/hyperlink" Target="https://podminky.urs.cz/item/CS_URS_2023_02/765135041" TargetMode="External" /><Relationship Id="rId245" Type="http://schemas.openxmlformats.org/officeDocument/2006/relationships/hyperlink" Target="https://podminky.urs.cz/item/CS_URS_2023_02/765191021" TargetMode="External" /><Relationship Id="rId246" Type="http://schemas.openxmlformats.org/officeDocument/2006/relationships/hyperlink" Target="https://podminky.urs.cz/item/CS_URS_2023_02/998765203" TargetMode="External" /><Relationship Id="rId247" Type="http://schemas.openxmlformats.org/officeDocument/2006/relationships/hyperlink" Target="https://podminky.urs.cz/item/CS_URS_2023_02/766417211" TargetMode="External" /><Relationship Id="rId248" Type="http://schemas.openxmlformats.org/officeDocument/2006/relationships/hyperlink" Target="https://podminky.urs.cz/item/CS_URS_2023_02/998766203" TargetMode="External" /><Relationship Id="rId249" Type="http://schemas.openxmlformats.org/officeDocument/2006/relationships/hyperlink" Target="https://podminky.urs.cz/item/CS_URS_2023_02/767114215" TargetMode="External" /><Relationship Id="rId250" Type="http://schemas.openxmlformats.org/officeDocument/2006/relationships/hyperlink" Target="https://podminky.urs.cz/item/CS_URS_2023_02/767154110" TargetMode="External" /><Relationship Id="rId251" Type="http://schemas.openxmlformats.org/officeDocument/2006/relationships/hyperlink" Target="https://podminky.urs.cz/item/CS_URS_2023_02/767154220" TargetMode="External" /><Relationship Id="rId252" Type="http://schemas.openxmlformats.org/officeDocument/2006/relationships/hyperlink" Target="https://podminky.urs.cz/item/CS_URS_2023_02/767881128" TargetMode="External" /><Relationship Id="rId253" Type="http://schemas.openxmlformats.org/officeDocument/2006/relationships/hyperlink" Target="https://podminky.urs.cz/item/CS_URS_2023_02/998767203" TargetMode="External" /><Relationship Id="rId254" Type="http://schemas.openxmlformats.org/officeDocument/2006/relationships/hyperlink" Target="https://podminky.urs.cz/item/CS_URS_2023_02/771111011" TargetMode="External" /><Relationship Id="rId255" Type="http://schemas.openxmlformats.org/officeDocument/2006/relationships/hyperlink" Target="https://podminky.urs.cz/item/CS_URS_2023_02/771121011" TargetMode="External" /><Relationship Id="rId256" Type="http://schemas.openxmlformats.org/officeDocument/2006/relationships/hyperlink" Target="https://podminky.urs.cz/item/CS_URS_2023_02/771274113" TargetMode="External" /><Relationship Id="rId257" Type="http://schemas.openxmlformats.org/officeDocument/2006/relationships/hyperlink" Target="https://podminky.urs.cz/item/CS_URS_2023_02/771274123" TargetMode="External" /><Relationship Id="rId258" Type="http://schemas.openxmlformats.org/officeDocument/2006/relationships/hyperlink" Target="https://podminky.urs.cz/item/CS_URS_2023_02/771274231" TargetMode="External" /><Relationship Id="rId259" Type="http://schemas.openxmlformats.org/officeDocument/2006/relationships/hyperlink" Target="https://podminky.urs.cz/item/CS_URS_2023_02/771474113" TargetMode="External" /><Relationship Id="rId260" Type="http://schemas.openxmlformats.org/officeDocument/2006/relationships/hyperlink" Target="https://podminky.urs.cz/item/CS_URS_2023_02/771474133" TargetMode="External" /><Relationship Id="rId261" Type="http://schemas.openxmlformats.org/officeDocument/2006/relationships/hyperlink" Target="https://podminky.urs.cz/item/CS_URS_2023_02/771574473" TargetMode="External" /><Relationship Id="rId262" Type="http://schemas.openxmlformats.org/officeDocument/2006/relationships/hyperlink" Target="https://podminky.urs.cz/item/CS_URS_2023_02/771574476" TargetMode="External" /><Relationship Id="rId263" Type="http://schemas.openxmlformats.org/officeDocument/2006/relationships/hyperlink" Target="https://podminky.urs.cz/item/CS_URS_2023_02/771584412" TargetMode="External" /><Relationship Id="rId264" Type="http://schemas.openxmlformats.org/officeDocument/2006/relationships/hyperlink" Target="https://podminky.urs.cz/item/CS_URS_2023_02/771591115" TargetMode="External" /><Relationship Id="rId265" Type="http://schemas.openxmlformats.org/officeDocument/2006/relationships/hyperlink" Target="https://podminky.urs.cz/item/CS_URS_2023_02/771591112" TargetMode="External" /><Relationship Id="rId266" Type="http://schemas.openxmlformats.org/officeDocument/2006/relationships/hyperlink" Target="https://podminky.urs.cz/item/CS_URS_2023_02/771591264" TargetMode="External" /><Relationship Id="rId267" Type="http://schemas.openxmlformats.org/officeDocument/2006/relationships/hyperlink" Target="https://podminky.urs.cz/item/CS_URS_2023_02/781492251" TargetMode="External" /><Relationship Id="rId268" Type="http://schemas.openxmlformats.org/officeDocument/2006/relationships/hyperlink" Target="https://podminky.urs.cz/item/CS_URS_2023_02/998771203" TargetMode="External" /><Relationship Id="rId269" Type="http://schemas.openxmlformats.org/officeDocument/2006/relationships/hyperlink" Target="https://podminky.urs.cz/item/CS_URS_2023_02/776111311" TargetMode="External" /><Relationship Id="rId270" Type="http://schemas.openxmlformats.org/officeDocument/2006/relationships/hyperlink" Target="https://podminky.urs.cz/item/CS_URS_2023_02/776111112" TargetMode="External" /><Relationship Id="rId271" Type="http://schemas.openxmlformats.org/officeDocument/2006/relationships/hyperlink" Target="https://podminky.urs.cz/item/CS_URS_2023_02/776121112" TargetMode="External" /><Relationship Id="rId272" Type="http://schemas.openxmlformats.org/officeDocument/2006/relationships/hyperlink" Target="https://podminky.urs.cz/item/CS_URS_2023_02/776141111" TargetMode="External" /><Relationship Id="rId273" Type="http://schemas.openxmlformats.org/officeDocument/2006/relationships/hyperlink" Target="https://podminky.urs.cz/item/CS_URS_2023_02/776411212" TargetMode="External" /><Relationship Id="rId274" Type="http://schemas.openxmlformats.org/officeDocument/2006/relationships/hyperlink" Target="https://podminky.urs.cz/item/CS_URS_2023_02/776421111" TargetMode="External" /><Relationship Id="rId275" Type="http://schemas.openxmlformats.org/officeDocument/2006/relationships/hyperlink" Target="https://podminky.urs.cz/item/CS_URS_2023_02/998776203" TargetMode="External" /><Relationship Id="rId276" Type="http://schemas.openxmlformats.org/officeDocument/2006/relationships/hyperlink" Target="https://podminky.urs.cz/item/CS_URS_2023_02/777111123" TargetMode="External" /><Relationship Id="rId277" Type="http://schemas.openxmlformats.org/officeDocument/2006/relationships/hyperlink" Target="https://podminky.urs.cz/item/CS_URS_2023_02/777131105" TargetMode="External" /><Relationship Id="rId278" Type="http://schemas.openxmlformats.org/officeDocument/2006/relationships/hyperlink" Target="https://podminky.urs.cz/item/CS_URS_2023_02/777511143" TargetMode="External" /><Relationship Id="rId279" Type="http://schemas.openxmlformats.org/officeDocument/2006/relationships/hyperlink" Target="https://podminky.urs.cz/item/CS_URS_2023_02/777611143" TargetMode="External" /><Relationship Id="rId280" Type="http://schemas.openxmlformats.org/officeDocument/2006/relationships/hyperlink" Target="https://podminky.urs.cz/item/CS_URS_2023_02/998777203" TargetMode="External" /><Relationship Id="rId281" Type="http://schemas.openxmlformats.org/officeDocument/2006/relationships/hyperlink" Target="https://podminky.urs.cz/item/CS_URS_2023_02/781121011" TargetMode="External" /><Relationship Id="rId282" Type="http://schemas.openxmlformats.org/officeDocument/2006/relationships/hyperlink" Target="https://podminky.urs.cz/item/CS_URS_2023_02/781131112" TargetMode="External" /><Relationship Id="rId283" Type="http://schemas.openxmlformats.org/officeDocument/2006/relationships/hyperlink" Target="https://podminky.urs.cz/item/CS_URS_2023_02/781131232" TargetMode="External" /><Relationship Id="rId284" Type="http://schemas.openxmlformats.org/officeDocument/2006/relationships/hyperlink" Target="https://podminky.urs.cz/item/CS_URS_2023_02/781474112" TargetMode="External" /><Relationship Id="rId285" Type="http://schemas.openxmlformats.org/officeDocument/2006/relationships/hyperlink" Target="https://podminky.urs.cz/item/CS_URS_2023_02/781491012" TargetMode="External" /><Relationship Id="rId286" Type="http://schemas.openxmlformats.org/officeDocument/2006/relationships/hyperlink" Target="https://podminky.urs.cz/item/CS_URS_2023_02/781492251" TargetMode="External" /><Relationship Id="rId287" Type="http://schemas.openxmlformats.org/officeDocument/2006/relationships/hyperlink" Target="https://podminky.urs.cz/item/CS_URS_2023_02/781495115" TargetMode="External" /><Relationship Id="rId288" Type="http://schemas.openxmlformats.org/officeDocument/2006/relationships/hyperlink" Target="https://podminky.urs.cz/item/CS_URS_2023_02/781474153" TargetMode="External" /><Relationship Id="rId289" Type="http://schemas.openxmlformats.org/officeDocument/2006/relationships/hyperlink" Target="https://podminky.urs.cz/item/CS_URS_2023_02/781484116" TargetMode="External" /><Relationship Id="rId290" Type="http://schemas.openxmlformats.org/officeDocument/2006/relationships/hyperlink" Target="https://podminky.urs.cz/item/CS_URS_2023_02/998781203" TargetMode="External" /><Relationship Id="rId291" Type="http://schemas.openxmlformats.org/officeDocument/2006/relationships/hyperlink" Target="https://podminky.urs.cz/item/CS_URS_2023_02/783314101" TargetMode="External" /><Relationship Id="rId292" Type="http://schemas.openxmlformats.org/officeDocument/2006/relationships/hyperlink" Target="https://podminky.urs.cz/item/CS_URS_2023_02/783314203" TargetMode="External" /><Relationship Id="rId293" Type="http://schemas.openxmlformats.org/officeDocument/2006/relationships/hyperlink" Target="https://podminky.urs.cz/item/CS_URS_2023_02/783317101" TargetMode="External" /><Relationship Id="rId294" Type="http://schemas.openxmlformats.org/officeDocument/2006/relationships/hyperlink" Target="https://podminky.urs.cz/item/CS_URS_2023_02/783813101" TargetMode="External" /><Relationship Id="rId295" Type="http://schemas.openxmlformats.org/officeDocument/2006/relationships/hyperlink" Target="https://podminky.urs.cz/item/CS_URS_2023_02/783817401" TargetMode="External" /><Relationship Id="rId296" Type="http://schemas.openxmlformats.org/officeDocument/2006/relationships/hyperlink" Target="https://podminky.urs.cz/item/CS_URS_2023_02/783823137" TargetMode="External" /><Relationship Id="rId297" Type="http://schemas.openxmlformats.org/officeDocument/2006/relationships/hyperlink" Target="https://podminky.urs.cz/item/CS_URS_2023_02/783817421" TargetMode="External" /><Relationship Id="rId298" Type="http://schemas.openxmlformats.org/officeDocument/2006/relationships/hyperlink" Target="https://podminky.urs.cz/item/CS_URS_2023_02/784171111" TargetMode="External" /><Relationship Id="rId299" Type="http://schemas.openxmlformats.org/officeDocument/2006/relationships/hyperlink" Target="https://podminky.urs.cz/item/CS_URS_2023_02/784181121" TargetMode="External" /><Relationship Id="rId300" Type="http://schemas.openxmlformats.org/officeDocument/2006/relationships/hyperlink" Target="https://podminky.urs.cz/item/CS_URS_2023_02/784211101" TargetMode="External" /><Relationship Id="rId301" Type="http://schemas.openxmlformats.org/officeDocument/2006/relationships/hyperlink" Target="https://podminky.urs.cz/item/CS_URS_2023_02/784211163" TargetMode="External" /><Relationship Id="rId30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s="1" customFormat="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19</v>
      </c>
      <c r="AO7" s="20"/>
      <c r="AP7" s="20"/>
      <c r="AQ7" s="20"/>
      <c r="AR7" s="18"/>
      <c r="BE7" s="29"/>
      <c r="BS7" s="15" t="s">
        <v>6</v>
      </c>
    </row>
    <row r="8" spans="2:71" s="1" customFormat="1" ht="12" customHeight="1">
      <c r="B8" s="19"/>
      <c r="C8" s="20"/>
      <c r="D8" s="30"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23</v>
      </c>
      <c r="AL8" s="20"/>
      <c r="AM8" s="20"/>
      <c r="AN8" s="31" t="s">
        <v>24</v>
      </c>
      <c r="AO8" s="20"/>
      <c r="AP8" s="20"/>
      <c r="AQ8" s="20"/>
      <c r="AR8" s="18"/>
      <c r="BE8" s="29"/>
      <c r="BS8" s="15" t="s">
        <v>6</v>
      </c>
    </row>
    <row r="9" spans="2:71" s="1" customFormat="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s="1" customFormat="1" ht="12" customHeight="1">
      <c r="B10" s="19"/>
      <c r="C10" s="20"/>
      <c r="D10" s="30"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26</v>
      </c>
      <c r="AL10" s="20"/>
      <c r="AM10" s="20"/>
      <c r="AN10" s="25" t="s">
        <v>19</v>
      </c>
      <c r="AO10" s="20"/>
      <c r="AP10" s="20"/>
      <c r="AQ10" s="20"/>
      <c r="AR10" s="18"/>
      <c r="BE10" s="29"/>
      <c r="BS10" s="15" t="s">
        <v>6</v>
      </c>
    </row>
    <row r="11" spans="2:71" s="1" customFormat="1" ht="18.45" customHeight="1">
      <c r="B11" s="19"/>
      <c r="C11" s="20"/>
      <c r="D11" s="20"/>
      <c r="E11" s="25" t="s">
        <v>22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27</v>
      </c>
      <c r="AL11" s="20"/>
      <c r="AM11" s="20"/>
      <c r="AN11" s="25" t="s">
        <v>19</v>
      </c>
      <c r="AO11" s="20"/>
      <c r="AP11" s="20"/>
      <c r="AQ11" s="20"/>
      <c r="AR11" s="18"/>
      <c r="BE11" s="29"/>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s="1" customFormat="1" ht="12" customHeight="1">
      <c r="B13" s="19"/>
      <c r="C13" s="20"/>
      <c r="D13" s="30"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26</v>
      </c>
      <c r="AL13" s="20"/>
      <c r="AM13" s="20"/>
      <c r="AN13" s="32" t="s">
        <v>29</v>
      </c>
      <c r="AO13" s="20"/>
      <c r="AP13" s="20"/>
      <c r="AQ13" s="20"/>
      <c r="AR13" s="18"/>
      <c r="BE13" s="29"/>
      <c r="BS13" s="15" t="s">
        <v>6</v>
      </c>
    </row>
    <row r="14" spans="2:71" ht="12">
      <c r="B14" s="19"/>
      <c r="C14" s="20"/>
      <c r="D14" s="20"/>
      <c r="E14" s="32" t="s">
        <v>29</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27</v>
      </c>
      <c r="AL14" s="20"/>
      <c r="AM14" s="20"/>
      <c r="AN14" s="32" t="s">
        <v>29</v>
      </c>
      <c r="AO14" s="20"/>
      <c r="AP14" s="20"/>
      <c r="AQ14" s="20"/>
      <c r="AR14" s="18"/>
      <c r="BE14" s="29"/>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26</v>
      </c>
      <c r="AL16" s="20"/>
      <c r="AM16" s="20"/>
      <c r="AN16" s="25" t="s">
        <v>19</v>
      </c>
      <c r="AO16" s="20"/>
      <c r="AP16" s="20"/>
      <c r="AQ16" s="20"/>
      <c r="AR16" s="18"/>
      <c r="BE16" s="29"/>
      <c r="BS16" s="15" t="s">
        <v>4</v>
      </c>
    </row>
    <row r="17" spans="2:71" s="1" customFormat="1" ht="18.45" customHeight="1">
      <c r="B17" s="19"/>
      <c r="C17" s="20"/>
      <c r="D17" s="20"/>
      <c r="E17" s="25" t="s">
        <v>22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27</v>
      </c>
      <c r="AL17" s="20"/>
      <c r="AM17" s="20"/>
      <c r="AN17" s="25" t="s">
        <v>19</v>
      </c>
      <c r="AO17" s="20"/>
      <c r="AP17" s="20"/>
      <c r="AQ17" s="20"/>
      <c r="AR17" s="18"/>
      <c r="BE17" s="29"/>
      <c r="BS17" s="15" t="s">
        <v>31</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32</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26</v>
      </c>
      <c r="AL19" s="20"/>
      <c r="AM19" s="20"/>
      <c r="AN19" s="25" t="s">
        <v>19</v>
      </c>
      <c r="AO19" s="20"/>
      <c r="AP19" s="20"/>
      <c r="AQ19" s="20"/>
      <c r="AR19" s="18"/>
      <c r="BE19" s="29"/>
      <c r="BS19" s="15" t="s">
        <v>6</v>
      </c>
    </row>
    <row r="20" spans="2:71" s="1" customFormat="1" ht="18.45" customHeight="1">
      <c r="B20" s="19"/>
      <c r="C20" s="20"/>
      <c r="D20" s="20"/>
      <c r="E20" s="25" t="s">
        <v>22</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27</v>
      </c>
      <c r="AL20" s="20"/>
      <c r="AM20" s="20"/>
      <c r="AN20" s="25" t="s">
        <v>19</v>
      </c>
      <c r="AO20" s="20"/>
      <c r="AP20" s="20"/>
      <c r="AQ20" s="20"/>
      <c r="AR20" s="18"/>
      <c r="BE20" s="29"/>
      <c r="BS20" s="15" t="s">
        <v>4</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33</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47.25" customHeight="1">
      <c r="B23" s="19"/>
      <c r="C23" s="20"/>
      <c r="D23" s="20"/>
      <c r="E23" s="34" t="s">
        <v>34</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1:57" s="2" customFormat="1" ht="25.9" customHeight="1">
      <c r="A26" s="36"/>
      <c r="B26" s="37"/>
      <c r="C26" s="38"/>
      <c r="D26" s="39" t="s">
        <v>35</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2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29"/>
    </row>
    <row r="28" spans="1:57" s="2" customFormat="1" ht="12">
      <c r="A28" s="36"/>
      <c r="B28" s="37"/>
      <c r="C28" s="38"/>
      <c r="D28" s="38"/>
      <c r="E28" s="38"/>
      <c r="F28" s="38"/>
      <c r="G28" s="38"/>
      <c r="H28" s="38"/>
      <c r="I28" s="38"/>
      <c r="J28" s="38"/>
      <c r="K28" s="38"/>
      <c r="L28" s="43" t="s">
        <v>36</v>
      </c>
      <c r="M28" s="43"/>
      <c r="N28" s="43"/>
      <c r="O28" s="43"/>
      <c r="P28" s="43"/>
      <c r="Q28" s="38"/>
      <c r="R28" s="38"/>
      <c r="S28" s="38"/>
      <c r="T28" s="38"/>
      <c r="U28" s="38"/>
      <c r="V28" s="38"/>
      <c r="W28" s="43" t="s">
        <v>37</v>
      </c>
      <c r="X28" s="43"/>
      <c r="Y28" s="43"/>
      <c r="Z28" s="43"/>
      <c r="AA28" s="43"/>
      <c r="AB28" s="43"/>
      <c r="AC28" s="43"/>
      <c r="AD28" s="43"/>
      <c r="AE28" s="43"/>
      <c r="AF28" s="38"/>
      <c r="AG28" s="38"/>
      <c r="AH28" s="38"/>
      <c r="AI28" s="38"/>
      <c r="AJ28" s="38"/>
      <c r="AK28" s="43" t="s">
        <v>38</v>
      </c>
      <c r="AL28" s="43"/>
      <c r="AM28" s="43"/>
      <c r="AN28" s="43"/>
      <c r="AO28" s="43"/>
      <c r="AP28" s="38"/>
      <c r="AQ28" s="38"/>
      <c r="AR28" s="42"/>
      <c r="BE28" s="29"/>
    </row>
    <row r="29" spans="1:57" s="3" customFormat="1" ht="14.4" customHeight="1">
      <c r="A29" s="3"/>
      <c r="B29" s="44"/>
      <c r="C29" s="45"/>
      <c r="D29" s="30" t="s">
        <v>39</v>
      </c>
      <c r="E29" s="45"/>
      <c r="F29" s="30" t="s">
        <v>40</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1:57" s="3" customFormat="1" ht="14.4" customHeight="1">
      <c r="A30" s="3"/>
      <c r="B30" s="44"/>
      <c r="C30" s="45"/>
      <c r="D30" s="45"/>
      <c r="E30" s="45"/>
      <c r="F30" s="30" t="s">
        <v>41</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1:57" s="3" customFormat="1" ht="14.4" customHeight="1" hidden="1">
      <c r="A31" s="3"/>
      <c r="B31" s="44"/>
      <c r="C31" s="45"/>
      <c r="D31" s="45"/>
      <c r="E31" s="45"/>
      <c r="F31" s="30" t="s">
        <v>42</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1:57" s="3" customFormat="1" ht="14.4" customHeight="1" hidden="1">
      <c r="A32" s="3"/>
      <c r="B32" s="44"/>
      <c r="C32" s="45"/>
      <c r="D32" s="45"/>
      <c r="E32" s="45"/>
      <c r="F32" s="30" t="s">
        <v>43</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1:57" s="3" customFormat="1" ht="14.4" customHeight="1" hidden="1">
      <c r="A33" s="3"/>
      <c r="B33" s="44"/>
      <c r="C33" s="45"/>
      <c r="D33" s="45"/>
      <c r="E33" s="45"/>
      <c r="F33" s="30" t="s">
        <v>44</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c r="BE33" s="3"/>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36"/>
    </row>
    <row r="35" spans="1:57" s="2" customFormat="1" ht="25.9" customHeight="1">
      <c r="A35" s="36"/>
      <c r="B35" s="37"/>
      <c r="C35" s="50"/>
      <c r="D35" s="51" t="s">
        <v>45</v>
      </c>
      <c r="E35" s="52"/>
      <c r="F35" s="52"/>
      <c r="G35" s="52"/>
      <c r="H35" s="52"/>
      <c r="I35" s="52"/>
      <c r="J35" s="52"/>
      <c r="K35" s="52"/>
      <c r="L35" s="52"/>
      <c r="M35" s="52"/>
      <c r="N35" s="52"/>
      <c r="O35" s="52"/>
      <c r="P35" s="52"/>
      <c r="Q35" s="52"/>
      <c r="R35" s="52"/>
      <c r="S35" s="52"/>
      <c r="T35" s="53" t="s">
        <v>46</v>
      </c>
      <c r="U35" s="52"/>
      <c r="V35" s="52"/>
      <c r="W35" s="52"/>
      <c r="X35" s="54" t="s">
        <v>47</v>
      </c>
      <c r="Y35" s="52"/>
      <c r="Z35" s="52"/>
      <c r="AA35" s="52"/>
      <c r="AB35" s="52"/>
      <c r="AC35" s="52"/>
      <c r="AD35" s="52"/>
      <c r="AE35" s="52"/>
      <c r="AF35" s="52"/>
      <c r="AG35" s="52"/>
      <c r="AH35" s="52"/>
      <c r="AI35" s="52"/>
      <c r="AJ35" s="52"/>
      <c r="AK35" s="55">
        <f>SUM(AK26:AK33)</f>
        <v>0</v>
      </c>
      <c r="AL35" s="52"/>
      <c r="AM35" s="52"/>
      <c r="AN35" s="52"/>
      <c r="AO35" s="56"/>
      <c r="AP35" s="50"/>
      <c r="AQ35" s="50"/>
      <c r="AR35" s="42"/>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c r="BE36" s="36"/>
    </row>
    <row r="37" spans="1:57" s="2" customFormat="1" ht="6.95" customHeight="1">
      <c r="A37" s="36"/>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c r="BE37" s="36"/>
    </row>
    <row r="41" spans="1:57" s="2" customFormat="1" ht="6.95" customHeight="1">
      <c r="A41" s="36"/>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c r="BE41" s="36"/>
    </row>
    <row r="42" spans="1:57" s="2" customFormat="1" ht="24.95" customHeight="1">
      <c r="A42" s="36"/>
      <c r="B42" s="37"/>
      <c r="C42" s="21" t="s">
        <v>48</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c r="BE43" s="36"/>
    </row>
    <row r="44" spans="1:57" s="4" customFormat="1" ht="12" customHeight="1">
      <c r="A44" s="4"/>
      <c r="B44" s="61"/>
      <c r="C44" s="30" t="s">
        <v>13</v>
      </c>
      <c r="D44" s="62"/>
      <c r="E44" s="62"/>
      <c r="F44" s="62"/>
      <c r="G44" s="62"/>
      <c r="H44" s="62"/>
      <c r="I44" s="62"/>
      <c r="J44" s="62"/>
      <c r="K44" s="62"/>
      <c r="L44" s="62" t="str">
        <f>K5</f>
        <v>202306</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c r="BE44" s="4"/>
    </row>
    <row r="45" spans="1:57" s="5" customFormat="1" ht="36.95" customHeight="1">
      <c r="A45" s="5"/>
      <c r="B45" s="64"/>
      <c r="C45" s="65" t="s">
        <v>16</v>
      </c>
      <c r="D45" s="66"/>
      <c r="E45" s="66"/>
      <c r="F45" s="66"/>
      <c r="G45" s="66"/>
      <c r="H45" s="66"/>
      <c r="I45" s="66"/>
      <c r="J45" s="66"/>
      <c r="K45" s="66"/>
      <c r="L45" s="67" t="str">
        <f>K6</f>
        <v>SPŠS Havlíčkův Brod</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c r="BE45" s="5"/>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c r="BE46" s="36"/>
    </row>
    <row r="47" spans="1:57" s="2" customFormat="1" ht="12" customHeight="1">
      <c r="A47" s="36"/>
      <c r="B47" s="37"/>
      <c r="C47" s="30" t="s">
        <v>21</v>
      </c>
      <c r="D47" s="38"/>
      <c r="E47" s="38"/>
      <c r="F47" s="38"/>
      <c r="G47" s="38"/>
      <c r="H47" s="38"/>
      <c r="I47" s="38"/>
      <c r="J47" s="38"/>
      <c r="K47" s="38"/>
      <c r="L47" s="69"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0" t="s">
        <v>23</v>
      </c>
      <c r="AJ47" s="38"/>
      <c r="AK47" s="38"/>
      <c r="AL47" s="38"/>
      <c r="AM47" s="70" t="str">
        <f>IF(AN8="","",AN8)</f>
        <v>27. 9. 2023</v>
      </c>
      <c r="AN47" s="70"/>
      <c r="AO47" s="38"/>
      <c r="AP47" s="38"/>
      <c r="AQ47" s="38"/>
      <c r="AR47" s="42"/>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c r="BE48" s="36"/>
    </row>
    <row r="49" spans="1:57" s="2" customFormat="1" ht="15.15" customHeight="1">
      <c r="A49" s="36"/>
      <c r="B49" s="37"/>
      <c r="C49" s="30" t="s">
        <v>25</v>
      </c>
      <c r="D49" s="38"/>
      <c r="E49" s="38"/>
      <c r="F49" s="38"/>
      <c r="G49" s="38"/>
      <c r="H49" s="38"/>
      <c r="I49" s="38"/>
      <c r="J49" s="38"/>
      <c r="K49" s="38"/>
      <c r="L49" s="62"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0" t="s">
        <v>30</v>
      </c>
      <c r="AJ49" s="38"/>
      <c r="AK49" s="38"/>
      <c r="AL49" s="38"/>
      <c r="AM49" s="71" t="str">
        <f>IF(E17="","",E17)</f>
        <v xml:space="preserve"> </v>
      </c>
      <c r="AN49" s="62"/>
      <c r="AO49" s="62"/>
      <c r="AP49" s="62"/>
      <c r="AQ49" s="38"/>
      <c r="AR49" s="42"/>
      <c r="AS49" s="72" t="s">
        <v>49</v>
      </c>
      <c r="AT49" s="73"/>
      <c r="AU49" s="74"/>
      <c r="AV49" s="74"/>
      <c r="AW49" s="74"/>
      <c r="AX49" s="74"/>
      <c r="AY49" s="74"/>
      <c r="AZ49" s="74"/>
      <c r="BA49" s="74"/>
      <c r="BB49" s="74"/>
      <c r="BC49" s="74"/>
      <c r="BD49" s="75"/>
      <c r="BE49" s="36"/>
    </row>
    <row r="50" spans="1:57" s="2" customFormat="1" ht="15.15" customHeight="1">
      <c r="A50" s="36"/>
      <c r="B50" s="37"/>
      <c r="C50" s="30" t="s">
        <v>28</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32</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c r="BE51" s="36"/>
    </row>
    <row r="52" spans="1:57" s="2" customFormat="1" ht="29.25" customHeight="1">
      <c r="A52" s="36"/>
      <c r="B52" s="37"/>
      <c r="C52" s="84" t="s">
        <v>50</v>
      </c>
      <c r="D52" s="85"/>
      <c r="E52" s="85"/>
      <c r="F52" s="85"/>
      <c r="G52" s="85"/>
      <c r="H52" s="86"/>
      <c r="I52" s="87" t="s">
        <v>51</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52</v>
      </c>
      <c r="AH52" s="85"/>
      <c r="AI52" s="85"/>
      <c r="AJ52" s="85"/>
      <c r="AK52" s="85"/>
      <c r="AL52" s="85"/>
      <c r="AM52" s="85"/>
      <c r="AN52" s="87" t="s">
        <v>53</v>
      </c>
      <c r="AO52" s="85"/>
      <c r="AP52" s="85"/>
      <c r="AQ52" s="89" t="s">
        <v>54</v>
      </c>
      <c r="AR52" s="42"/>
      <c r="AS52" s="90" t="s">
        <v>55</v>
      </c>
      <c r="AT52" s="91" t="s">
        <v>56</v>
      </c>
      <c r="AU52" s="91" t="s">
        <v>57</v>
      </c>
      <c r="AV52" s="91" t="s">
        <v>58</v>
      </c>
      <c r="AW52" s="91" t="s">
        <v>59</v>
      </c>
      <c r="AX52" s="91" t="s">
        <v>60</v>
      </c>
      <c r="AY52" s="91" t="s">
        <v>61</v>
      </c>
      <c r="AZ52" s="91" t="s">
        <v>62</v>
      </c>
      <c r="BA52" s="91" t="s">
        <v>63</v>
      </c>
      <c r="BB52" s="91" t="s">
        <v>64</v>
      </c>
      <c r="BC52" s="91" t="s">
        <v>65</v>
      </c>
      <c r="BD52" s="92" t="s">
        <v>66</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c r="BE53" s="36"/>
    </row>
    <row r="54" spans="1:90" s="6" customFormat="1" ht="32.4" customHeight="1">
      <c r="A54" s="6"/>
      <c r="B54" s="96"/>
      <c r="C54" s="97" t="s">
        <v>67</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ROUND(SUM(AG55:AG65),2)</f>
        <v>0</v>
      </c>
      <c r="AH54" s="99"/>
      <c r="AI54" s="99"/>
      <c r="AJ54" s="99"/>
      <c r="AK54" s="99"/>
      <c r="AL54" s="99"/>
      <c r="AM54" s="99"/>
      <c r="AN54" s="100">
        <f>SUM(AG54,AT54)</f>
        <v>0</v>
      </c>
      <c r="AO54" s="100"/>
      <c r="AP54" s="100"/>
      <c r="AQ54" s="101" t="s">
        <v>19</v>
      </c>
      <c r="AR54" s="102"/>
      <c r="AS54" s="103">
        <f>ROUND(SUM(AS55:AS65),2)</f>
        <v>0</v>
      </c>
      <c r="AT54" s="104">
        <f>ROUND(SUM(AV54:AW54),2)</f>
        <v>0</v>
      </c>
      <c r="AU54" s="105">
        <f>ROUND(SUM(AU55:AU65),5)</f>
        <v>0</v>
      </c>
      <c r="AV54" s="104">
        <f>ROUND(AZ54*L29,2)</f>
        <v>0</v>
      </c>
      <c r="AW54" s="104">
        <f>ROUND(BA54*L30,2)</f>
        <v>0</v>
      </c>
      <c r="AX54" s="104">
        <f>ROUND(BB54*L29,2)</f>
        <v>0</v>
      </c>
      <c r="AY54" s="104">
        <f>ROUND(BC54*L30,2)</f>
        <v>0</v>
      </c>
      <c r="AZ54" s="104">
        <f>ROUND(SUM(AZ55:AZ65),2)</f>
        <v>0</v>
      </c>
      <c r="BA54" s="104">
        <f>ROUND(SUM(BA55:BA65),2)</f>
        <v>0</v>
      </c>
      <c r="BB54" s="104">
        <f>ROUND(SUM(BB55:BB65),2)</f>
        <v>0</v>
      </c>
      <c r="BC54" s="104">
        <f>ROUND(SUM(BC55:BC65),2)</f>
        <v>0</v>
      </c>
      <c r="BD54" s="106">
        <f>ROUND(SUM(BD55:BD65),2)</f>
        <v>0</v>
      </c>
      <c r="BE54" s="6"/>
      <c r="BS54" s="107" t="s">
        <v>68</v>
      </c>
      <c r="BT54" s="107" t="s">
        <v>69</v>
      </c>
      <c r="BU54" s="108" t="s">
        <v>70</v>
      </c>
      <c r="BV54" s="107" t="s">
        <v>71</v>
      </c>
      <c r="BW54" s="107" t="s">
        <v>5</v>
      </c>
      <c r="BX54" s="107" t="s">
        <v>72</v>
      </c>
      <c r="CL54" s="107" t="s">
        <v>19</v>
      </c>
    </row>
    <row r="55" spans="1:91" s="7" customFormat="1" ht="16.5" customHeight="1">
      <c r="A55" s="109" t="s">
        <v>73</v>
      </c>
      <c r="B55" s="110"/>
      <c r="C55" s="111"/>
      <c r="D55" s="112" t="s">
        <v>74</v>
      </c>
      <c r="E55" s="112"/>
      <c r="F55" s="112"/>
      <c r="G55" s="112"/>
      <c r="H55" s="112"/>
      <c r="I55" s="113"/>
      <c r="J55" s="112" t="s">
        <v>75</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'01 - Bourací práce'!J30</f>
        <v>0</v>
      </c>
      <c r="AH55" s="113"/>
      <c r="AI55" s="113"/>
      <c r="AJ55" s="113"/>
      <c r="AK55" s="113"/>
      <c r="AL55" s="113"/>
      <c r="AM55" s="113"/>
      <c r="AN55" s="114">
        <f>SUM(AG55,AT55)</f>
        <v>0</v>
      </c>
      <c r="AO55" s="113"/>
      <c r="AP55" s="113"/>
      <c r="AQ55" s="115" t="s">
        <v>76</v>
      </c>
      <c r="AR55" s="116"/>
      <c r="AS55" s="117">
        <v>0</v>
      </c>
      <c r="AT55" s="118">
        <f>ROUND(SUM(AV55:AW55),2)</f>
        <v>0</v>
      </c>
      <c r="AU55" s="119">
        <f>'01 - Bourací práce'!P109</f>
        <v>0</v>
      </c>
      <c r="AV55" s="118">
        <f>'01 - Bourací práce'!J33</f>
        <v>0</v>
      </c>
      <c r="AW55" s="118">
        <f>'01 - Bourací práce'!J34</f>
        <v>0</v>
      </c>
      <c r="AX55" s="118">
        <f>'01 - Bourací práce'!J35</f>
        <v>0</v>
      </c>
      <c r="AY55" s="118">
        <f>'01 - Bourací práce'!J36</f>
        <v>0</v>
      </c>
      <c r="AZ55" s="118">
        <f>'01 - Bourací práce'!F33</f>
        <v>0</v>
      </c>
      <c r="BA55" s="118">
        <f>'01 - Bourací práce'!F34</f>
        <v>0</v>
      </c>
      <c r="BB55" s="118">
        <f>'01 - Bourací práce'!F35</f>
        <v>0</v>
      </c>
      <c r="BC55" s="118">
        <f>'01 - Bourací práce'!F36</f>
        <v>0</v>
      </c>
      <c r="BD55" s="120">
        <f>'01 - Bourací práce'!F37</f>
        <v>0</v>
      </c>
      <c r="BE55" s="7"/>
      <c r="BT55" s="121" t="s">
        <v>77</v>
      </c>
      <c r="BV55" s="121" t="s">
        <v>71</v>
      </c>
      <c r="BW55" s="121" t="s">
        <v>78</v>
      </c>
      <c r="BX55" s="121" t="s">
        <v>5</v>
      </c>
      <c r="CL55" s="121" t="s">
        <v>19</v>
      </c>
      <c r="CM55" s="121" t="s">
        <v>79</v>
      </c>
    </row>
    <row r="56" spans="1:91" s="7" customFormat="1" ht="16.5" customHeight="1">
      <c r="A56" s="109" t="s">
        <v>73</v>
      </c>
      <c r="B56" s="110"/>
      <c r="C56" s="111"/>
      <c r="D56" s="112" t="s">
        <v>80</v>
      </c>
      <c r="E56" s="112"/>
      <c r="F56" s="112"/>
      <c r="G56" s="112"/>
      <c r="H56" s="112"/>
      <c r="I56" s="113"/>
      <c r="J56" s="112" t="s">
        <v>81</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'02 - Stavební objekt'!J30</f>
        <v>0</v>
      </c>
      <c r="AH56" s="113"/>
      <c r="AI56" s="113"/>
      <c r="AJ56" s="113"/>
      <c r="AK56" s="113"/>
      <c r="AL56" s="113"/>
      <c r="AM56" s="113"/>
      <c r="AN56" s="114">
        <f>SUM(AG56,AT56)</f>
        <v>0</v>
      </c>
      <c r="AO56" s="113"/>
      <c r="AP56" s="113"/>
      <c r="AQ56" s="115" t="s">
        <v>76</v>
      </c>
      <c r="AR56" s="116"/>
      <c r="AS56" s="117">
        <v>0</v>
      </c>
      <c r="AT56" s="118">
        <f>ROUND(SUM(AV56:AW56),2)</f>
        <v>0</v>
      </c>
      <c r="AU56" s="119">
        <f>'02 - Stavební objekt'!P113</f>
        <v>0</v>
      </c>
      <c r="AV56" s="118">
        <f>'02 - Stavební objekt'!J33</f>
        <v>0</v>
      </c>
      <c r="AW56" s="118">
        <f>'02 - Stavební objekt'!J34</f>
        <v>0</v>
      </c>
      <c r="AX56" s="118">
        <f>'02 - Stavební objekt'!J35</f>
        <v>0</v>
      </c>
      <c r="AY56" s="118">
        <f>'02 - Stavební objekt'!J36</f>
        <v>0</v>
      </c>
      <c r="AZ56" s="118">
        <f>'02 - Stavební objekt'!F33</f>
        <v>0</v>
      </c>
      <c r="BA56" s="118">
        <f>'02 - Stavební objekt'!F34</f>
        <v>0</v>
      </c>
      <c r="BB56" s="118">
        <f>'02 - Stavební objekt'!F35</f>
        <v>0</v>
      </c>
      <c r="BC56" s="118">
        <f>'02 - Stavební objekt'!F36</f>
        <v>0</v>
      </c>
      <c r="BD56" s="120">
        <f>'02 - Stavební objekt'!F37</f>
        <v>0</v>
      </c>
      <c r="BE56" s="7"/>
      <c r="BT56" s="121" t="s">
        <v>77</v>
      </c>
      <c r="BV56" s="121" t="s">
        <v>71</v>
      </c>
      <c r="BW56" s="121" t="s">
        <v>82</v>
      </c>
      <c r="BX56" s="121" t="s">
        <v>5</v>
      </c>
      <c r="CL56" s="121" t="s">
        <v>19</v>
      </c>
      <c r="CM56" s="121" t="s">
        <v>79</v>
      </c>
    </row>
    <row r="57" spans="1:91" s="7" customFormat="1" ht="16.5" customHeight="1">
      <c r="A57" s="109" t="s">
        <v>73</v>
      </c>
      <c r="B57" s="110"/>
      <c r="C57" s="111"/>
      <c r="D57" s="112" t="s">
        <v>83</v>
      </c>
      <c r="E57" s="112"/>
      <c r="F57" s="112"/>
      <c r="G57" s="112"/>
      <c r="H57" s="112"/>
      <c r="I57" s="113"/>
      <c r="J57" s="112" t="s">
        <v>84</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'03 - VRN'!J30</f>
        <v>0</v>
      </c>
      <c r="AH57" s="113"/>
      <c r="AI57" s="113"/>
      <c r="AJ57" s="113"/>
      <c r="AK57" s="113"/>
      <c r="AL57" s="113"/>
      <c r="AM57" s="113"/>
      <c r="AN57" s="114">
        <f>SUM(AG57,AT57)</f>
        <v>0</v>
      </c>
      <c r="AO57" s="113"/>
      <c r="AP57" s="113"/>
      <c r="AQ57" s="115" t="s">
        <v>76</v>
      </c>
      <c r="AR57" s="116"/>
      <c r="AS57" s="117">
        <v>0</v>
      </c>
      <c r="AT57" s="118">
        <f>ROUND(SUM(AV57:AW57),2)</f>
        <v>0</v>
      </c>
      <c r="AU57" s="119">
        <f>'03 - VRN'!P81</f>
        <v>0</v>
      </c>
      <c r="AV57" s="118">
        <f>'03 - VRN'!J33</f>
        <v>0</v>
      </c>
      <c r="AW57" s="118">
        <f>'03 - VRN'!J34</f>
        <v>0</v>
      </c>
      <c r="AX57" s="118">
        <f>'03 - VRN'!J35</f>
        <v>0</v>
      </c>
      <c r="AY57" s="118">
        <f>'03 - VRN'!J36</f>
        <v>0</v>
      </c>
      <c r="AZ57" s="118">
        <f>'03 - VRN'!F33</f>
        <v>0</v>
      </c>
      <c r="BA57" s="118">
        <f>'03 - VRN'!F34</f>
        <v>0</v>
      </c>
      <c r="BB57" s="118">
        <f>'03 - VRN'!F35</f>
        <v>0</v>
      </c>
      <c r="BC57" s="118">
        <f>'03 - VRN'!F36</f>
        <v>0</v>
      </c>
      <c r="BD57" s="120">
        <f>'03 - VRN'!F37</f>
        <v>0</v>
      </c>
      <c r="BE57" s="7"/>
      <c r="BT57" s="121" t="s">
        <v>77</v>
      </c>
      <c r="BV57" s="121" t="s">
        <v>71</v>
      </c>
      <c r="BW57" s="121" t="s">
        <v>85</v>
      </c>
      <c r="BX57" s="121" t="s">
        <v>5</v>
      </c>
      <c r="CL57" s="121" t="s">
        <v>19</v>
      </c>
      <c r="CM57" s="121" t="s">
        <v>79</v>
      </c>
    </row>
    <row r="58" spans="1:91" s="7" customFormat="1" ht="16.5" customHeight="1">
      <c r="A58" s="109" t="s">
        <v>73</v>
      </c>
      <c r="B58" s="110"/>
      <c r="C58" s="111"/>
      <c r="D58" s="112" t="s">
        <v>86</v>
      </c>
      <c r="E58" s="112"/>
      <c r="F58" s="112"/>
      <c r="G58" s="112"/>
      <c r="H58" s="112"/>
      <c r="I58" s="113"/>
      <c r="J58" s="112" t="s">
        <v>87</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4">
        <f>'04 - ZTI'!J30</f>
        <v>0</v>
      </c>
      <c r="AH58" s="113"/>
      <c r="AI58" s="113"/>
      <c r="AJ58" s="113"/>
      <c r="AK58" s="113"/>
      <c r="AL58" s="113"/>
      <c r="AM58" s="113"/>
      <c r="AN58" s="114">
        <f>SUM(AG58,AT58)</f>
        <v>0</v>
      </c>
      <c r="AO58" s="113"/>
      <c r="AP58" s="113"/>
      <c r="AQ58" s="115" t="s">
        <v>76</v>
      </c>
      <c r="AR58" s="116"/>
      <c r="AS58" s="117">
        <v>0</v>
      </c>
      <c r="AT58" s="118">
        <f>ROUND(SUM(AV58:AW58),2)</f>
        <v>0</v>
      </c>
      <c r="AU58" s="119">
        <f>'04 - ZTI'!P84</f>
        <v>0</v>
      </c>
      <c r="AV58" s="118">
        <f>'04 - ZTI'!J33</f>
        <v>0</v>
      </c>
      <c r="AW58" s="118">
        <f>'04 - ZTI'!J34</f>
        <v>0</v>
      </c>
      <c r="AX58" s="118">
        <f>'04 - ZTI'!J35</f>
        <v>0</v>
      </c>
      <c r="AY58" s="118">
        <f>'04 - ZTI'!J36</f>
        <v>0</v>
      </c>
      <c r="AZ58" s="118">
        <f>'04 - ZTI'!F33</f>
        <v>0</v>
      </c>
      <c r="BA58" s="118">
        <f>'04 - ZTI'!F34</f>
        <v>0</v>
      </c>
      <c r="BB58" s="118">
        <f>'04 - ZTI'!F35</f>
        <v>0</v>
      </c>
      <c r="BC58" s="118">
        <f>'04 - ZTI'!F36</f>
        <v>0</v>
      </c>
      <c r="BD58" s="120">
        <f>'04 - ZTI'!F37</f>
        <v>0</v>
      </c>
      <c r="BE58" s="7"/>
      <c r="BT58" s="121" t="s">
        <v>77</v>
      </c>
      <c r="BV58" s="121" t="s">
        <v>71</v>
      </c>
      <c r="BW58" s="121" t="s">
        <v>88</v>
      </c>
      <c r="BX58" s="121" t="s">
        <v>5</v>
      </c>
      <c r="CL58" s="121" t="s">
        <v>19</v>
      </c>
      <c r="CM58" s="121" t="s">
        <v>79</v>
      </c>
    </row>
    <row r="59" spans="1:91" s="7" customFormat="1" ht="16.5" customHeight="1">
      <c r="A59" s="109" t="s">
        <v>73</v>
      </c>
      <c r="B59" s="110"/>
      <c r="C59" s="111"/>
      <c r="D59" s="112" t="s">
        <v>89</v>
      </c>
      <c r="E59" s="112"/>
      <c r="F59" s="112"/>
      <c r="G59" s="112"/>
      <c r="H59" s="112"/>
      <c r="I59" s="113"/>
      <c r="J59" s="112" t="s">
        <v>90</v>
      </c>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4">
        <f>'05 - VYT'!J30</f>
        <v>0</v>
      </c>
      <c r="AH59" s="113"/>
      <c r="AI59" s="113"/>
      <c r="AJ59" s="113"/>
      <c r="AK59" s="113"/>
      <c r="AL59" s="113"/>
      <c r="AM59" s="113"/>
      <c r="AN59" s="114">
        <f>SUM(AG59,AT59)</f>
        <v>0</v>
      </c>
      <c r="AO59" s="113"/>
      <c r="AP59" s="113"/>
      <c r="AQ59" s="115" t="s">
        <v>76</v>
      </c>
      <c r="AR59" s="116"/>
      <c r="AS59" s="117">
        <v>0</v>
      </c>
      <c r="AT59" s="118">
        <f>ROUND(SUM(AV59:AW59),2)</f>
        <v>0</v>
      </c>
      <c r="AU59" s="119">
        <f>'05 - VYT'!P85</f>
        <v>0</v>
      </c>
      <c r="AV59" s="118">
        <f>'05 - VYT'!J33</f>
        <v>0</v>
      </c>
      <c r="AW59" s="118">
        <f>'05 - VYT'!J34</f>
        <v>0</v>
      </c>
      <c r="AX59" s="118">
        <f>'05 - VYT'!J35</f>
        <v>0</v>
      </c>
      <c r="AY59" s="118">
        <f>'05 - VYT'!J36</f>
        <v>0</v>
      </c>
      <c r="AZ59" s="118">
        <f>'05 - VYT'!F33</f>
        <v>0</v>
      </c>
      <c r="BA59" s="118">
        <f>'05 - VYT'!F34</f>
        <v>0</v>
      </c>
      <c r="BB59" s="118">
        <f>'05 - VYT'!F35</f>
        <v>0</v>
      </c>
      <c r="BC59" s="118">
        <f>'05 - VYT'!F36</f>
        <v>0</v>
      </c>
      <c r="BD59" s="120">
        <f>'05 - VYT'!F37</f>
        <v>0</v>
      </c>
      <c r="BE59" s="7"/>
      <c r="BT59" s="121" t="s">
        <v>77</v>
      </c>
      <c r="BV59" s="121" t="s">
        <v>71</v>
      </c>
      <c r="BW59" s="121" t="s">
        <v>91</v>
      </c>
      <c r="BX59" s="121" t="s">
        <v>5</v>
      </c>
      <c r="CL59" s="121" t="s">
        <v>19</v>
      </c>
      <c r="CM59" s="121" t="s">
        <v>79</v>
      </c>
    </row>
    <row r="60" spans="1:91" s="7" customFormat="1" ht="16.5" customHeight="1">
      <c r="A60" s="109" t="s">
        <v>73</v>
      </c>
      <c r="B60" s="110"/>
      <c r="C60" s="111"/>
      <c r="D60" s="112" t="s">
        <v>92</v>
      </c>
      <c r="E60" s="112"/>
      <c r="F60" s="112"/>
      <c r="G60" s="112"/>
      <c r="H60" s="112"/>
      <c r="I60" s="113"/>
      <c r="J60" s="112" t="s">
        <v>93</v>
      </c>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4">
        <f>'06 - VZT'!J30</f>
        <v>0</v>
      </c>
      <c r="AH60" s="113"/>
      <c r="AI60" s="113"/>
      <c r="AJ60" s="113"/>
      <c r="AK60" s="113"/>
      <c r="AL60" s="113"/>
      <c r="AM60" s="113"/>
      <c r="AN60" s="114">
        <f>SUM(AG60,AT60)</f>
        <v>0</v>
      </c>
      <c r="AO60" s="113"/>
      <c r="AP60" s="113"/>
      <c r="AQ60" s="115" t="s">
        <v>76</v>
      </c>
      <c r="AR60" s="116"/>
      <c r="AS60" s="117">
        <v>0</v>
      </c>
      <c r="AT60" s="118">
        <f>ROUND(SUM(AV60:AW60),2)</f>
        <v>0</v>
      </c>
      <c r="AU60" s="119">
        <f>'06 - VZT'!P86</f>
        <v>0</v>
      </c>
      <c r="AV60" s="118">
        <f>'06 - VZT'!J33</f>
        <v>0</v>
      </c>
      <c r="AW60" s="118">
        <f>'06 - VZT'!J34</f>
        <v>0</v>
      </c>
      <c r="AX60" s="118">
        <f>'06 - VZT'!J35</f>
        <v>0</v>
      </c>
      <c r="AY60" s="118">
        <f>'06 - VZT'!J36</f>
        <v>0</v>
      </c>
      <c r="AZ60" s="118">
        <f>'06 - VZT'!F33</f>
        <v>0</v>
      </c>
      <c r="BA60" s="118">
        <f>'06 - VZT'!F34</f>
        <v>0</v>
      </c>
      <c r="BB60" s="118">
        <f>'06 - VZT'!F35</f>
        <v>0</v>
      </c>
      <c r="BC60" s="118">
        <f>'06 - VZT'!F36</f>
        <v>0</v>
      </c>
      <c r="BD60" s="120">
        <f>'06 - VZT'!F37</f>
        <v>0</v>
      </c>
      <c r="BE60" s="7"/>
      <c r="BT60" s="121" t="s">
        <v>77</v>
      </c>
      <c r="BV60" s="121" t="s">
        <v>71</v>
      </c>
      <c r="BW60" s="121" t="s">
        <v>94</v>
      </c>
      <c r="BX60" s="121" t="s">
        <v>5</v>
      </c>
      <c r="CL60" s="121" t="s">
        <v>19</v>
      </c>
      <c r="CM60" s="121" t="s">
        <v>79</v>
      </c>
    </row>
    <row r="61" spans="1:91" s="7" customFormat="1" ht="16.5" customHeight="1">
      <c r="A61" s="109" t="s">
        <v>73</v>
      </c>
      <c r="B61" s="110"/>
      <c r="C61" s="111"/>
      <c r="D61" s="112" t="s">
        <v>95</v>
      </c>
      <c r="E61" s="112"/>
      <c r="F61" s="112"/>
      <c r="G61" s="112"/>
      <c r="H61" s="112"/>
      <c r="I61" s="113"/>
      <c r="J61" s="112" t="s">
        <v>96</v>
      </c>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4">
        <f>'07 - El - silno'!J30</f>
        <v>0</v>
      </c>
      <c r="AH61" s="113"/>
      <c r="AI61" s="113"/>
      <c r="AJ61" s="113"/>
      <c r="AK61" s="113"/>
      <c r="AL61" s="113"/>
      <c r="AM61" s="113"/>
      <c r="AN61" s="114">
        <f>SUM(AG61,AT61)</f>
        <v>0</v>
      </c>
      <c r="AO61" s="113"/>
      <c r="AP61" s="113"/>
      <c r="AQ61" s="115" t="s">
        <v>76</v>
      </c>
      <c r="AR61" s="116"/>
      <c r="AS61" s="117">
        <v>0</v>
      </c>
      <c r="AT61" s="118">
        <f>ROUND(SUM(AV61:AW61),2)</f>
        <v>0</v>
      </c>
      <c r="AU61" s="119">
        <f>'07 - El - silno'!P82</f>
        <v>0</v>
      </c>
      <c r="AV61" s="118">
        <f>'07 - El - silno'!J33</f>
        <v>0</v>
      </c>
      <c r="AW61" s="118">
        <f>'07 - El - silno'!J34</f>
        <v>0</v>
      </c>
      <c r="AX61" s="118">
        <f>'07 - El - silno'!J35</f>
        <v>0</v>
      </c>
      <c r="AY61" s="118">
        <f>'07 - El - silno'!J36</f>
        <v>0</v>
      </c>
      <c r="AZ61" s="118">
        <f>'07 - El - silno'!F33</f>
        <v>0</v>
      </c>
      <c r="BA61" s="118">
        <f>'07 - El - silno'!F34</f>
        <v>0</v>
      </c>
      <c r="BB61" s="118">
        <f>'07 - El - silno'!F35</f>
        <v>0</v>
      </c>
      <c r="BC61" s="118">
        <f>'07 - El - silno'!F36</f>
        <v>0</v>
      </c>
      <c r="BD61" s="120">
        <f>'07 - El - silno'!F37</f>
        <v>0</v>
      </c>
      <c r="BE61" s="7"/>
      <c r="BT61" s="121" t="s">
        <v>77</v>
      </c>
      <c r="BV61" s="121" t="s">
        <v>71</v>
      </c>
      <c r="BW61" s="121" t="s">
        <v>97</v>
      </c>
      <c r="BX61" s="121" t="s">
        <v>5</v>
      </c>
      <c r="CL61" s="121" t="s">
        <v>19</v>
      </c>
      <c r="CM61" s="121" t="s">
        <v>79</v>
      </c>
    </row>
    <row r="62" spans="1:91" s="7" customFormat="1" ht="16.5" customHeight="1">
      <c r="A62" s="109" t="s">
        <v>73</v>
      </c>
      <c r="B62" s="110"/>
      <c r="C62" s="111"/>
      <c r="D62" s="112" t="s">
        <v>98</v>
      </c>
      <c r="E62" s="112"/>
      <c r="F62" s="112"/>
      <c r="G62" s="112"/>
      <c r="H62" s="112"/>
      <c r="I62" s="113"/>
      <c r="J62" s="112" t="s">
        <v>99</v>
      </c>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4">
        <f>'08 - El - slabo'!J30</f>
        <v>0</v>
      </c>
      <c r="AH62" s="113"/>
      <c r="AI62" s="113"/>
      <c r="AJ62" s="113"/>
      <c r="AK62" s="113"/>
      <c r="AL62" s="113"/>
      <c r="AM62" s="113"/>
      <c r="AN62" s="114">
        <f>SUM(AG62,AT62)</f>
        <v>0</v>
      </c>
      <c r="AO62" s="113"/>
      <c r="AP62" s="113"/>
      <c r="AQ62" s="115" t="s">
        <v>76</v>
      </c>
      <c r="AR62" s="116"/>
      <c r="AS62" s="117">
        <v>0</v>
      </c>
      <c r="AT62" s="118">
        <f>ROUND(SUM(AV62:AW62),2)</f>
        <v>0</v>
      </c>
      <c r="AU62" s="119">
        <f>'08 - El - slabo'!P82</f>
        <v>0</v>
      </c>
      <c r="AV62" s="118">
        <f>'08 - El - slabo'!J33</f>
        <v>0</v>
      </c>
      <c r="AW62" s="118">
        <f>'08 - El - slabo'!J34</f>
        <v>0</v>
      </c>
      <c r="AX62" s="118">
        <f>'08 - El - slabo'!J35</f>
        <v>0</v>
      </c>
      <c r="AY62" s="118">
        <f>'08 - El - slabo'!J36</f>
        <v>0</v>
      </c>
      <c r="AZ62" s="118">
        <f>'08 - El - slabo'!F33</f>
        <v>0</v>
      </c>
      <c r="BA62" s="118">
        <f>'08 - El - slabo'!F34</f>
        <v>0</v>
      </c>
      <c r="BB62" s="118">
        <f>'08 - El - slabo'!F35</f>
        <v>0</v>
      </c>
      <c r="BC62" s="118">
        <f>'08 - El - slabo'!F36</f>
        <v>0</v>
      </c>
      <c r="BD62" s="120">
        <f>'08 - El - slabo'!F37</f>
        <v>0</v>
      </c>
      <c r="BE62" s="7"/>
      <c r="BT62" s="121" t="s">
        <v>77</v>
      </c>
      <c r="BV62" s="121" t="s">
        <v>71</v>
      </c>
      <c r="BW62" s="121" t="s">
        <v>100</v>
      </c>
      <c r="BX62" s="121" t="s">
        <v>5</v>
      </c>
      <c r="CL62" s="121" t="s">
        <v>19</v>
      </c>
      <c r="CM62" s="121" t="s">
        <v>79</v>
      </c>
    </row>
    <row r="63" spans="1:91" s="7" customFormat="1" ht="16.5" customHeight="1">
      <c r="A63" s="109" t="s">
        <v>73</v>
      </c>
      <c r="B63" s="110"/>
      <c r="C63" s="111"/>
      <c r="D63" s="112" t="s">
        <v>101</v>
      </c>
      <c r="E63" s="112"/>
      <c r="F63" s="112"/>
      <c r="G63" s="112"/>
      <c r="H63" s="112"/>
      <c r="I63" s="113"/>
      <c r="J63" s="112" t="s">
        <v>102</v>
      </c>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4">
        <f>'09 - EPS+EVAC'!J30</f>
        <v>0</v>
      </c>
      <c r="AH63" s="113"/>
      <c r="AI63" s="113"/>
      <c r="AJ63" s="113"/>
      <c r="AK63" s="113"/>
      <c r="AL63" s="113"/>
      <c r="AM63" s="113"/>
      <c r="AN63" s="114">
        <f>SUM(AG63,AT63)</f>
        <v>0</v>
      </c>
      <c r="AO63" s="113"/>
      <c r="AP63" s="113"/>
      <c r="AQ63" s="115" t="s">
        <v>76</v>
      </c>
      <c r="AR63" s="116"/>
      <c r="AS63" s="117">
        <v>0</v>
      </c>
      <c r="AT63" s="118">
        <f>ROUND(SUM(AV63:AW63),2)</f>
        <v>0</v>
      </c>
      <c r="AU63" s="119">
        <f>'09 - EPS+EVAC'!P87</f>
        <v>0</v>
      </c>
      <c r="AV63" s="118">
        <f>'09 - EPS+EVAC'!J33</f>
        <v>0</v>
      </c>
      <c r="AW63" s="118">
        <f>'09 - EPS+EVAC'!J34</f>
        <v>0</v>
      </c>
      <c r="AX63" s="118">
        <f>'09 - EPS+EVAC'!J35</f>
        <v>0</v>
      </c>
      <c r="AY63" s="118">
        <f>'09 - EPS+EVAC'!J36</f>
        <v>0</v>
      </c>
      <c r="AZ63" s="118">
        <f>'09 - EPS+EVAC'!F33</f>
        <v>0</v>
      </c>
      <c r="BA63" s="118">
        <f>'09 - EPS+EVAC'!F34</f>
        <v>0</v>
      </c>
      <c r="BB63" s="118">
        <f>'09 - EPS+EVAC'!F35</f>
        <v>0</v>
      </c>
      <c r="BC63" s="118">
        <f>'09 - EPS+EVAC'!F36</f>
        <v>0</v>
      </c>
      <c r="BD63" s="120">
        <f>'09 - EPS+EVAC'!F37</f>
        <v>0</v>
      </c>
      <c r="BE63" s="7"/>
      <c r="BT63" s="121" t="s">
        <v>77</v>
      </c>
      <c r="BV63" s="121" t="s">
        <v>71</v>
      </c>
      <c r="BW63" s="121" t="s">
        <v>103</v>
      </c>
      <c r="BX63" s="121" t="s">
        <v>5</v>
      </c>
      <c r="CL63" s="121" t="s">
        <v>19</v>
      </c>
      <c r="CM63" s="121" t="s">
        <v>79</v>
      </c>
    </row>
    <row r="64" spans="1:91" s="7" customFormat="1" ht="16.5" customHeight="1">
      <c r="A64" s="109" t="s">
        <v>73</v>
      </c>
      <c r="B64" s="110"/>
      <c r="C64" s="111"/>
      <c r="D64" s="112" t="s">
        <v>104</v>
      </c>
      <c r="E64" s="112"/>
      <c r="F64" s="112"/>
      <c r="G64" s="112"/>
      <c r="H64" s="112"/>
      <c r="I64" s="113"/>
      <c r="J64" s="112" t="s">
        <v>105</v>
      </c>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4">
        <f>'10 - MaR'!J30</f>
        <v>0</v>
      </c>
      <c r="AH64" s="113"/>
      <c r="AI64" s="113"/>
      <c r="AJ64" s="113"/>
      <c r="AK64" s="113"/>
      <c r="AL64" s="113"/>
      <c r="AM64" s="113"/>
      <c r="AN64" s="114">
        <f>SUM(AG64,AT64)</f>
        <v>0</v>
      </c>
      <c r="AO64" s="113"/>
      <c r="AP64" s="113"/>
      <c r="AQ64" s="115" t="s">
        <v>76</v>
      </c>
      <c r="AR64" s="116"/>
      <c r="AS64" s="117">
        <v>0</v>
      </c>
      <c r="AT64" s="118">
        <f>ROUND(SUM(AV64:AW64),2)</f>
        <v>0</v>
      </c>
      <c r="AU64" s="119">
        <f>'10 - MaR'!P86</f>
        <v>0</v>
      </c>
      <c r="AV64" s="118">
        <f>'10 - MaR'!J33</f>
        <v>0</v>
      </c>
      <c r="AW64" s="118">
        <f>'10 - MaR'!J34</f>
        <v>0</v>
      </c>
      <c r="AX64" s="118">
        <f>'10 - MaR'!J35</f>
        <v>0</v>
      </c>
      <c r="AY64" s="118">
        <f>'10 - MaR'!J36</f>
        <v>0</v>
      </c>
      <c r="AZ64" s="118">
        <f>'10 - MaR'!F33</f>
        <v>0</v>
      </c>
      <c r="BA64" s="118">
        <f>'10 - MaR'!F34</f>
        <v>0</v>
      </c>
      <c r="BB64" s="118">
        <f>'10 - MaR'!F35</f>
        <v>0</v>
      </c>
      <c r="BC64" s="118">
        <f>'10 - MaR'!F36</f>
        <v>0</v>
      </c>
      <c r="BD64" s="120">
        <f>'10 - MaR'!F37</f>
        <v>0</v>
      </c>
      <c r="BE64" s="7"/>
      <c r="BT64" s="121" t="s">
        <v>77</v>
      </c>
      <c r="BV64" s="121" t="s">
        <v>71</v>
      </c>
      <c r="BW64" s="121" t="s">
        <v>106</v>
      </c>
      <c r="BX64" s="121" t="s">
        <v>5</v>
      </c>
      <c r="CL64" s="121" t="s">
        <v>19</v>
      </c>
      <c r="CM64" s="121" t="s">
        <v>79</v>
      </c>
    </row>
    <row r="65" spans="1:91" s="7" customFormat="1" ht="16.5" customHeight="1">
      <c r="A65" s="109" t="s">
        <v>73</v>
      </c>
      <c r="B65" s="110"/>
      <c r="C65" s="111"/>
      <c r="D65" s="112" t="s">
        <v>107</v>
      </c>
      <c r="E65" s="112"/>
      <c r="F65" s="112"/>
      <c r="G65" s="112"/>
      <c r="H65" s="112"/>
      <c r="I65" s="113"/>
      <c r="J65" s="112" t="s">
        <v>108</v>
      </c>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4">
        <f>'11 - Gastro'!J30</f>
        <v>0</v>
      </c>
      <c r="AH65" s="113"/>
      <c r="AI65" s="113"/>
      <c r="AJ65" s="113"/>
      <c r="AK65" s="113"/>
      <c r="AL65" s="113"/>
      <c r="AM65" s="113"/>
      <c r="AN65" s="114">
        <f>SUM(AG65,AT65)</f>
        <v>0</v>
      </c>
      <c r="AO65" s="113"/>
      <c r="AP65" s="113"/>
      <c r="AQ65" s="115" t="s">
        <v>76</v>
      </c>
      <c r="AR65" s="116"/>
      <c r="AS65" s="122">
        <v>0</v>
      </c>
      <c r="AT65" s="123">
        <f>ROUND(SUM(AV65:AW65),2)</f>
        <v>0</v>
      </c>
      <c r="AU65" s="124">
        <f>'11 - Gastro'!P85</f>
        <v>0</v>
      </c>
      <c r="AV65" s="123">
        <f>'11 - Gastro'!J33</f>
        <v>0</v>
      </c>
      <c r="AW65" s="123">
        <f>'11 - Gastro'!J34</f>
        <v>0</v>
      </c>
      <c r="AX65" s="123">
        <f>'11 - Gastro'!J35</f>
        <v>0</v>
      </c>
      <c r="AY65" s="123">
        <f>'11 - Gastro'!J36</f>
        <v>0</v>
      </c>
      <c r="AZ65" s="123">
        <f>'11 - Gastro'!F33</f>
        <v>0</v>
      </c>
      <c r="BA65" s="123">
        <f>'11 - Gastro'!F34</f>
        <v>0</v>
      </c>
      <c r="BB65" s="123">
        <f>'11 - Gastro'!F35</f>
        <v>0</v>
      </c>
      <c r="BC65" s="123">
        <f>'11 - Gastro'!F36</f>
        <v>0</v>
      </c>
      <c r="BD65" s="125">
        <f>'11 - Gastro'!F37</f>
        <v>0</v>
      </c>
      <c r="BE65" s="7"/>
      <c r="BT65" s="121" t="s">
        <v>77</v>
      </c>
      <c r="BV65" s="121" t="s">
        <v>71</v>
      </c>
      <c r="BW65" s="121" t="s">
        <v>109</v>
      </c>
      <c r="BX65" s="121" t="s">
        <v>5</v>
      </c>
      <c r="CL65" s="121" t="s">
        <v>19</v>
      </c>
      <c r="CM65" s="121" t="s">
        <v>79</v>
      </c>
    </row>
    <row r="66" spans="1:57" s="2" customFormat="1" ht="30" customHeight="1">
      <c r="A66" s="36"/>
      <c r="B66" s="37"/>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42"/>
      <c r="AS66" s="36"/>
      <c r="AT66" s="36"/>
      <c r="AU66" s="36"/>
      <c r="AV66" s="36"/>
      <c r="AW66" s="36"/>
      <c r="AX66" s="36"/>
      <c r="AY66" s="36"/>
      <c r="AZ66" s="36"/>
      <c r="BA66" s="36"/>
      <c r="BB66" s="36"/>
      <c r="BC66" s="36"/>
      <c r="BD66" s="36"/>
      <c r="BE66" s="36"/>
    </row>
    <row r="67" spans="1:57" s="2" customFormat="1" ht="6.95" customHeight="1">
      <c r="A67" s="36"/>
      <c r="B67" s="57"/>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42"/>
      <c r="AS67" s="36"/>
      <c r="AT67" s="36"/>
      <c r="AU67" s="36"/>
      <c r="AV67" s="36"/>
      <c r="AW67" s="36"/>
      <c r="AX67" s="36"/>
      <c r="AY67" s="36"/>
      <c r="AZ67" s="36"/>
      <c r="BA67" s="36"/>
      <c r="BB67" s="36"/>
      <c r="BC67" s="36"/>
      <c r="BD67" s="36"/>
      <c r="BE67" s="36"/>
    </row>
  </sheetData>
  <sheetProtection password="CC35" sheet="1" objects="1" scenarios="1" formatColumns="0" formatRows="0"/>
  <mergeCells count="82">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54:AP54"/>
  </mergeCells>
  <hyperlinks>
    <hyperlink ref="A55" location="'01 - Bourací práce'!C2" display="/"/>
    <hyperlink ref="A56" location="'02 - Stavební objekt'!C2" display="/"/>
    <hyperlink ref="A57" location="'03 - VRN'!C2" display="/"/>
    <hyperlink ref="A58" location="'04 - ZTI'!C2" display="/"/>
    <hyperlink ref="A59" location="'05 - VYT'!C2" display="/"/>
    <hyperlink ref="A60" location="'06 - VZT'!C2" display="/"/>
    <hyperlink ref="A61" location="'07 - El - silno'!C2" display="/"/>
    <hyperlink ref="A62" location="'08 - El - slabo'!C2" display="/"/>
    <hyperlink ref="A63" location="'09 - EPS+EVAC'!C2" display="/"/>
    <hyperlink ref="A64" location="'10 - MaR'!C2" display="/"/>
    <hyperlink ref="A65" location="'11 - Gastr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103</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4208</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ROUND(J87,2)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ROUND((SUM(BE87:BE175)),2)</f>
        <v>0</v>
      </c>
      <c r="G33" s="36"/>
      <c r="H33" s="36"/>
      <c r="I33" s="146">
        <v>0.21</v>
      </c>
      <c r="J33" s="145">
        <f>ROUND(((SUM(BE87:BE175))*I33),2)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ROUND((SUM(BF87:BF175)),2)</f>
        <v>0</v>
      </c>
      <c r="G34" s="36"/>
      <c r="H34" s="36"/>
      <c r="I34" s="146">
        <v>0.15</v>
      </c>
      <c r="J34" s="145">
        <f>ROUND(((SUM(BF87:BF175))*I34),2)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ROUND((SUM(BG87:BG175)),2)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ROUND((SUM(BH87:BH175)),2)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ROUND((SUM(BI87:BI175)),2)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09 - EPS+EVAC</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J87</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4209</v>
      </c>
      <c r="E60" s="166"/>
      <c r="F60" s="166"/>
      <c r="G60" s="166"/>
      <c r="H60" s="166"/>
      <c r="I60" s="166"/>
      <c r="J60" s="167">
        <f>J88</f>
        <v>0</v>
      </c>
      <c r="K60" s="164"/>
      <c r="L60" s="168"/>
      <c r="S60" s="9"/>
      <c r="T60" s="9"/>
      <c r="U60" s="9"/>
      <c r="V60" s="9"/>
      <c r="W60" s="9"/>
      <c r="X60" s="9"/>
      <c r="Y60" s="9"/>
      <c r="Z60" s="9"/>
      <c r="AA60" s="9"/>
      <c r="AB60" s="9"/>
      <c r="AC60" s="9"/>
      <c r="AD60" s="9"/>
      <c r="AE60" s="9"/>
    </row>
    <row r="61" spans="1:31" s="10" customFormat="1" ht="19.9" customHeight="1">
      <c r="A61" s="10"/>
      <c r="B61" s="169"/>
      <c r="C61" s="170"/>
      <c r="D61" s="171" t="s">
        <v>4210</v>
      </c>
      <c r="E61" s="172"/>
      <c r="F61" s="172"/>
      <c r="G61" s="172"/>
      <c r="H61" s="172"/>
      <c r="I61" s="172"/>
      <c r="J61" s="173">
        <f>J89</f>
        <v>0</v>
      </c>
      <c r="K61" s="170"/>
      <c r="L61" s="174"/>
      <c r="S61" s="10"/>
      <c r="T61" s="10"/>
      <c r="U61" s="10"/>
      <c r="V61" s="10"/>
      <c r="W61" s="10"/>
      <c r="X61" s="10"/>
      <c r="Y61" s="10"/>
      <c r="Z61" s="10"/>
      <c r="AA61" s="10"/>
      <c r="AB61" s="10"/>
      <c r="AC61" s="10"/>
      <c r="AD61" s="10"/>
      <c r="AE61" s="10"/>
    </row>
    <row r="62" spans="1:31" s="10" customFormat="1" ht="19.9" customHeight="1">
      <c r="A62" s="10"/>
      <c r="B62" s="169"/>
      <c r="C62" s="170"/>
      <c r="D62" s="171" t="s">
        <v>4211</v>
      </c>
      <c r="E62" s="172"/>
      <c r="F62" s="172"/>
      <c r="G62" s="172"/>
      <c r="H62" s="172"/>
      <c r="I62" s="172"/>
      <c r="J62" s="173">
        <f>J100</f>
        <v>0</v>
      </c>
      <c r="K62" s="170"/>
      <c r="L62" s="174"/>
      <c r="S62" s="10"/>
      <c r="T62" s="10"/>
      <c r="U62" s="10"/>
      <c r="V62" s="10"/>
      <c r="W62" s="10"/>
      <c r="X62" s="10"/>
      <c r="Y62" s="10"/>
      <c r="Z62" s="10"/>
      <c r="AA62" s="10"/>
      <c r="AB62" s="10"/>
      <c r="AC62" s="10"/>
      <c r="AD62" s="10"/>
      <c r="AE62" s="10"/>
    </row>
    <row r="63" spans="1:31" s="10" customFormat="1" ht="19.9" customHeight="1">
      <c r="A63" s="10"/>
      <c r="B63" s="169"/>
      <c r="C63" s="170"/>
      <c r="D63" s="171" t="s">
        <v>4212</v>
      </c>
      <c r="E63" s="172"/>
      <c r="F63" s="172"/>
      <c r="G63" s="172"/>
      <c r="H63" s="172"/>
      <c r="I63" s="172"/>
      <c r="J63" s="173">
        <f>J109</f>
        <v>0</v>
      </c>
      <c r="K63" s="170"/>
      <c r="L63" s="174"/>
      <c r="S63" s="10"/>
      <c r="T63" s="10"/>
      <c r="U63" s="10"/>
      <c r="V63" s="10"/>
      <c r="W63" s="10"/>
      <c r="X63" s="10"/>
      <c r="Y63" s="10"/>
      <c r="Z63" s="10"/>
      <c r="AA63" s="10"/>
      <c r="AB63" s="10"/>
      <c r="AC63" s="10"/>
      <c r="AD63" s="10"/>
      <c r="AE63" s="10"/>
    </row>
    <row r="64" spans="1:31" s="10" customFormat="1" ht="19.9" customHeight="1">
      <c r="A64" s="10"/>
      <c r="B64" s="169"/>
      <c r="C64" s="170"/>
      <c r="D64" s="171" t="s">
        <v>4213</v>
      </c>
      <c r="E64" s="172"/>
      <c r="F64" s="172"/>
      <c r="G64" s="172"/>
      <c r="H64" s="172"/>
      <c r="I64" s="172"/>
      <c r="J64" s="173">
        <f>J112</f>
        <v>0</v>
      </c>
      <c r="K64" s="170"/>
      <c r="L64" s="174"/>
      <c r="S64" s="10"/>
      <c r="T64" s="10"/>
      <c r="U64" s="10"/>
      <c r="V64" s="10"/>
      <c r="W64" s="10"/>
      <c r="X64" s="10"/>
      <c r="Y64" s="10"/>
      <c r="Z64" s="10"/>
      <c r="AA64" s="10"/>
      <c r="AB64" s="10"/>
      <c r="AC64" s="10"/>
      <c r="AD64" s="10"/>
      <c r="AE64" s="10"/>
    </row>
    <row r="65" spans="1:31" s="10" customFormat="1" ht="19.9" customHeight="1">
      <c r="A65" s="10"/>
      <c r="B65" s="169"/>
      <c r="C65" s="170"/>
      <c r="D65" s="171" t="s">
        <v>4214</v>
      </c>
      <c r="E65" s="172"/>
      <c r="F65" s="172"/>
      <c r="G65" s="172"/>
      <c r="H65" s="172"/>
      <c r="I65" s="172"/>
      <c r="J65" s="173">
        <f>J125</f>
        <v>0</v>
      </c>
      <c r="K65" s="170"/>
      <c r="L65" s="174"/>
      <c r="S65" s="10"/>
      <c r="T65" s="10"/>
      <c r="U65" s="10"/>
      <c r="V65" s="10"/>
      <c r="W65" s="10"/>
      <c r="X65" s="10"/>
      <c r="Y65" s="10"/>
      <c r="Z65" s="10"/>
      <c r="AA65" s="10"/>
      <c r="AB65" s="10"/>
      <c r="AC65" s="10"/>
      <c r="AD65" s="10"/>
      <c r="AE65" s="10"/>
    </row>
    <row r="66" spans="1:31" s="10" customFormat="1" ht="19.9" customHeight="1">
      <c r="A66" s="10"/>
      <c r="B66" s="169"/>
      <c r="C66" s="170"/>
      <c r="D66" s="171" t="s">
        <v>4215</v>
      </c>
      <c r="E66" s="172"/>
      <c r="F66" s="172"/>
      <c r="G66" s="172"/>
      <c r="H66" s="172"/>
      <c r="I66" s="172"/>
      <c r="J66" s="173">
        <f>J156</f>
        <v>0</v>
      </c>
      <c r="K66" s="170"/>
      <c r="L66" s="174"/>
      <c r="S66" s="10"/>
      <c r="T66" s="10"/>
      <c r="U66" s="10"/>
      <c r="V66" s="10"/>
      <c r="W66" s="10"/>
      <c r="X66" s="10"/>
      <c r="Y66" s="10"/>
      <c r="Z66" s="10"/>
      <c r="AA66" s="10"/>
      <c r="AB66" s="10"/>
      <c r="AC66" s="10"/>
      <c r="AD66" s="10"/>
      <c r="AE66" s="10"/>
    </row>
    <row r="67" spans="1:31" s="10" customFormat="1" ht="19.9" customHeight="1">
      <c r="A67" s="10"/>
      <c r="B67" s="169"/>
      <c r="C67" s="170"/>
      <c r="D67" s="171" t="s">
        <v>4216</v>
      </c>
      <c r="E67" s="172"/>
      <c r="F67" s="172"/>
      <c r="G67" s="172"/>
      <c r="H67" s="172"/>
      <c r="I67" s="172"/>
      <c r="J67" s="173">
        <f>J173</f>
        <v>0</v>
      </c>
      <c r="K67" s="170"/>
      <c r="L67" s="174"/>
      <c r="S67" s="10"/>
      <c r="T67" s="10"/>
      <c r="U67" s="10"/>
      <c r="V67" s="10"/>
      <c r="W67" s="10"/>
      <c r="X67" s="10"/>
      <c r="Y67" s="10"/>
      <c r="Z67" s="10"/>
      <c r="AA67" s="10"/>
      <c r="AB67" s="10"/>
      <c r="AC67" s="10"/>
      <c r="AD67" s="10"/>
      <c r="AE67" s="10"/>
    </row>
    <row r="68" spans="1:31" s="2" customFormat="1" ht="21.8" customHeight="1">
      <c r="A68" s="36"/>
      <c r="B68" s="37"/>
      <c r="C68" s="38"/>
      <c r="D68" s="38"/>
      <c r="E68" s="38"/>
      <c r="F68" s="38"/>
      <c r="G68" s="38"/>
      <c r="H68" s="38"/>
      <c r="I68" s="38"/>
      <c r="J68" s="38"/>
      <c r="K68" s="38"/>
      <c r="L68" s="132"/>
      <c r="S68" s="36"/>
      <c r="T68" s="36"/>
      <c r="U68" s="36"/>
      <c r="V68" s="36"/>
      <c r="W68" s="36"/>
      <c r="X68" s="36"/>
      <c r="Y68" s="36"/>
      <c r="Z68" s="36"/>
      <c r="AA68" s="36"/>
      <c r="AB68" s="36"/>
      <c r="AC68" s="36"/>
      <c r="AD68" s="36"/>
      <c r="AE68" s="36"/>
    </row>
    <row r="69" spans="1:31" s="2" customFormat="1" ht="6.95" customHeight="1">
      <c r="A69" s="36"/>
      <c r="B69" s="57"/>
      <c r="C69" s="58"/>
      <c r="D69" s="58"/>
      <c r="E69" s="58"/>
      <c r="F69" s="58"/>
      <c r="G69" s="58"/>
      <c r="H69" s="58"/>
      <c r="I69" s="58"/>
      <c r="J69" s="58"/>
      <c r="K69" s="58"/>
      <c r="L69" s="132"/>
      <c r="S69" s="36"/>
      <c r="T69" s="36"/>
      <c r="U69" s="36"/>
      <c r="V69" s="36"/>
      <c r="W69" s="36"/>
      <c r="X69" s="36"/>
      <c r="Y69" s="36"/>
      <c r="Z69" s="36"/>
      <c r="AA69" s="36"/>
      <c r="AB69" s="36"/>
      <c r="AC69" s="36"/>
      <c r="AD69" s="36"/>
      <c r="AE69" s="36"/>
    </row>
    <row r="73" spans="1:31" s="2" customFormat="1" ht="6.95" customHeight="1">
      <c r="A73" s="36"/>
      <c r="B73" s="59"/>
      <c r="C73" s="60"/>
      <c r="D73" s="60"/>
      <c r="E73" s="60"/>
      <c r="F73" s="60"/>
      <c r="G73" s="60"/>
      <c r="H73" s="60"/>
      <c r="I73" s="60"/>
      <c r="J73" s="60"/>
      <c r="K73" s="60"/>
      <c r="L73" s="132"/>
      <c r="S73" s="36"/>
      <c r="T73" s="36"/>
      <c r="U73" s="36"/>
      <c r="V73" s="36"/>
      <c r="W73" s="36"/>
      <c r="X73" s="36"/>
      <c r="Y73" s="36"/>
      <c r="Z73" s="36"/>
      <c r="AA73" s="36"/>
      <c r="AB73" s="36"/>
      <c r="AC73" s="36"/>
      <c r="AD73" s="36"/>
      <c r="AE73" s="36"/>
    </row>
    <row r="74" spans="1:31" s="2" customFormat="1" ht="24.95" customHeight="1">
      <c r="A74" s="36"/>
      <c r="B74" s="37"/>
      <c r="C74" s="21" t="s">
        <v>147</v>
      </c>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2" customHeight="1">
      <c r="A76" s="36"/>
      <c r="B76" s="37"/>
      <c r="C76" s="30" t="s">
        <v>16</v>
      </c>
      <c r="D76" s="38"/>
      <c r="E76" s="38"/>
      <c r="F76" s="38"/>
      <c r="G76" s="38"/>
      <c r="H76" s="38"/>
      <c r="I76" s="38"/>
      <c r="J76" s="38"/>
      <c r="K76" s="38"/>
      <c r="L76" s="132"/>
      <c r="S76" s="36"/>
      <c r="T76" s="36"/>
      <c r="U76" s="36"/>
      <c r="V76" s="36"/>
      <c r="W76" s="36"/>
      <c r="X76" s="36"/>
      <c r="Y76" s="36"/>
      <c r="Z76" s="36"/>
      <c r="AA76" s="36"/>
      <c r="AB76" s="36"/>
      <c r="AC76" s="36"/>
      <c r="AD76" s="36"/>
      <c r="AE76" s="36"/>
    </row>
    <row r="77" spans="1:31" s="2" customFormat="1" ht="16.5" customHeight="1">
      <c r="A77" s="36"/>
      <c r="B77" s="37"/>
      <c r="C77" s="38"/>
      <c r="D77" s="38"/>
      <c r="E77" s="158" t="str">
        <f>E7</f>
        <v>SPŠS Havlíčkův Brod</v>
      </c>
      <c r="F77" s="30"/>
      <c r="G77" s="30"/>
      <c r="H77" s="30"/>
      <c r="I77" s="38"/>
      <c r="J77" s="38"/>
      <c r="K77" s="38"/>
      <c r="L77" s="132"/>
      <c r="S77" s="36"/>
      <c r="T77" s="36"/>
      <c r="U77" s="36"/>
      <c r="V77" s="36"/>
      <c r="W77" s="36"/>
      <c r="X77" s="36"/>
      <c r="Y77" s="36"/>
      <c r="Z77" s="36"/>
      <c r="AA77" s="36"/>
      <c r="AB77" s="36"/>
      <c r="AC77" s="36"/>
      <c r="AD77" s="36"/>
      <c r="AE77" s="36"/>
    </row>
    <row r="78" spans="1:31" s="2" customFormat="1" ht="12" customHeight="1">
      <c r="A78" s="36"/>
      <c r="B78" s="37"/>
      <c r="C78" s="30" t="s">
        <v>111</v>
      </c>
      <c r="D78" s="38"/>
      <c r="E78" s="38"/>
      <c r="F78" s="38"/>
      <c r="G78" s="38"/>
      <c r="H78" s="38"/>
      <c r="I78" s="38"/>
      <c r="J78" s="38"/>
      <c r="K78" s="38"/>
      <c r="L78" s="132"/>
      <c r="S78" s="36"/>
      <c r="T78" s="36"/>
      <c r="U78" s="36"/>
      <c r="V78" s="36"/>
      <c r="W78" s="36"/>
      <c r="X78" s="36"/>
      <c r="Y78" s="36"/>
      <c r="Z78" s="36"/>
      <c r="AA78" s="36"/>
      <c r="AB78" s="36"/>
      <c r="AC78" s="36"/>
      <c r="AD78" s="36"/>
      <c r="AE78" s="36"/>
    </row>
    <row r="79" spans="1:31" s="2" customFormat="1" ht="16.5" customHeight="1">
      <c r="A79" s="36"/>
      <c r="B79" s="37"/>
      <c r="C79" s="38"/>
      <c r="D79" s="38"/>
      <c r="E79" s="67" t="str">
        <f>E9</f>
        <v>09 - EPS+EVAC</v>
      </c>
      <c r="F79" s="38"/>
      <c r="G79" s="38"/>
      <c r="H79" s="38"/>
      <c r="I79" s="38"/>
      <c r="J79" s="38"/>
      <c r="K79" s="38"/>
      <c r="L79" s="13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32"/>
      <c r="S80" s="36"/>
      <c r="T80" s="36"/>
      <c r="U80" s="36"/>
      <c r="V80" s="36"/>
      <c r="W80" s="36"/>
      <c r="X80" s="36"/>
      <c r="Y80" s="36"/>
      <c r="Z80" s="36"/>
      <c r="AA80" s="36"/>
      <c r="AB80" s="36"/>
      <c r="AC80" s="36"/>
      <c r="AD80" s="36"/>
      <c r="AE80" s="36"/>
    </row>
    <row r="81" spans="1:31" s="2" customFormat="1" ht="12" customHeight="1">
      <c r="A81" s="36"/>
      <c r="B81" s="37"/>
      <c r="C81" s="30" t="s">
        <v>21</v>
      </c>
      <c r="D81" s="38"/>
      <c r="E81" s="38"/>
      <c r="F81" s="25" t="str">
        <f>F12</f>
        <v xml:space="preserve"> </v>
      </c>
      <c r="G81" s="38"/>
      <c r="H81" s="38"/>
      <c r="I81" s="30" t="s">
        <v>23</v>
      </c>
      <c r="J81" s="70" t="str">
        <f>IF(J12="","",J12)</f>
        <v>27. 9. 2023</v>
      </c>
      <c r="K81" s="38"/>
      <c r="L81" s="132"/>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32"/>
      <c r="S82" s="36"/>
      <c r="T82" s="36"/>
      <c r="U82" s="36"/>
      <c r="V82" s="36"/>
      <c r="W82" s="36"/>
      <c r="X82" s="36"/>
      <c r="Y82" s="36"/>
      <c r="Z82" s="36"/>
      <c r="AA82" s="36"/>
      <c r="AB82" s="36"/>
      <c r="AC82" s="36"/>
      <c r="AD82" s="36"/>
      <c r="AE82" s="36"/>
    </row>
    <row r="83" spans="1:31" s="2" customFormat="1" ht="15.15" customHeight="1">
      <c r="A83" s="36"/>
      <c r="B83" s="37"/>
      <c r="C83" s="30" t="s">
        <v>25</v>
      </c>
      <c r="D83" s="38"/>
      <c r="E83" s="38"/>
      <c r="F83" s="25" t="str">
        <f>E15</f>
        <v xml:space="preserve"> </v>
      </c>
      <c r="G83" s="38"/>
      <c r="H83" s="38"/>
      <c r="I83" s="30" t="s">
        <v>30</v>
      </c>
      <c r="J83" s="34" t="str">
        <f>E21</f>
        <v xml:space="preserve"> </v>
      </c>
      <c r="K83" s="38"/>
      <c r="L83" s="132"/>
      <c r="S83" s="36"/>
      <c r="T83" s="36"/>
      <c r="U83" s="36"/>
      <c r="V83" s="36"/>
      <c r="W83" s="36"/>
      <c r="X83" s="36"/>
      <c r="Y83" s="36"/>
      <c r="Z83" s="36"/>
      <c r="AA83" s="36"/>
      <c r="AB83" s="36"/>
      <c r="AC83" s="36"/>
      <c r="AD83" s="36"/>
      <c r="AE83" s="36"/>
    </row>
    <row r="84" spans="1:31" s="2" customFormat="1" ht="15.15" customHeight="1">
      <c r="A84" s="36"/>
      <c r="B84" s="37"/>
      <c r="C84" s="30" t="s">
        <v>28</v>
      </c>
      <c r="D84" s="38"/>
      <c r="E84" s="38"/>
      <c r="F84" s="25" t="str">
        <f>IF(E18="","",E18)</f>
        <v>Vyplň údaj</v>
      </c>
      <c r="G84" s="38"/>
      <c r="H84" s="38"/>
      <c r="I84" s="30" t="s">
        <v>32</v>
      </c>
      <c r="J84" s="34" t="str">
        <f>E24</f>
        <v xml:space="preserve"> </v>
      </c>
      <c r="K84" s="38"/>
      <c r="L84" s="132"/>
      <c r="S84" s="36"/>
      <c r="T84" s="36"/>
      <c r="U84" s="36"/>
      <c r="V84" s="36"/>
      <c r="W84" s="36"/>
      <c r="X84" s="36"/>
      <c r="Y84" s="36"/>
      <c r="Z84" s="36"/>
      <c r="AA84" s="36"/>
      <c r="AB84" s="36"/>
      <c r="AC84" s="36"/>
      <c r="AD84" s="36"/>
      <c r="AE84" s="36"/>
    </row>
    <row r="85" spans="1:31" s="2" customFormat="1" ht="10.3" customHeight="1">
      <c r="A85" s="36"/>
      <c r="B85" s="37"/>
      <c r="C85" s="38"/>
      <c r="D85" s="38"/>
      <c r="E85" s="38"/>
      <c r="F85" s="38"/>
      <c r="G85" s="38"/>
      <c r="H85" s="38"/>
      <c r="I85" s="38"/>
      <c r="J85" s="38"/>
      <c r="K85" s="38"/>
      <c r="L85" s="132"/>
      <c r="S85" s="36"/>
      <c r="T85" s="36"/>
      <c r="U85" s="36"/>
      <c r="V85" s="36"/>
      <c r="W85" s="36"/>
      <c r="X85" s="36"/>
      <c r="Y85" s="36"/>
      <c r="Z85" s="36"/>
      <c r="AA85" s="36"/>
      <c r="AB85" s="36"/>
      <c r="AC85" s="36"/>
      <c r="AD85" s="36"/>
      <c r="AE85" s="36"/>
    </row>
    <row r="86" spans="1:31" s="11" customFormat="1" ht="29.25" customHeight="1">
      <c r="A86" s="175"/>
      <c r="B86" s="176"/>
      <c r="C86" s="177" t="s">
        <v>148</v>
      </c>
      <c r="D86" s="178" t="s">
        <v>54</v>
      </c>
      <c r="E86" s="178" t="s">
        <v>50</v>
      </c>
      <c r="F86" s="178" t="s">
        <v>51</v>
      </c>
      <c r="G86" s="178" t="s">
        <v>149</v>
      </c>
      <c r="H86" s="178" t="s">
        <v>150</v>
      </c>
      <c r="I86" s="178" t="s">
        <v>151</v>
      </c>
      <c r="J86" s="178" t="s">
        <v>115</v>
      </c>
      <c r="K86" s="179" t="s">
        <v>152</v>
      </c>
      <c r="L86" s="180"/>
      <c r="M86" s="90" t="s">
        <v>19</v>
      </c>
      <c r="N86" s="91" t="s">
        <v>39</v>
      </c>
      <c r="O86" s="91" t="s">
        <v>153</v>
      </c>
      <c r="P86" s="91" t="s">
        <v>154</v>
      </c>
      <c r="Q86" s="91" t="s">
        <v>155</v>
      </c>
      <c r="R86" s="91" t="s">
        <v>156</v>
      </c>
      <c r="S86" s="91" t="s">
        <v>157</v>
      </c>
      <c r="T86" s="92" t="s">
        <v>158</v>
      </c>
      <c r="U86" s="175"/>
      <c r="V86" s="175"/>
      <c r="W86" s="175"/>
      <c r="X86" s="175"/>
      <c r="Y86" s="175"/>
      <c r="Z86" s="175"/>
      <c r="AA86" s="175"/>
      <c r="AB86" s="175"/>
      <c r="AC86" s="175"/>
      <c r="AD86" s="175"/>
      <c r="AE86" s="175"/>
    </row>
    <row r="87" spans="1:63" s="2" customFormat="1" ht="22.8" customHeight="1">
      <c r="A87" s="36"/>
      <c r="B87" s="37"/>
      <c r="C87" s="97" t="s">
        <v>159</v>
      </c>
      <c r="D87" s="38"/>
      <c r="E87" s="38"/>
      <c r="F87" s="38"/>
      <c r="G87" s="38"/>
      <c r="H87" s="38"/>
      <c r="I87" s="38"/>
      <c r="J87" s="181">
        <f>BK87</f>
        <v>0</v>
      </c>
      <c r="K87" s="38"/>
      <c r="L87" s="42"/>
      <c r="M87" s="93"/>
      <c r="N87" s="182"/>
      <c r="O87" s="94"/>
      <c r="P87" s="183">
        <f>P88</f>
        <v>0</v>
      </c>
      <c r="Q87" s="94"/>
      <c r="R87" s="183">
        <f>R88</f>
        <v>0</v>
      </c>
      <c r="S87" s="94"/>
      <c r="T87" s="184">
        <f>T88</f>
        <v>0</v>
      </c>
      <c r="U87" s="36"/>
      <c r="V87" s="36"/>
      <c r="W87" s="36"/>
      <c r="X87" s="36"/>
      <c r="Y87" s="36"/>
      <c r="Z87" s="36"/>
      <c r="AA87" s="36"/>
      <c r="AB87" s="36"/>
      <c r="AC87" s="36"/>
      <c r="AD87" s="36"/>
      <c r="AE87" s="36"/>
      <c r="AT87" s="15" t="s">
        <v>68</v>
      </c>
      <c r="AU87" s="15" t="s">
        <v>116</v>
      </c>
      <c r="BK87" s="185">
        <f>BK88</f>
        <v>0</v>
      </c>
    </row>
    <row r="88" spans="1:63" s="12" customFormat="1" ht="25.9" customHeight="1">
      <c r="A88" s="12"/>
      <c r="B88" s="186"/>
      <c r="C88" s="187"/>
      <c r="D88" s="188" t="s">
        <v>68</v>
      </c>
      <c r="E88" s="189" t="s">
        <v>77</v>
      </c>
      <c r="F88" s="189" t="s">
        <v>4217</v>
      </c>
      <c r="G88" s="187"/>
      <c r="H88" s="187"/>
      <c r="I88" s="190"/>
      <c r="J88" s="191">
        <f>BK88</f>
        <v>0</v>
      </c>
      <c r="K88" s="187"/>
      <c r="L88" s="192"/>
      <c r="M88" s="193"/>
      <c r="N88" s="194"/>
      <c r="O88" s="194"/>
      <c r="P88" s="195">
        <f>P89+P100+P109+P112+P125+P156+P173</f>
        <v>0</v>
      </c>
      <c r="Q88" s="194"/>
      <c r="R88" s="195">
        <f>R89+R100+R109+R112+R125+R156+R173</f>
        <v>0</v>
      </c>
      <c r="S88" s="194"/>
      <c r="T88" s="196">
        <f>T89+T100+T109+T112+T125+T156+T173</f>
        <v>0</v>
      </c>
      <c r="U88" s="12"/>
      <c r="V88" s="12"/>
      <c r="W88" s="12"/>
      <c r="X88" s="12"/>
      <c r="Y88" s="12"/>
      <c r="Z88" s="12"/>
      <c r="AA88" s="12"/>
      <c r="AB88" s="12"/>
      <c r="AC88" s="12"/>
      <c r="AD88" s="12"/>
      <c r="AE88" s="12"/>
      <c r="AR88" s="197" t="s">
        <v>77</v>
      </c>
      <c r="AT88" s="198" t="s">
        <v>68</v>
      </c>
      <c r="AU88" s="198" t="s">
        <v>69</v>
      </c>
      <c r="AY88" s="197" t="s">
        <v>162</v>
      </c>
      <c r="BK88" s="199">
        <f>BK89+BK100+BK109+BK112+BK125+BK156+BK173</f>
        <v>0</v>
      </c>
    </row>
    <row r="89" spans="1:63" s="12" customFormat="1" ht="22.8" customHeight="1">
      <c r="A89" s="12"/>
      <c r="B89" s="186"/>
      <c r="C89" s="187"/>
      <c r="D89" s="188" t="s">
        <v>68</v>
      </c>
      <c r="E89" s="200" t="s">
        <v>4218</v>
      </c>
      <c r="F89" s="200" t="s">
        <v>4219</v>
      </c>
      <c r="G89" s="187"/>
      <c r="H89" s="187"/>
      <c r="I89" s="190"/>
      <c r="J89" s="201">
        <f>BK89</f>
        <v>0</v>
      </c>
      <c r="K89" s="187"/>
      <c r="L89" s="192"/>
      <c r="M89" s="193"/>
      <c r="N89" s="194"/>
      <c r="O89" s="194"/>
      <c r="P89" s="195">
        <f>SUM(P90:P99)</f>
        <v>0</v>
      </c>
      <c r="Q89" s="194"/>
      <c r="R89" s="195">
        <f>SUM(R90:R99)</f>
        <v>0</v>
      </c>
      <c r="S89" s="194"/>
      <c r="T89" s="196">
        <f>SUM(T90:T99)</f>
        <v>0</v>
      </c>
      <c r="U89" s="12"/>
      <c r="V89" s="12"/>
      <c r="W89" s="12"/>
      <c r="X89" s="12"/>
      <c r="Y89" s="12"/>
      <c r="Z89" s="12"/>
      <c r="AA89" s="12"/>
      <c r="AB89" s="12"/>
      <c r="AC89" s="12"/>
      <c r="AD89" s="12"/>
      <c r="AE89" s="12"/>
      <c r="AR89" s="197" t="s">
        <v>77</v>
      </c>
      <c r="AT89" s="198" t="s">
        <v>68</v>
      </c>
      <c r="AU89" s="198" t="s">
        <v>77</v>
      </c>
      <c r="AY89" s="197" t="s">
        <v>162</v>
      </c>
      <c r="BK89" s="199">
        <f>SUM(BK90:BK99)</f>
        <v>0</v>
      </c>
    </row>
    <row r="90" spans="1:65" s="2" customFormat="1" ht="24.15" customHeight="1">
      <c r="A90" s="36"/>
      <c r="B90" s="37"/>
      <c r="C90" s="202" t="s">
        <v>77</v>
      </c>
      <c r="D90" s="202" t="s">
        <v>164</v>
      </c>
      <c r="E90" s="203" t="s">
        <v>4220</v>
      </c>
      <c r="F90" s="204" t="s">
        <v>4221</v>
      </c>
      <c r="G90" s="205" t="s">
        <v>3535</v>
      </c>
      <c r="H90" s="206">
        <v>1</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79</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79</v>
      </c>
    </row>
    <row r="91" spans="1:65" s="2" customFormat="1" ht="16.5" customHeight="1">
      <c r="A91" s="36"/>
      <c r="B91" s="37"/>
      <c r="C91" s="202" t="s">
        <v>79</v>
      </c>
      <c r="D91" s="202" t="s">
        <v>164</v>
      </c>
      <c r="E91" s="203" t="s">
        <v>4222</v>
      </c>
      <c r="F91" s="204" t="s">
        <v>4223</v>
      </c>
      <c r="G91" s="205" t="s">
        <v>3535</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79</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169</v>
      </c>
    </row>
    <row r="92" spans="1:65" s="2" customFormat="1" ht="16.5" customHeight="1">
      <c r="A92" s="36"/>
      <c r="B92" s="37"/>
      <c r="C92" s="202" t="s">
        <v>177</v>
      </c>
      <c r="D92" s="202" t="s">
        <v>164</v>
      </c>
      <c r="E92" s="203" t="s">
        <v>4224</v>
      </c>
      <c r="F92" s="204" t="s">
        <v>4225</v>
      </c>
      <c r="G92" s="205" t="s">
        <v>3535</v>
      </c>
      <c r="H92" s="206">
        <v>1</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79</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193</v>
      </c>
    </row>
    <row r="93" spans="1:65" s="2" customFormat="1" ht="16.5" customHeight="1">
      <c r="A93" s="36"/>
      <c r="B93" s="37"/>
      <c r="C93" s="202" t="s">
        <v>169</v>
      </c>
      <c r="D93" s="202" t="s">
        <v>164</v>
      </c>
      <c r="E93" s="203" t="s">
        <v>4226</v>
      </c>
      <c r="F93" s="204" t="s">
        <v>4227</v>
      </c>
      <c r="G93" s="205" t="s">
        <v>3535</v>
      </c>
      <c r="H93" s="206">
        <v>1</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79</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204</v>
      </c>
    </row>
    <row r="94" spans="1:65" s="2" customFormat="1" ht="16.5" customHeight="1">
      <c r="A94" s="36"/>
      <c r="B94" s="37"/>
      <c r="C94" s="202" t="s">
        <v>188</v>
      </c>
      <c r="D94" s="202" t="s">
        <v>164</v>
      </c>
      <c r="E94" s="203" t="s">
        <v>4228</v>
      </c>
      <c r="F94" s="204" t="s">
        <v>4229</v>
      </c>
      <c r="G94" s="205" t="s">
        <v>3535</v>
      </c>
      <c r="H94" s="206">
        <v>1</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79</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104</v>
      </c>
    </row>
    <row r="95" spans="1:65" s="2" customFormat="1" ht="16.5" customHeight="1">
      <c r="A95" s="36"/>
      <c r="B95" s="37"/>
      <c r="C95" s="202" t="s">
        <v>193</v>
      </c>
      <c r="D95" s="202" t="s">
        <v>164</v>
      </c>
      <c r="E95" s="203" t="s">
        <v>4230</v>
      </c>
      <c r="F95" s="204" t="s">
        <v>4231</v>
      </c>
      <c r="G95" s="205" t="s">
        <v>3535</v>
      </c>
      <c r="H95" s="206">
        <v>4</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79</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220</v>
      </c>
    </row>
    <row r="96" spans="1:65" s="2" customFormat="1" ht="16.5" customHeight="1">
      <c r="A96" s="36"/>
      <c r="B96" s="37"/>
      <c r="C96" s="202" t="s">
        <v>199</v>
      </c>
      <c r="D96" s="202" t="s">
        <v>164</v>
      </c>
      <c r="E96" s="203" t="s">
        <v>4232</v>
      </c>
      <c r="F96" s="204" t="s">
        <v>4233</v>
      </c>
      <c r="G96" s="205" t="s">
        <v>3535</v>
      </c>
      <c r="H96" s="206">
        <v>3</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79</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229</v>
      </c>
    </row>
    <row r="97" spans="1:65" s="2" customFormat="1" ht="16.5" customHeight="1">
      <c r="A97" s="36"/>
      <c r="B97" s="37"/>
      <c r="C97" s="202" t="s">
        <v>204</v>
      </c>
      <c r="D97" s="202" t="s">
        <v>164</v>
      </c>
      <c r="E97" s="203" t="s">
        <v>4234</v>
      </c>
      <c r="F97" s="204" t="s">
        <v>4235</v>
      </c>
      <c r="G97" s="205" t="s">
        <v>3535</v>
      </c>
      <c r="H97" s="206">
        <v>5</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79</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238</v>
      </c>
    </row>
    <row r="98" spans="1:65" s="2" customFormat="1" ht="16.5" customHeight="1">
      <c r="A98" s="36"/>
      <c r="B98" s="37"/>
      <c r="C98" s="202" t="s">
        <v>209</v>
      </c>
      <c r="D98" s="202" t="s">
        <v>164</v>
      </c>
      <c r="E98" s="203" t="s">
        <v>3837</v>
      </c>
      <c r="F98" s="204" t="s">
        <v>4236</v>
      </c>
      <c r="G98" s="205" t="s">
        <v>3535</v>
      </c>
      <c r="H98" s="206">
        <v>3</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79</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249</v>
      </c>
    </row>
    <row r="99" spans="1:65" s="2" customFormat="1" ht="16.5" customHeight="1">
      <c r="A99" s="36"/>
      <c r="B99" s="37"/>
      <c r="C99" s="202" t="s">
        <v>104</v>
      </c>
      <c r="D99" s="202" t="s">
        <v>164</v>
      </c>
      <c r="E99" s="203" t="s">
        <v>3839</v>
      </c>
      <c r="F99" s="204" t="s">
        <v>4237</v>
      </c>
      <c r="G99" s="205" t="s">
        <v>3535</v>
      </c>
      <c r="H99" s="206">
        <v>2</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79</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260</v>
      </c>
    </row>
    <row r="100" spans="1:63" s="12" customFormat="1" ht="22.8" customHeight="1">
      <c r="A100" s="12"/>
      <c r="B100" s="186"/>
      <c r="C100" s="187"/>
      <c r="D100" s="188" t="s">
        <v>68</v>
      </c>
      <c r="E100" s="200" t="s">
        <v>3841</v>
      </c>
      <c r="F100" s="200" t="s">
        <v>4238</v>
      </c>
      <c r="G100" s="187"/>
      <c r="H100" s="187"/>
      <c r="I100" s="190"/>
      <c r="J100" s="201">
        <f>BK100</f>
        <v>0</v>
      </c>
      <c r="K100" s="187"/>
      <c r="L100" s="192"/>
      <c r="M100" s="193"/>
      <c r="N100" s="194"/>
      <c r="O100" s="194"/>
      <c r="P100" s="195">
        <f>SUM(P101:P108)</f>
        <v>0</v>
      </c>
      <c r="Q100" s="194"/>
      <c r="R100" s="195">
        <f>SUM(R101:R108)</f>
        <v>0</v>
      </c>
      <c r="S100" s="194"/>
      <c r="T100" s="196">
        <f>SUM(T101:T108)</f>
        <v>0</v>
      </c>
      <c r="U100" s="12"/>
      <c r="V100" s="12"/>
      <c r="W100" s="12"/>
      <c r="X100" s="12"/>
      <c r="Y100" s="12"/>
      <c r="Z100" s="12"/>
      <c r="AA100" s="12"/>
      <c r="AB100" s="12"/>
      <c r="AC100" s="12"/>
      <c r="AD100" s="12"/>
      <c r="AE100" s="12"/>
      <c r="AR100" s="197" t="s">
        <v>77</v>
      </c>
      <c r="AT100" s="198" t="s">
        <v>68</v>
      </c>
      <c r="AU100" s="198" t="s">
        <v>77</v>
      </c>
      <c r="AY100" s="197" t="s">
        <v>162</v>
      </c>
      <c r="BK100" s="199">
        <f>SUM(BK101:BK108)</f>
        <v>0</v>
      </c>
    </row>
    <row r="101" spans="1:65" s="2" customFormat="1" ht="16.5" customHeight="1">
      <c r="A101" s="36"/>
      <c r="B101" s="37"/>
      <c r="C101" s="202" t="s">
        <v>107</v>
      </c>
      <c r="D101" s="202" t="s">
        <v>164</v>
      </c>
      <c r="E101" s="203" t="s">
        <v>3843</v>
      </c>
      <c r="F101" s="204" t="s">
        <v>4239</v>
      </c>
      <c r="G101" s="205" t="s">
        <v>3535</v>
      </c>
      <c r="H101" s="206">
        <v>80</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79</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269</v>
      </c>
    </row>
    <row r="102" spans="1:65" s="2" customFormat="1" ht="16.5" customHeight="1">
      <c r="A102" s="36"/>
      <c r="B102" s="37"/>
      <c r="C102" s="202" t="s">
        <v>220</v>
      </c>
      <c r="D102" s="202" t="s">
        <v>164</v>
      </c>
      <c r="E102" s="203" t="s">
        <v>3845</v>
      </c>
      <c r="F102" s="204" t="s">
        <v>4240</v>
      </c>
      <c r="G102" s="205" t="s">
        <v>3535</v>
      </c>
      <c r="H102" s="206">
        <v>80</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79</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278</v>
      </c>
    </row>
    <row r="103" spans="1:65" s="2" customFormat="1" ht="16.5" customHeight="1">
      <c r="A103" s="36"/>
      <c r="B103" s="37"/>
      <c r="C103" s="202" t="s">
        <v>225</v>
      </c>
      <c r="D103" s="202" t="s">
        <v>164</v>
      </c>
      <c r="E103" s="203" t="s">
        <v>3847</v>
      </c>
      <c r="F103" s="204" t="s">
        <v>4241</v>
      </c>
      <c r="G103" s="205" t="s">
        <v>3535</v>
      </c>
      <c r="H103" s="206">
        <v>15</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79</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288</v>
      </c>
    </row>
    <row r="104" spans="1:65" s="2" customFormat="1" ht="16.5" customHeight="1">
      <c r="A104" s="36"/>
      <c r="B104" s="37"/>
      <c r="C104" s="202" t="s">
        <v>229</v>
      </c>
      <c r="D104" s="202" t="s">
        <v>164</v>
      </c>
      <c r="E104" s="203" t="s">
        <v>3849</v>
      </c>
      <c r="F104" s="204" t="s">
        <v>4242</v>
      </c>
      <c r="G104" s="205" t="s">
        <v>3535</v>
      </c>
      <c r="H104" s="206">
        <v>15</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79</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298</v>
      </c>
    </row>
    <row r="105" spans="1:65" s="2" customFormat="1" ht="16.5" customHeight="1">
      <c r="A105" s="36"/>
      <c r="B105" s="37"/>
      <c r="C105" s="202" t="s">
        <v>8</v>
      </c>
      <c r="D105" s="202" t="s">
        <v>164</v>
      </c>
      <c r="E105" s="203" t="s">
        <v>3851</v>
      </c>
      <c r="F105" s="204" t="s">
        <v>4243</v>
      </c>
      <c r="G105" s="205" t="s">
        <v>3535</v>
      </c>
      <c r="H105" s="206">
        <v>2</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79</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306</v>
      </c>
    </row>
    <row r="106" spans="1:65" s="2" customFormat="1" ht="16.5" customHeight="1">
      <c r="A106" s="36"/>
      <c r="B106" s="37"/>
      <c r="C106" s="202" t="s">
        <v>238</v>
      </c>
      <c r="D106" s="202" t="s">
        <v>164</v>
      </c>
      <c r="E106" s="203" t="s">
        <v>3853</v>
      </c>
      <c r="F106" s="204" t="s">
        <v>4244</v>
      </c>
      <c r="G106" s="205" t="s">
        <v>3535</v>
      </c>
      <c r="H106" s="206">
        <v>31</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79</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314</v>
      </c>
    </row>
    <row r="107" spans="1:65" s="2" customFormat="1" ht="16.5" customHeight="1">
      <c r="A107" s="36"/>
      <c r="B107" s="37"/>
      <c r="C107" s="202" t="s">
        <v>244</v>
      </c>
      <c r="D107" s="202" t="s">
        <v>164</v>
      </c>
      <c r="E107" s="203" t="s">
        <v>3855</v>
      </c>
      <c r="F107" s="204" t="s">
        <v>4245</v>
      </c>
      <c r="G107" s="205" t="s">
        <v>3535</v>
      </c>
      <c r="H107" s="206">
        <v>80</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79</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324</v>
      </c>
    </row>
    <row r="108" spans="1:65" s="2" customFormat="1" ht="16.5" customHeight="1">
      <c r="A108" s="36"/>
      <c r="B108" s="37"/>
      <c r="C108" s="202" t="s">
        <v>249</v>
      </c>
      <c r="D108" s="202" t="s">
        <v>164</v>
      </c>
      <c r="E108" s="203" t="s">
        <v>3857</v>
      </c>
      <c r="F108" s="204" t="s">
        <v>4246</v>
      </c>
      <c r="G108" s="205" t="s">
        <v>3535</v>
      </c>
      <c r="H108" s="206">
        <v>8</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79</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335</v>
      </c>
    </row>
    <row r="109" spans="1:63" s="12" customFormat="1" ht="22.8" customHeight="1">
      <c r="A109" s="12"/>
      <c r="B109" s="186"/>
      <c r="C109" s="187"/>
      <c r="D109" s="188" t="s">
        <v>68</v>
      </c>
      <c r="E109" s="200" t="s">
        <v>3859</v>
      </c>
      <c r="F109" s="200" t="s">
        <v>4247</v>
      </c>
      <c r="G109" s="187"/>
      <c r="H109" s="187"/>
      <c r="I109" s="190"/>
      <c r="J109" s="201">
        <f>BK109</f>
        <v>0</v>
      </c>
      <c r="K109" s="187"/>
      <c r="L109" s="192"/>
      <c r="M109" s="193"/>
      <c r="N109" s="194"/>
      <c r="O109" s="194"/>
      <c r="P109" s="195">
        <f>SUM(P110:P111)</f>
        <v>0</v>
      </c>
      <c r="Q109" s="194"/>
      <c r="R109" s="195">
        <f>SUM(R110:R111)</f>
        <v>0</v>
      </c>
      <c r="S109" s="194"/>
      <c r="T109" s="196">
        <f>SUM(T110:T111)</f>
        <v>0</v>
      </c>
      <c r="U109" s="12"/>
      <c r="V109" s="12"/>
      <c r="W109" s="12"/>
      <c r="X109" s="12"/>
      <c r="Y109" s="12"/>
      <c r="Z109" s="12"/>
      <c r="AA109" s="12"/>
      <c r="AB109" s="12"/>
      <c r="AC109" s="12"/>
      <c r="AD109" s="12"/>
      <c r="AE109" s="12"/>
      <c r="AR109" s="197" t="s">
        <v>77</v>
      </c>
      <c r="AT109" s="198" t="s">
        <v>68</v>
      </c>
      <c r="AU109" s="198" t="s">
        <v>77</v>
      </c>
      <c r="AY109" s="197" t="s">
        <v>162</v>
      </c>
      <c r="BK109" s="199">
        <f>SUM(BK110:BK111)</f>
        <v>0</v>
      </c>
    </row>
    <row r="110" spans="1:65" s="2" customFormat="1" ht="24.15" customHeight="1">
      <c r="A110" s="36"/>
      <c r="B110" s="37"/>
      <c r="C110" s="202" t="s">
        <v>254</v>
      </c>
      <c r="D110" s="202" t="s">
        <v>164</v>
      </c>
      <c r="E110" s="203" t="s">
        <v>3861</v>
      </c>
      <c r="F110" s="204" t="s">
        <v>4248</v>
      </c>
      <c r="G110" s="205" t="s">
        <v>3535</v>
      </c>
      <c r="H110" s="206">
        <v>1</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79</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345</v>
      </c>
    </row>
    <row r="111" spans="1:65" s="2" customFormat="1" ht="16.5" customHeight="1">
      <c r="A111" s="36"/>
      <c r="B111" s="37"/>
      <c r="C111" s="202" t="s">
        <v>260</v>
      </c>
      <c r="D111" s="202" t="s">
        <v>164</v>
      </c>
      <c r="E111" s="203" t="s">
        <v>3863</v>
      </c>
      <c r="F111" s="204" t="s">
        <v>4237</v>
      </c>
      <c r="G111" s="205" t="s">
        <v>3535</v>
      </c>
      <c r="H111" s="206">
        <v>2</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79</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355</v>
      </c>
    </row>
    <row r="112" spans="1:63" s="12" customFormat="1" ht="22.8" customHeight="1">
      <c r="A112" s="12"/>
      <c r="B112" s="186"/>
      <c r="C112" s="187"/>
      <c r="D112" s="188" t="s">
        <v>68</v>
      </c>
      <c r="E112" s="200" t="s">
        <v>3865</v>
      </c>
      <c r="F112" s="200" t="s">
        <v>4249</v>
      </c>
      <c r="G112" s="187"/>
      <c r="H112" s="187"/>
      <c r="I112" s="190"/>
      <c r="J112" s="201">
        <f>BK112</f>
        <v>0</v>
      </c>
      <c r="K112" s="187"/>
      <c r="L112" s="192"/>
      <c r="M112" s="193"/>
      <c r="N112" s="194"/>
      <c r="O112" s="194"/>
      <c r="P112" s="195">
        <f>SUM(P113:P124)</f>
        <v>0</v>
      </c>
      <c r="Q112" s="194"/>
      <c r="R112" s="195">
        <f>SUM(R113:R124)</f>
        <v>0</v>
      </c>
      <c r="S112" s="194"/>
      <c r="T112" s="196">
        <f>SUM(T113:T124)</f>
        <v>0</v>
      </c>
      <c r="U112" s="12"/>
      <c r="V112" s="12"/>
      <c r="W112" s="12"/>
      <c r="X112" s="12"/>
      <c r="Y112" s="12"/>
      <c r="Z112" s="12"/>
      <c r="AA112" s="12"/>
      <c r="AB112" s="12"/>
      <c r="AC112" s="12"/>
      <c r="AD112" s="12"/>
      <c r="AE112" s="12"/>
      <c r="AR112" s="197" t="s">
        <v>77</v>
      </c>
      <c r="AT112" s="198" t="s">
        <v>68</v>
      </c>
      <c r="AU112" s="198" t="s">
        <v>77</v>
      </c>
      <c r="AY112" s="197" t="s">
        <v>162</v>
      </c>
      <c r="BK112" s="199">
        <f>SUM(BK113:BK124)</f>
        <v>0</v>
      </c>
    </row>
    <row r="113" spans="1:65" s="2" customFormat="1" ht="37.8" customHeight="1">
      <c r="A113" s="36"/>
      <c r="B113" s="37"/>
      <c r="C113" s="202" t="s">
        <v>7</v>
      </c>
      <c r="D113" s="202" t="s">
        <v>164</v>
      </c>
      <c r="E113" s="203" t="s">
        <v>3867</v>
      </c>
      <c r="F113" s="204" t="s">
        <v>4250</v>
      </c>
      <c r="G113" s="205" t="s">
        <v>3535</v>
      </c>
      <c r="H113" s="206">
        <v>1</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79</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365</v>
      </c>
    </row>
    <row r="114" spans="1:65" s="2" customFormat="1" ht="37.8" customHeight="1">
      <c r="A114" s="36"/>
      <c r="B114" s="37"/>
      <c r="C114" s="202" t="s">
        <v>269</v>
      </c>
      <c r="D114" s="202" t="s">
        <v>164</v>
      </c>
      <c r="E114" s="203" t="s">
        <v>3869</v>
      </c>
      <c r="F114" s="204" t="s">
        <v>4251</v>
      </c>
      <c r="G114" s="205" t="s">
        <v>3535</v>
      </c>
      <c r="H114" s="206">
        <v>1</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79</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375</v>
      </c>
    </row>
    <row r="115" spans="1:65" s="2" customFormat="1" ht="24.15" customHeight="1">
      <c r="A115" s="36"/>
      <c r="B115" s="37"/>
      <c r="C115" s="202" t="s">
        <v>273</v>
      </c>
      <c r="D115" s="202" t="s">
        <v>164</v>
      </c>
      <c r="E115" s="203" t="s">
        <v>3871</v>
      </c>
      <c r="F115" s="204" t="s">
        <v>4252</v>
      </c>
      <c r="G115" s="205" t="s">
        <v>3535</v>
      </c>
      <c r="H115" s="206">
        <v>1</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79</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385</v>
      </c>
    </row>
    <row r="116" spans="1:65" s="2" customFormat="1" ht="33" customHeight="1">
      <c r="A116" s="36"/>
      <c r="B116" s="37"/>
      <c r="C116" s="202" t="s">
        <v>278</v>
      </c>
      <c r="D116" s="202" t="s">
        <v>164</v>
      </c>
      <c r="E116" s="203" t="s">
        <v>3873</v>
      </c>
      <c r="F116" s="204" t="s">
        <v>4253</v>
      </c>
      <c r="G116" s="205" t="s">
        <v>3535</v>
      </c>
      <c r="H116" s="206">
        <v>3</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79</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395</v>
      </c>
    </row>
    <row r="117" spans="1:65" s="2" customFormat="1" ht="33" customHeight="1">
      <c r="A117" s="36"/>
      <c r="B117" s="37"/>
      <c r="C117" s="202" t="s">
        <v>283</v>
      </c>
      <c r="D117" s="202" t="s">
        <v>164</v>
      </c>
      <c r="E117" s="203" t="s">
        <v>3875</v>
      </c>
      <c r="F117" s="204" t="s">
        <v>4254</v>
      </c>
      <c r="G117" s="205" t="s">
        <v>3535</v>
      </c>
      <c r="H117" s="206">
        <v>6</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79</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405</v>
      </c>
    </row>
    <row r="118" spans="1:65" s="2" customFormat="1" ht="24.15" customHeight="1">
      <c r="A118" s="36"/>
      <c r="B118" s="37"/>
      <c r="C118" s="202" t="s">
        <v>288</v>
      </c>
      <c r="D118" s="202" t="s">
        <v>164</v>
      </c>
      <c r="E118" s="203" t="s">
        <v>3877</v>
      </c>
      <c r="F118" s="204" t="s">
        <v>4255</v>
      </c>
      <c r="G118" s="205" t="s">
        <v>3535</v>
      </c>
      <c r="H118" s="206">
        <v>3</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79</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415</v>
      </c>
    </row>
    <row r="119" spans="1:65" s="2" customFormat="1" ht="37.8" customHeight="1">
      <c r="A119" s="36"/>
      <c r="B119" s="37"/>
      <c r="C119" s="202" t="s">
        <v>293</v>
      </c>
      <c r="D119" s="202" t="s">
        <v>164</v>
      </c>
      <c r="E119" s="203" t="s">
        <v>4256</v>
      </c>
      <c r="F119" s="204" t="s">
        <v>4257</v>
      </c>
      <c r="G119" s="205" t="s">
        <v>3535</v>
      </c>
      <c r="H119" s="206">
        <v>1</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79</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425</v>
      </c>
    </row>
    <row r="120" spans="1:65" s="2" customFormat="1" ht="24.15" customHeight="1">
      <c r="A120" s="36"/>
      <c r="B120" s="37"/>
      <c r="C120" s="202" t="s">
        <v>298</v>
      </c>
      <c r="D120" s="202" t="s">
        <v>164</v>
      </c>
      <c r="E120" s="203" t="s">
        <v>4258</v>
      </c>
      <c r="F120" s="204" t="s">
        <v>4259</v>
      </c>
      <c r="G120" s="205" t="s">
        <v>3535</v>
      </c>
      <c r="H120" s="206">
        <v>2</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79</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435</v>
      </c>
    </row>
    <row r="121" spans="1:65" s="2" customFormat="1" ht="24.15" customHeight="1">
      <c r="A121" s="36"/>
      <c r="B121" s="37"/>
      <c r="C121" s="202" t="s">
        <v>302</v>
      </c>
      <c r="D121" s="202" t="s">
        <v>164</v>
      </c>
      <c r="E121" s="203" t="s">
        <v>4260</v>
      </c>
      <c r="F121" s="204" t="s">
        <v>4261</v>
      </c>
      <c r="G121" s="205" t="s">
        <v>3535</v>
      </c>
      <c r="H121" s="206">
        <v>9</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79</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445</v>
      </c>
    </row>
    <row r="122" spans="1:65" s="2" customFormat="1" ht="24.15" customHeight="1">
      <c r="A122" s="36"/>
      <c r="B122" s="37"/>
      <c r="C122" s="202" t="s">
        <v>306</v>
      </c>
      <c r="D122" s="202" t="s">
        <v>164</v>
      </c>
      <c r="E122" s="203" t="s">
        <v>4262</v>
      </c>
      <c r="F122" s="204" t="s">
        <v>4263</v>
      </c>
      <c r="G122" s="205" t="s">
        <v>3535</v>
      </c>
      <c r="H122" s="206">
        <v>23</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79</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455</v>
      </c>
    </row>
    <row r="123" spans="1:65" s="2" customFormat="1" ht="21.75" customHeight="1">
      <c r="A123" s="36"/>
      <c r="B123" s="37"/>
      <c r="C123" s="202" t="s">
        <v>310</v>
      </c>
      <c r="D123" s="202" t="s">
        <v>164</v>
      </c>
      <c r="E123" s="203" t="s">
        <v>4264</v>
      </c>
      <c r="F123" s="204" t="s">
        <v>4265</v>
      </c>
      <c r="G123" s="205" t="s">
        <v>3535</v>
      </c>
      <c r="H123" s="206">
        <v>23</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79</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467</v>
      </c>
    </row>
    <row r="124" spans="1:65" s="2" customFormat="1" ht="16.5" customHeight="1">
      <c r="A124" s="36"/>
      <c r="B124" s="37"/>
      <c r="C124" s="202" t="s">
        <v>314</v>
      </c>
      <c r="D124" s="202" t="s">
        <v>164</v>
      </c>
      <c r="E124" s="203" t="s">
        <v>4266</v>
      </c>
      <c r="F124" s="204" t="s">
        <v>4267</v>
      </c>
      <c r="G124" s="205" t="s">
        <v>296</v>
      </c>
      <c r="H124" s="206">
        <v>1</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79</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477</v>
      </c>
    </row>
    <row r="125" spans="1:63" s="12" customFormat="1" ht="22.8" customHeight="1">
      <c r="A125" s="12"/>
      <c r="B125" s="186"/>
      <c r="C125" s="187"/>
      <c r="D125" s="188" t="s">
        <v>68</v>
      </c>
      <c r="E125" s="200" t="s">
        <v>4268</v>
      </c>
      <c r="F125" s="200" t="s">
        <v>4269</v>
      </c>
      <c r="G125" s="187"/>
      <c r="H125" s="187"/>
      <c r="I125" s="190"/>
      <c r="J125" s="201">
        <f>BK125</f>
        <v>0</v>
      </c>
      <c r="K125" s="187"/>
      <c r="L125" s="192"/>
      <c r="M125" s="193"/>
      <c r="N125" s="194"/>
      <c r="O125" s="194"/>
      <c r="P125" s="195">
        <f>SUM(P126:P155)</f>
        <v>0</v>
      </c>
      <c r="Q125" s="194"/>
      <c r="R125" s="195">
        <f>SUM(R126:R155)</f>
        <v>0</v>
      </c>
      <c r="S125" s="194"/>
      <c r="T125" s="196">
        <f>SUM(T126:T155)</f>
        <v>0</v>
      </c>
      <c r="U125" s="12"/>
      <c r="V125" s="12"/>
      <c r="W125" s="12"/>
      <c r="X125" s="12"/>
      <c r="Y125" s="12"/>
      <c r="Z125" s="12"/>
      <c r="AA125" s="12"/>
      <c r="AB125" s="12"/>
      <c r="AC125" s="12"/>
      <c r="AD125" s="12"/>
      <c r="AE125" s="12"/>
      <c r="AR125" s="197" t="s">
        <v>77</v>
      </c>
      <c r="AT125" s="198" t="s">
        <v>68</v>
      </c>
      <c r="AU125" s="198" t="s">
        <v>77</v>
      </c>
      <c r="AY125" s="197" t="s">
        <v>162</v>
      </c>
      <c r="BK125" s="199">
        <f>SUM(BK126:BK155)</f>
        <v>0</v>
      </c>
    </row>
    <row r="126" spans="1:65" s="2" customFormat="1" ht="24.15" customHeight="1">
      <c r="A126" s="36"/>
      <c r="B126" s="37"/>
      <c r="C126" s="202" t="s">
        <v>319</v>
      </c>
      <c r="D126" s="202" t="s">
        <v>164</v>
      </c>
      <c r="E126" s="203" t="s">
        <v>4270</v>
      </c>
      <c r="F126" s="204" t="s">
        <v>4271</v>
      </c>
      <c r="G126" s="205" t="s">
        <v>327</v>
      </c>
      <c r="H126" s="206">
        <v>960</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79</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487</v>
      </c>
    </row>
    <row r="127" spans="1:65" s="2" customFormat="1" ht="37.8" customHeight="1">
      <c r="A127" s="36"/>
      <c r="B127" s="37"/>
      <c r="C127" s="202" t="s">
        <v>324</v>
      </c>
      <c r="D127" s="202" t="s">
        <v>164</v>
      </c>
      <c r="E127" s="203" t="s">
        <v>4272</v>
      </c>
      <c r="F127" s="204" t="s">
        <v>4273</v>
      </c>
      <c r="G127" s="205" t="s">
        <v>327</v>
      </c>
      <c r="H127" s="206">
        <v>240</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79</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497</v>
      </c>
    </row>
    <row r="128" spans="1:65" s="2" customFormat="1" ht="33" customHeight="1">
      <c r="A128" s="36"/>
      <c r="B128" s="37"/>
      <c r="C128" s="202" t="s">
        <v>330</v>
      </c>
      <c r="D128" s="202" t="s">
        <v>164</v>
      </c>
      <c r="E128" s="203" t="s">
        <v>4274</v>
      </c>
      <c r="F128" s="204" t="s">
        <v>4275</v>
      </c>
      <c r="G128" s="205" t="s">
        <v>327</v>
      </c>
      <c r="H128" s="206">
        <v>72</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79</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507</v>
      </c>
    </row>
    <row r="129" spans="1:65" s="2" customFormat="1" ht="33" customHeight="1">
      <c r="A129" s="36"/>
      <c r="B129" s="37"/>
      <c r="C129" s="202" t="s">
        <v>335</v>
      </c>
      <c r="D129" s="202" t="s">
        <v>164</v>
      </c>
      <c r="E129" s="203" t="s">
        <v>4276</v>
      </c>
      <c r="F129" s="204" t="s">
        <v>4277</v>
      </c>
      <c r="G129" s="205" t="s">
        <v>327</v>
      </c>
      <c r="H129" s="206">
        <v>120</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79</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517</v>
      </c>
    </row>
    <row r="130" spans="1:65" s="2" customFormat="1" ht="33" customHeight="1">
      <c r="A130" s="36"/>
      <c r="B130" s="37"/>
      <c r="C130" s="202" t="s">
        <v>340</v>
      </c>
      <c r="D130" s="202" t="s">
        <v>164</v>
      </c>
      <c r="E130" s="203" t="s">
        <v>4278</v>
      </c>
      <c r="F130" s="204" t="s">
        <v>4279</v>
      </c>
      <c r="G130" s="205" t="s">
        <v>327</v>
      </c>
      <c r="H130" s="206">
        <v>120</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79</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528</v>
      </c>
    </row>
    <row r="131" spans="1:65" s="2" customFormat="1" ht="16.5" customHeight="1">
      <c r="A131" s="36"/>
      <c r="B131" s="37"/>
      <c r="C131" s="202" t="s">
        <v>345</v>
      </c>
      <c r="D131" s="202" t="s">
        <v>164</v>
      </c>
      <c r="E131" s="203" t="s">
        <v>4280</v>
      </c>
      <c r="F131" s="204" t="s">
        <v>4281</v>
      </c>
      <c r="G131" s="205" t="s">
        <v>205</v>
      </c>
      <c r="H131" s="206">
        <v>240</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79</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544</v>
      </c>
    </row>
    <row r="132" spans="1:65" s="2" customFormat="1" ht="24.15" customHeight="1">
      <c r="A132" s="36"/>
      <c r="B132" s="37"/>
      <c r="C132" s="202" t="s">
        <v>350</v>
      </c>
      <c r="D132" s="202" t="s">
        <v>164</v>
      </c>
      <c r="E132" s="203" t="s">
        <v>4282</v>
      </c>
      <c r="F132" s="204" t="s">
        <v>4283</v>
      </c>
      <c r="G132" s="205" t="s">
        <v>327</v>
      </c>
      <c r="H132" s="206">
        <v>66</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79</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554</v>
      </c>
    </row>
    <row r="133" spans="1:65" s="2" customFormat="1" ht="16.5" customHeight="1">
      <c r="A133" s="36"/>
      <c r="B133" s="37"/>
      <c r="C133" s="202" t="s">
        <v>355</v>
      </c>
      <c r="D133" s="202" t="s">
        <v>164</v>
      </c>
      <c r="E133" s="203" t="s">
        <v>4284</v>
      </c>
      <c r="F133" s="204" t="s">
        <v>4285</v>
      </c>
      <c r="G133" s="205" t="s">
        <v>327</v>
      </c>
      <c r="H133" s="206">
        <v>540</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79</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564</v>
      </c>
    </row>
    <row r="134" spans="1:65" s="2" customFormat="1" ht="16.5" customHeight="1">
      <c r="A134" s="36"/>
      <c r="B134" s="37"/>
      <c r="C134" s="202" t="s">
        <v>360</v>
      </c>
      <c r="D134" s="202" t="s">
        <v>164</v>
      </c>
      <c r="E134" s="203" t="s">
        <v>4286</v>
      </c>
      <c r="F134" s="204" t="s">
        <v>4287</v>
      </c>
      <c r="G134" s="205" t="s">
        <v>327</v>
      </c>
      <c r="H134" s="206">
        <v>240</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79</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576</v>
      </c>
    </row>
    <row r="135" spans="1:65" s="2" customFormat="1" ht="16.5" customHeight="1">
      <c r="A135" s="36"/>
      <c r="B135" s="37"/>
      <c r="C135" s="202" t="s">
        <v>365</v>
      </c>
      <c r="D135" s="202" t="s">
        <v>164</v>
      </c>
      <c r="E135" s="203" t="s">
        <v>4288</v>
      </c>
      <c r="F135" s="204" t="s">
        <v>4289</v>
      </c>
      <c r="G135" s="205" t="s">
        <v>327</v>
      </c>
      <c r="H135" s="206">
        <v>240</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79</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585</v>
      </c>
    </row>
    <row r="136" spans="1:65" s="2" customFormat="1" ht="21.75" customHeight="1">
      <c r="A136" s="36"/>
      <c r="B136" s="37"/>
      <c r="C136" s="202" t="s">
        <v>370</v>
      </c>
      <c r="D136" s="202" t="s">
        <v>164</v>
      </c>
      <c r="E136" s="203" t="s">
        <v>4290</v>
      </c>
      <c r="F136" s="204" t="s">
        <v>4291</v>
      </c>
      <c r="G136" s="205" t="s">
        <v>327</v>
      </c>
      <c r="H136" s="206">
        <v>36</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79</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595</v>
      </c>
    </row>
    <row r="137" spans="1:65" s="2" customFormat="1" ht="16.5" customHeight="1">
      <c r="A137" s="36"/>
      <c r="B137" s="37"/>
      <c r="C137" s="202" t="s">
        <v>375</v>
      </c>
      <c r="D137" s="202" t="s">
        <v>164</v>
      </c>
      <c r="E137" s="203" t="s">
        <v>4292</v>
      </c>
      <c r="F137" s="204" t="s">
        <v>4293</v>
      </c>
      <c r="G137" s="205" t="s">
        <v>3535</v>
      </c>
      <c r="H137" s="206">
        <v>100</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79</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606</v>
      </c>
    </row>
    <row r="138" spans="1:65" s="2" customFormat="1" ht="16.5" customHeight="1">
      <c r="A138" s="36"/>
      <c r="B138" s="37"/>
      <c r="C138" s="202" t="s">
        <v>380</v>
      </c>
      <c r="D138" s="202" t="s">
        <v>164</v>
      </c>
      <c r="E138" s="203" t="s">
        <v>4294</v>
      </c>
      <c r="F138" s="204" t="s">
        <v>4295</v>
      </c>
      <c r="G138" s="205" t="s">
        <v>3535</v>
      </c>
      <c r="H138" s="206">
        <v>100</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79</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615</v>
      </c>
    </row>
    <row r="139" spans="1:65" s="2" customFormat="1" ht="16.5" customHeight="1">
      <c r="A139" s="36"/>
      <c r="B139" s="37"/>
      <c r="C139" s="202" t="s">
        <v>385</v>
      </c>
      <c r="D139" s="202" t="s">
        <v>164</v>
      </c>
      <c r="E139" s="203" t="s">
        <v>4296</v>
      </c>
      <c r="F139" s="204" t="s">
        <v>4297</v>
      </c>
      <c r="G139" s="205" t="s">
        <v>3535</v>
      </c>
      <c r="H139" s="206">
        <v>8</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79</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626</v>
      </c>
    </row>
    <row r="140" spans="1:65" s="2" customFormat="1" ht="24.15" customHeight="1">
      <c r="A140" s="36"/>
      <c r="B140" s="37"/>
      <c r="C140" s="202" t="s">
        <v>390</v>
      </c>
      <c r="D140" s="202" t="s">
        <v>164</v>
      </c>
      <c r="E140" s="203" t="s">
        <v>4298</v>
      </c>
      <c r="F140" s="204" t="s">
        <v>4299</v>
      </c>
      <c r="G140" s="205" t="s">
        <v>3535</v>
      </c>
      <c r="H140" s="206">
        <v>330</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79</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638</v>
      </c>
    </row>
    <row r="141" spans="1:65" s="2" customFormat="1" ht="24.15" customHeight="1">
      <c r="A141" s="36"/>
      <c r="B141" s="37"/>
      <c r="C141" s="202" t="s">
        <v>395</v>
      </c>
      <c r="D141" s="202" t="s">
        <v>164</v>
      </c>
      <c r="E141" s="203" t="s">
        <v>4300</v>
      </c>
      <c r="F141" s="204" t="s">
        <v>4301</v>
      </c>
      <c r="G141" s="205" t="s">
        <v>3535</v>
      </c>
      <c r="H141" s="206">
        <v>1000</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79</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650</v>
      </c>
    </row>
    <row r="142" spans="1:65" s="2" customFormat="1" ht="24.15" customHeight="1">
      <c r="A142" s="36"/>
      <c r="B142" s="37"/>
      <c r="C142" s="202" t="s">
        <v>400</v>
      </c>
      <c r="D142" s="202" t="s">
        <v>164</v>
      </c>
      <c r="E142" s="203" t="s">
        <v>4302</v>
      </c>
      <c r="F142" s="204" t="s">
        <v>4303</v>
      </c>
      <c r="G142" s="205" t="s">
        <v>3535</v>
      </c>
      <c r="H142" s="206">
        <v>2244</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79</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663</v>
      </c>
    </row>
    <row r="143" spans="1:65" s="2" customFormat="1" ht="24.15" customHeight="1">
      <c r="A143" s="36"/>
      <c r="B143" s="37"/>
      <c r="C143" s="202" t="s">
        <v>405</v>
      </c>
      <c r="D143" s="202" t="s">
        <v>164</v>
      </c>
      <c r="E143" s="203" t="s">
        <v>4304</v>
      </c>
      <c r="F143" s="204" t="s">
        <v>4305</v>
      </c>
      <c r="G143" s="205" t="s">
        <v>3535</v>
      </c>
      <c r="H143" s="206">
        <v>3574</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79</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671</v>
      </c>
    </row>
    <row r="144" spans="1:65" s="2" customFormat="1" ht="24.15" customHeight="1">
      <c r="A144" s="36"/>
      <c r="B144" s="37"/>
      <c r="C144" s="202" t="s">
        <v>410</v>
      </c>
      <c r="D144" s="202" t="s">
        <v>164</v>
      </c>
      <c r="E144" s="203" t="s">
        <v>4306</v>
      </c>
      <c r="F144" s="204" t="s">
        <v>4307</v>
      </c>
      <c r="G144" s="205" t="s">
        <v>3535</v>
      </c>
      <c r="H144" s="206">
        <v>400</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79</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679</v>
      </c>
    </row>
    <row r="145" spans="1:65" s="2" customFormat="1" ht="33" customHeight="1">
      <c r="A145" s="36"/>
      <c r="B145" s="37"/>
      <c r="C145" s="202" t="s">
        <v>415</v>
      </c>
      <c r="D145" s="202" t="s">
        <v>164</v>
      </c>
      <c r="E145" s="203" t="s">
        <v>4308</v>
      </c>
      <c r="F145" s="204" t="s">
        <v>4309</v>
      </c>
      <c r="G145" s="205" t="s">
        <v>3535</v>
      </c>
      <c r="H145" s="206">
        <v>60</v>
      </c>
      <c r="I145" s="207"/>
      <c r="J145" s="208">
        <f>ROUND(I145*H145,2)</f>
        <v>0</v>
      </c>
      <c r="K145" s="204" t="s">
        <v>19</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79</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689</v>
      </c>
    </row>
    <row r="146" spans="1:65" s="2" customFormat="1" ht="33" customHeight="1">
      <c r="A146" s="36"/>
      <c r="B146" s="37"/>
      <c r="C146" s="202" t="s">
        <v>420</v>
      </c>
      <c r="D146" s="202" t="s">
        <v>164</v>
      </c>
      <c r="E146" s="203" t="s">
        <v>4310</v>
      </c>
      <c r="F146" s="204" t="s">
        <v>4311</v>
      </c>
      <c r="G146" s="205" t="s">
        <v>3535</v>
      </c>
      <c r="H146" s="206">
        <v>100</v>
      </c>
      <c r="I146" s="207"/>
      <c r="J146" s="208">
        <f>ROUND(I146*H146,2)</f>
        <v>0</v>
      </c>
      <c r="K146" s="204" t="s">
        <v>19</v>
      </c>
      <c r="L146" s="42"/>
      <c r="M146" s="209" t="s">
        <v>19</v>
      </c>
      <c r="N146" s="210" t="s">
        <v>40</v>
      </c>
      <c r="O146" s="82"/>
      <c r="P146" s="211">
        <f>O146*H146</f>
        <v>0</v>
      </c>
      <c r="Q146" s="211">
        <v>0</v>
      </c>
      <c r="R146" s="211">
        <f>Q146*H146</f>
        <v>0</v>
      </c>
      <c r="S146" s="211">
        <v>0</v>
      </c>
      <c r="T146" s="212">
        <f>S146*H146</f>
        <v>0</v>
      </c>
      <c r="U146" s="36"/>
      <c r="V146" s="36"/>
      <c r="W146" s="36"/>
      <c r="X146" s="36"/>
      <c r="Y146" s="36"/>
      <c r="Z146" s="36"/>
      <c r="AA146" s="36"/>
      <c r="AB146" s="36"/>
      <c r="AC146" s="36"/>
      <c r="AD146" s="36"/>
      <c r="AE146" s="36"/>
      <c r="AR146" s="213" t="s">
        <v>169</v>
      </c>
      <c r="AT146" s="213" t="s">
        <v>164</v>
      </c>
      <c r="AU146" s="213" t="s">
        <v>79</v>
      </c>
      <c r="AY146" s="15" t="s">
        <v>162</v>
      </c>
      <c r="BE146" s="214">
        <f>IF(N146="základní",J146,0)</f>
        <v>0</v>
      </c>
      <c r="BF146" s="214">
        <f>IF(N146="snížená",J146,0)</f>
        <v>0</v>
      </c>
      <c r="BG146" s="214">
        <f>IF(N146="zákl. přenesená",J146,0)</f>
        <v>0</v>
      </c>
      <c r="BH146" s="214">
        <f>IF(N146="sníž. přenesená",J146,0)</f>
        <v>0</v>
      </c>
      <c r="BI146" s="214">
        <f>IF(N146="nulová",J146,0)</f>
        <v>0</v>
      </c>
      <c r="BJ146" s="15" t="s">
        <v>77</v>
      </c>
      <c r="BK146" s="214">
        <f>ROUND(I146*H146,2)</f>
        <v>0</v>
      </c>
      <c r="BL146" s="15" t="s">
        <v>169</v>
      </c>
      <c r="BM146" s="213" t="s">
        <v>699</v>
      </c>
    </row>
    <row r="147" spans="1:65" s="2" customFormat="1" ht="37.8" customHeight="1">
      <c r="A147" s="36"/>
      <c r="B147" s="37"/>
      <c r="C147" s="202" t="s">
        <v>425</v>
      </c>
      <c r="D147" s="202" t="s">
        <v>164</v>
      </c>
      <c r="E147" s="203" t="s">
        <v>4312</v>
      </c>
      <c r="F147" s="204" t="s">
        <v>4313</v>
      </c>
      <c r="G147" s="205" t="s">
        <v>327</v>
      </c>
      <c r="H147" s="206">
        <v>14.4</v>
      </c>
      <c r="I147" s="207"/>
      <c r="J147" s="208">
        <f>ROUND(I147*H147,2)</f>
        <v>0</v>
      </c>
      <c r="K147" s="204" t="s">
        <v>19</v>
      </c>
      <c r="L147" s="42"/>
      <c r="M147" s="209" t="s">
        <v>19</v>
      </c>
      <c r="N147" s="210" t="s">
        <v>40</v>
      </c>
      <c r="O147" s="82"/>
      <c r="P147" s="211">
        <f>O147*H147</f>
        <v>0</v>
      </c>
      <c r="Q147" s="211">
        <v>0</v>
      </c>
      <c r="R147" s="211">
        <f>Q147*H147</f>
        <v>0</v>
      </c>
      <c r="S147" s="211">
        <v>0</v>
      </c>
      <c r="T147" s="212">
        <f>S147*H147</f>
        <v>0</v>
      </c>
      <c r="U147" s="36"/>
      <c r="V147" s="36"/>
      <c r="W147" s="36"/>
      <c r="X147" s="36"/>
      <c r="Y147" s="36"/>
      <c r="Z147" s="36"/>
      <c r="AA147" s="36"/>
      <c r="AB147" s="36"/>
      <c r="AC147" s="36"/>
      <c r="AD147" s="36"/>
      <c r="AE147" s="36"/>
      <c r="AR147" s="213" t="s">
        <v>169</v>
      </c>
      <c r="AT147" s="213" t="s">
        <v>164</v>
      </c>
      <c r="AU147" s="213" t="s">
        <v>79</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709</v>
      </c>
    </row>
    <row r="148" spans="1:65" s="2" customFormat="1" ht="24.15" customHeight="1">
      <c r="A148" s="36"/>
      <c r="B148" s="37"/>
      <c r="C148" s="202" t="s">
        <v>430</v>
      </c>
      <c r="D148" s="202" t="s">
        <v>164</v>
      </c>
      <c r="E148" s="203" t="s">
        <v>4314</v>
      </c>
      <c r="F148" s="204" t="s">
        <v>4315</v>
      </c>
      <c r="G148" s="205" t="s">
        <v>3535</v>
      </c>
      <c r="H148" s="206">
        <v>36</v>
      </c>
      <c r="I148" s="207"/>
      <c r="J148" s="208">
        <f>ROUND(I148*H148,2)</f>
        <v>0</v>
      </c>
      <c r="K148" s="204" t="s">
        <v>19</v>
      </c>
      <c r="L148" s="42"/>
      <c r="M148" s="209" t="s">
        <v>19</v>
      </c>
      <c r="N148" s="210" t="s">
        <v>40</v>
      </c>
      <c r="O148" s="82"/>
      <c r="P148" s="211">
        <f>O148*H148</f>
        <v>0</v>
      </c>
      <c r="Q148" s="211">
        <v>0</v>
      </c>
      <c r="R148" s="211">
        <f>Q148*H148</f>
        <v>0</v>
      </c>
      <c r="S148" s="211">
        <v>0</v>
      </c>
      <c r="T148" s="212">
        <f>S148*H148</f>
        <v>0</v>
      </c>
      <c r="U148" s="36"/>
      <c r="V148" s="36"/>
      <c r="W148" s="36"/>
      <c r="X148" s="36"/>
      <c r="Y148" s="36"/>
      <c r="Z148" s="36"/>
      <c r="AA148" s="36"/>
      <c r="AB148" s="36"/>
      <c r="AC148" s="36"/>
      <c r="AD148" s="36"/>
      <c r="AE148" s="36"/>
      <c r="AR148" s="213" t="s">
        <v>169</v>
      </c>
      <c r="AT148" s="213" t="s">
        <v>164</v>
      </c>
      <c r="AU148" s="213" t="s">
        <v>79</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721</v>
      </c>
    </row>
    <row r="149" spans="1:65" s="2" customFormat="1" ht="16.5" customHeight="1">
      <c r="A149" s="36"/>
      <c r="B149" s="37"/>
      <c r="C149" s="202" t="s">
        <v>435</v>
      </c>
      <c r="D149" s="202" t="s">
        <v>164</v>
      </c>
      <c r="E149" s="203" t="s">
        <v>4316</v>
      </c>
      <c r="F149" s="204" t="s">
        <v>4317</v>
      </c>
      <c r="G149" s="205" t="s">
        <v>3535</v>
      </c>
      <c r="H149" s="206">
        <v>30</v>
      </c>
      <c r="I149" s="207"/>
      <c r="J149" s="208">
        <f>ROUND(I149*H149,2)</f>
        <v>0</v>
      </c>
      <c r="K149" s="204" t="s">
        <v>19</v>
      </c>
      <c r="L149" s="42"/>
      <c r="M149" s="209" t="s">
        <v>19</v>
      </c>
      <c r="N149" s="210" t="s">
        <v>40</v>
      </c>
      <c r="O149" s="82"/>
      <c r="P149" s="211">
        <f>O149*H149</f>
        <v>0</v>
      </c>
      <c r="Q149" s="211">
        <v>0</v>
      </c>
      <c r="R149" s="211">
        <f>Q149*H149</f>
        <v>0</v>
      </c>
      <c r="S149" s="211">
        <v>0</v>
      </c>
      <c r="T149" s="212">
        <f>S149*H149</f>
        <v>0</v>
      </c>
      <c r="U149" s="36"/>
      <c r="V149" s="36"/>
      <c r="W149" s="36"/>
      <c r="X149" s="36"/>
      <c r="Y149" s="36"/>
      <c r="Z149" s="36"/>
      <c r="AA149" s="36"/>
      <c r="AB149" s="36"/>
      <c r="AC149" s="36"/>
      <c r="AD149" s="36"/>
      <c r="AE149" s="36"/>
      <c r="AR149" s="213" t="s">
        <v>169</v>
      </c>
      <c r="AT149" s="213" t="s">
        <v>164</v>
      </c>
      <c r="AU149" s="213" t="s">
        <v>79</v>
      </c>
      <c r="AY149" s="15" t="s">
        <v>162</v>
      </c>
      <c r="BE149" s="214">
        <f>IF(N149="základní",J149,0)</f>
        <v>0</v>
      </c>
      <c r="BF149" s="214">
        <f>IF(N149="snížená",J149,0)</f>
        <v>0</v>
      </c>
      <c r="BG149" s="214">
        <f>IF(N149="zákl. přenesená",J149,0)</f>
        <v>0</v>
      </c>
      <c r="BH149" s="214">
        <f>IF(N149="sníž. přenesená",J149,0)</f>
        <v>0</v>
      </c>
      <c r="BI149" s="214">
        <f>IF(N149="nulová",J149,0)</f>
        <v>0</v>
      </c>
      <c r="BJ149" s="15" t="s">
        <v>77</v>
      </c>
      <c r="BK149" s="214">
        <f>ROUND(I149*H149,2)</f>
        <v>0</v>
      </c>
      <c r="BL149" s="15" t="s">
        <v>169</v>
      </c>
      <c r="BM149" s="213" t="s">
        <v>731</v>
      </c>
    </row>
    <row r="150" spans="1:65" s="2" customFormat="1" ht="24.15" customHeight="1">
      <c r="A150" s="36"/>
      <c r="B150" s="37"/>
      <c r="C150" s="202" t="s">
        <v>440</v>
      </c>
      <c r="D150" s="202" t="s">
        <v>164</v>
      </c>
      <c r="E150" s="203" t="s">
        <v>4318</v>
      </c>
      <c r="F150" s="204" t="s">
        <v>4319</v>
      </c>
      <c r="G150" s="205" t="s">
        <v>3535</v>
      </c>
      <c r="H150" s="206">
        <v>20</v>
      </c>
      <c r="I150" s="207"/>
      <c r="J150" s="208">
        <f>ROUND(I150*H150,2)</f>
        <v>0</v>
      </c>
      <c r="K150" s="204" t="s">
        <v>19</v>
      </c>
      <c r="L150" s="42"/>
      <c r="M150" s="209" t="s">
        <v>19</v>
      </c>
      <c r="N150" s="210" t="s">
        <v>40</v>
      </c>
      <c r="O150" s="82"/>
      <c r="P150" s="211">
        <f>O150*H150</f>
        <v>0</v>
      </c>
      <c r="Q150" s="211">
        <v>0</v>
      </c>
      <c r="R150" s="211">
        <f>Q150*H150</f>
        <v>0</v>
      </c>
      <c r="S150" s="211">
        <v>0</v>
      </c>
      <c r="T150" s="212">
        <f>S150*H150</f>
        <v>0</v>
      </c>
      <c r="U150" s="36"/>
      <c r="V150" s="36"/>
      <c r="W150" s="36"/>
      <c r="X150" s="36"/>
      <c r="Y150" s="36"/>
      <c r="Z150" s="36"/>
      <c r="AA150" s="36"/>
      <c r="AB150" s="36"/>
      <c r="AC150" s="36"/>
      <c r="AD150" s="36"/>
      <c r="AE150" s="36"/>
      <c r="AR150" s="213" t="s">
        <v>169</v>
      </c>
      <c r="AT150" s="213" t="s">
        <v>164</v>
      </c>
      <c r="AU150" s="213" t="s">
        <v>79</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741</v>
      </c>
    </row>
    <row r="151" spans="1:65" s="2" customFormat="1" ht="16.5" customHeight="1">
      <c r="A151" s="36"/>
      <c r="B151" s="37"/>
      <c r="C151" s="202" t="s">
        <v>445</v>
      </c>
      <c r="D151" s="202" t="s">
        <v>164</v>
      </c>
      <c r="E151" s="203" t="s">
        <v>4320</v>
      </c>
      <c r="F151" s="204" t="s">
        <v>4321</v>
      </c>
      <c r="G151" s="205" t="s">
        <v>3535</v>
      </c>
      <c r="H151" s="206">
        <v>10</v>
      </c>
      <c r="I151" s="207"/>
      <c r="J151" s="208">
        <f>ROUND(I151*H151,2)</f>
        <v>0</v>
      </c>
      <c r="K151" s="204" t="s">
        <v>19</v>
      </c>
      <c r="L151" s="42"/>
      <c r="M151" s="209" t="s">
        <v>19</v>
      </c>
      <c r="N151" s="210" t="s">
        <v>40</v>
      </c>
      <c r="O151" s="82"/>
      <c r="P151" s="211">
        <f>O151*H151</f>
        <v>0</v>
      </c>
      <c r="Q151" s="211">
        <v>0</v>
      </c>
      <c r="R151" s="211">
        <f>Q151*H151</f>
        <v>0</v>
      </c>
      <c r="S151" s="211">
        <v>0</v>
      </c>
      <c r="T151" s="212">
        <f>S151*H151</f>
        <v>0</v>
      </c>
      <c r="U151" s="36"/>
      <c r="V151" s="36"/>
      <c r="W151" s="36"/>
      <c r="X151" s="36"/>
      <c r="Y151" s="36"/>
      <c r="Z151" s="36"/>
      <c r="AA151" s="36"/>
      <c r="AB151" s="36"/>
      <c r="AC151" s="36"/>
      <c r="AD151" s="36"/>
      <c r="AE151" s="36"/>
      <c r="AR151" s="213" t="s">
        <v>169</v>
      </c>
      <c r="AT151" s="213" t="s">
        <v>164</v>
      </c>
      <c r="AU151" s="213" t="s">
        <v>79</v>
      </c>
      <c r="AY151" s="15" t="s">
        <v>162</v>
      </c>
      <c r="BE151" s="214">
        <f>IF(N151="základní",J151,0)</f>
        <v>0</v>
      </c>
      <c r="BF151" s="214">
        <f>IF(N151="snížená",J151,0)</f>
        <v>0</v>
      </c>
      <c r="BG151" s="214">
        <f>IF(N151="zákl. přenesená",J151,0)</f>
        <v>0</v>
      </c>
      <c r="BH151" s="214">
        <f>IF(N151="sníž. přenesená",J151,0)</f>
        <v>0</v>
      </c>
      <c r="BI151" s="214">
        <f>IF(N151="nulová",J151,0)</f>
        <v>0</v>
      </c>
      <c r="BJ151" s="15" t="s">
        <v>77</v>
      </c>
      <c r="BK151" s="214">
        <f>ROUND(I151*H151,2)</f>
        <v>0</v>
      </c>
      <c r="BL151" s="15" t="s">
        <v>169</v>
      </c>
      <c r="BM151" s="213" t="s">
        <v>751</v>
      </c>
    </row>
    <row r="152" spans="1:65" s="2" customFormat="1" ht="16.5" customHeight="1">
      <c r="A152" s="36"/>
      <c r="B152" s="37"/>
      <c r="C152" s="202" t="s">
        <v>450</v>
      </c>
      <c r="D152" s="202" t="s">
        <v>164</v>
      </c>
      <c r="E152" s="203" t="s">
        <v>4322</v>
      </c>
      <c r="F152" s="204" t="s">
        <v>4323</v>
      </c>
      <c r="G152" s="205" t="s">
        <v>3535</v>
      </c>
      <c r="H152" s="206">
        <v>30</v>
      </c>
      <c r="I152" s="207"/>
      <c r="J152" s="208">
        <f>ROUND(I152*H152,2)</f>
        <v>0</v>
      </c>
      <c r="K152" s="204" t="s">
        <v>19</v>
      </c>
      <c r="L152" s="42"/>
      <c r="M152" s="209" t="s">
        <v>19</v>
      </c>
      <c r="N152" s="210" t="s">
        <v>40</v>
      </c>
      <c r="O152" s="82"/>
      <c r="P152" s="211">
        <f>O152*H152</f>
        <v>0</v>
      </c>
      <c r="Q152" s="211">
        <v>0</v>
      </c>
      <c r="R152" s="211">
        <f>Q152*H152</f>
        <v>0</v>
      </c>
      <c r="S152" s="211">
        <v>0</v>
      </c>
      <c r="T152" s="212">
        <f>S152*H152</f>
        <v>0</v>
      </c>
      <c r="U152" s="36"/>
      <c r="V152" s="36"/>
      <c r="W152" s="36"/>
      <c r="X152" s="36"/>
      <c r="Y152" s="36"/>
      <c r="Z152" s="36"/>
      <c r="AA152" s="36"/>
      <c r="AB152" s="36"/>
      <c r="AC152" s="36"/>
      <c r="AD152" s="36"/>
      <c r="AE152" s="36"/>
      <c r="AR152" s="213" t="s">
        <v>169</v>
      </c>
      <c r="AT152" s="213" t="s">
        <v>164</v>
      </c>
      <c r="AU152" s="213" t="s">
        <v>79</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763</v>
      </c>
    </row>
    <row r="153" spans="1:65" s="2" customFormat="1" ht="16.5" customHeight="1">
      <c r="A153" s="36"/>
      <c r="B153" s="37"/>
      <c r="C153" s="202" t="s">
        <v>455</v>
      </c>
      <c r="D153" s="202" t="s">
        <v>164</v>
      </c>
      <c r="E153" s="203" t="s">
        <v>4324</v>
      </c>
      <c r="F153" s="204" t="s">
        <v>4325</v>
      </c>
      <c r="G153" s="205" t="s">
        <v>3535</v>
      </c>
      <c r="H153" s="206">
        <v>1</v>
      </c>
      <c r="I153" s="207"/>
      <c r="J153" s="208">
        <f>ROUND(I153*H153,2)</f>
        <v>0</v>
      </c>
      <c r="K153" s="204" t="s">
        <v>19</v>
      </c>
      <c r="L153" s="42"/>
      <c r="M153" s="209" t="s">
        <v>19</v>
      </c>
      <c r="N153" s="210" t="s">
        <v>40</v>
      </c>
      <c r="O153" s="82"/>
      <c r="P153" s="211">
        <f>O153*H153</f>
        <v>0</v>
      </c>
      <c r="Q153" s="211">
        <v>0</v>
      </c>
      <c r="R153" s="211">
        <f>Q153*H153</f>
        <v>0</v>
      </c>
      <c r="S153" s="211">
        <v>0</v>
      </c>
      <c r="T153" s="212">
        <f>S153*H153</f>
        <v>0</v>
      </c>
      <c r="U153" s="36"/>
      <c r="V153" s="36"/>
      <c r="W153" s="36"/>
      <c r="X153" s="36"/>
      <c r="Y153" s="36"/>
      <c r="Z153" s="36"/>
      <c r="AA153" s="36"/>
      <c r="AB153" s="36"/>
      <c r="AC153" s="36"/>
      <c r="AD153" s="36"/>
      <c r="AE153" s="36"/>
      <c r="AR153" s="213" t="s">
        <v>169</v>
      </c>
      <c r="AT153" s="213" t="s">
        <v>164</v>
      </c>
      <c r="AU153" s="213" t="s">
        <v>79</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773</v>
      </c>
    </row>
    <row r="154" spans="1:65" s="2" customFormat="1" ht="16.5" customHeight="1">
      <c r="A154" s="36"/>
      <c r="B154" s="37"/>
      <c r="C154" s="202" t="s">
        <v>460</v>
      </c>
      <c r="D154" s="202" t="s">
        <v>164</v>
      </c>
      <c r="E154" s="203" t="s">
        <v>4326</v>
      </c>
      <c r="F154" s="204" t="s">
        <v>4327</v>
      </c>
      <c r="G154" s="205" t="s">
        <v>3535</v>
      </c>
      <c r="H154" s="206">
        <v>5</v>
      </c>
      <c r="I154" s="207"/>
      <c r="J154" s="208">
        <f>ROUND(I154*H154,2)</f>
        <v>0</v>
      </c>
      <c r="K154" s="204" t="s">
        <v>19</v>
      </c>
      <c r="L154" s="42"/>
      <c r="M154" s="209" t="s">
        <v>19</v>
      </c>
      <c r="N154" s="210" t="s">
        <v>40</v>
      </c>
      <c r="O154" s="82"/>
      <c r="P154" s="211">
        <f>O154*H154</f>
        <v>0</v>
      </c>
      <c r="Q154" s="211">
        <v>0</v>
      </c>
      <c r="R154" s="211">
        <f>Q154*H154</f>
        <v>0</v>
      </c>
      <c r="S154" s="211">
        <v>0</v>
      </c>
      <c r="T154" s="212">
        <f>S154*H154</f>
        <v>0</v>
      </c>
      <c r="U154" s="36"/>
      <c r="V154" s="36"/>
      <c r="W154" s="36"/>
      <c r="X154" s="36"/>
      <c r="Y154" s="36"/>
      <c r="Z154" s="36"/>
      <c r="AA154" s="36"/>
      <c r="AB154" s="36"/>
      <c r="AC154" s="36"/>
      <c r="AD154" s="36"/>
      <c r="AE154" s="36"/>
      <c r="AR154" s="213" t="s">
        <v>169</v>
      </c>
      <c r="AT154" s="213" t="s">
        <v>164</v>
      </c>
      <c r="AU154" s="213" t="s">
        <v>79</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783</v>
      </c>
    </row>
    <row r="155" spans="1:65" s="2" customFormat="1" ht="16.5" customHeight="1">
      <c r="A155" s="36"/>
      <c r="B155" s="37"/>
      <c r="C155" s="202" t="s">
        <v>467</v>
      </c>
      <c r="D155" s="202" t="s">
        <v>164</v>
      </c>
      <c r="E155" s="203" t="s">
        <v>4328</v>
      </c>
      <c r="F155" s="204" t="s">
        <v>4329</v>
      </c>
      <c r="G155" s="205" t="s">
        <v>327</v>
      </c>
      <c r="H155" s="206">
        <v>24</v>
      </c>
      <c r="I155" s="207"/>
      <c r="J155" s="208">
        <f>ROUND(I155*H155,2)</f>
        <v>0</v>
      </c>
      <c r="K155" s="204" t="s">
        <v>19</v>
      </c>
      <c r="L155" s="42"/>
      <c r="M155" s="209" t="s">
        <v>19</v>
      </c>
      <c r="N155" s="210" t="s">
        <v>40</v>
      </c>
      <c r="O155" s="82"/>
      <c r="P155" s="211">
        <f>O155*H155</f>
        <v>0</v>
      </c>
      <c r="Q155" s="211">
        <v>0</v>
      </c>
      <c r="R155" s="211">
        <f>Q155*H155</f>
        <v>0</v>
      </c>
      <c r="S155" s="211">
        <v>0</v>
      </c>
      <c r="T155" s="212">
        <f>S155*H155</f>
        <v>0</v>
      </c>
      <c r="U155" s="36"/>
      <c r="V155" s="36"/>
      <c r="W155" s="36"/>
      <c r="X155" s="36"/>
      <c r="Y155" s="36"/>
      <c r="Z155" s="36"/>
      <c r="AA155" s="36"/>
      <c r="AB155" s="36"/>
      <c r="AC155" s="36"/>
      <c r="AD155" s="36"/>
      <c r="AE155" s="36"/>
      <c r="AR155" s="213" t="s">
        <v>169</v>
      </c>
      <c r="AT155" s="213" t="s">
        <v>164</v>
      </c>
      <c r="AU155" s="213" t="s">
        <v>79</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795</v>
      </c>
    </row>
    <row r="156" spans="1:63" s="12" customFormat="1" ht="22.8" customHeight="1">
      <c r="A156" s="12"/>
      <c r="B156" s="186"/>
      <c r="C156" s="187"/>
      <c r="D156" s="188" t="s">
        <v>68</v>
      </c>
      <c r="E156" s="200" t="s">
        <v>4330</v>
      </c>
      <c r="F156" s="200" t="s">
        <v>4331</v>
      </c>
      <c r="G156" s="187"/>
      <c r="H156" s="187"/>
      <c r="I156" s="190"/>
      <c r="J156" s="201">
        <f>BK156</f>
        <v>0</v>
      </c>
      <c r="K156" s="187"/>
      <c r="L156" s="192"/>
      <c r="M156" s="193"/>
      <c r="N156" s="194"/>
      <c r="O156" s="194"/>
      <c r="P156" s="195">
        <f>SUM(P157:P172)</f>
        <v>0</v>
      </c>
      <c r="Q156" s="194"/>
      <c r="R156" s="195">
        <f>SUM(R157:R172)</f>
        <v>0</v>
      </c>
      <c r="S156" s="194"/>
      <c r="T156" s="196">
        <f>SUM(T157:T172)</f>
        <v>0</v>
      </c>
      <c r="U156" s="12"/>
      <c r="V156" s="12"/>
      <c r="W156" s="12"/>
      <c r="X156" s="12"/>
      <c r="Y156" s="12"/>
      <c r="Z156" s="12"/>
      <c r="AA156" s="12"/>
      <c r="AB156" s="12"/>
      <c r="AC156" s="12"/>
      <c r="AD156" s="12"/>
      <c r="AE156" s="12"/>
      <c r="AR156" s="197" t="s">
        <v>77</v>
      </c>
      <c r="AT156" s="198" t="s">
        <v>68</v>
      </c>
      <c r="AU156" s="198" t="s">
        <v>77</v>
      </c>
      <c r="AY156" s="197" t="s">
        <v>162</v>
      </c>
      <c r="BK156" s="199">
        <f>SUM(BK157:BK172)</f>
        <v>0</v>
      </c>
    </row>
    <row r="157" spans="1:65" s="2" customFormat="1" ht="16.5" customHeight="1">
      <c r="A157" s="36"/>
      <c r="B157" s="37"/>
      <c r="C157" s="202" t="s">
        <v>472</v>
      </c>
      <c r="D157" s="202" t="s">
        <v>164</v>
      </c>
      <c r="E157" s="203" t="s">
        <v>4332</v>
      </c>
      <c r="F157" s="204" t="s">
        <v>4333</v>
      </c>
      <c r="G157" s="205" t="s">
        <v>296</v>
      </c>
      <c r="H157" s="206">
        <v>1</v>
      </c>
      <c r="I157" s="207"/>
      <c r="J157" s="208">
        <f>ROUND(I157*H157,2)</f>
        <v>0</v>
      </c>
      <c r="K157" s="204" t="s">
        <v>19</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79</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805</v>
      </c>
    </row>
    <row r="158" spans="1:65" s="2" customFormat="1" ht="16.5" customHeight="1">
      <c r="A158" s="36"/>
      <c r="B158" s="37"/>
      <c r="C158" s="202" t="s">
        <v>477</v>
      </c>
      <c r="D158" s="202" t="s">
        <v>164</v>
      </c>
      <c r="E158" s="203" t="s">
        <v>4334</v>
      </c>
      <c r="F158" s="204" t="s">
        <v>4335</v>
      </c>
      <c r="G158" s="205" t="s">
        <v>296</v>
      </c>
      <c r="H158" s="206">
        <v>1</v>
      </c>
      <c r="I158" s="207"/>
      <c r="J158" s="208">
        <f>ROUND(I158*H158,2)</f>
        <v>0</v>
      </c>
      <c r="K158" s="204" t="s">
        <v>19</v>
      </c>
      <c r="L158" s="42"/>
      <c r="M158" s="209" t="s">
        <v>19</v>
      </c>
      <c r="N158" s="210" t="s">
        <v>40</v>
      </c>
      <c r="O158" s="82"/>
      <c r="P158" s="211">
        <f>O158*H158</f>
        <v>0</v>
      </c>
      <c r="Q158" s="211">
        <v>0</v>
      </c>
      <c r="R158" s="211">
        <f>Q158*H158</f>
        <v>0</v>
      </c>
      <c r="S158" s="211">
        <v>0</v>
      </c>
      <c r="T158" s="212">
        <f>S158*H158</f>
        <v>0</v>
      </c>
      <c r="U158" s="36"/>
      <c r="V158" s="36"/>
      <c r="W158" s="36"/>
      <c r="X158" s="36"/>
      <c r="Y158" s="36"/>
      <c r="Z158" s="36"/>
      <c r="AA158" s="36"/>
      <c r="AB158" s="36"/>
      <c r="AC158" s="36"/>
      <c r="AD158" s="36"/>
      <c r="AE158" s="36"/>
      <c r="AR158" s="213" t="s">
        <v>169</v>
      </c>
      <c r="AT158" s="213" t="s">
        <v>164</v>
      </c>
      <c r="AU158" s="213" t="s">
        <v>79</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815</v>
      </c>
    </row>
    <row r="159" spans="1:65" s="2" customFormat="1" ht="16.5" customHeight="1">
      <c r="A159" s="36"/>
      <c r="B159" s="37"/>
      <c r="C159" s="202" t="s">
        <v>482</v>
      </c>
      <c r="D159" s="202" t="s">
        <v>164</v>
      </c>
      <c r="E159" s="203" t="s">
        <v>4336</v>
      </c>
      <c r="F159" s="204" t="s">
        <v>4337</v>
      </c>
      <c r="G159" s="205" t="s">
        <v>3535</v>
      </c>
      <c r="H159" s="206">
        <v>100</v>
      </c>
      <c r="I159" s="207"/>
      <c r="J159" s="208">
        <f>ROUND(I159*H159,2)</f>
        <v>0</v>
      </c>
      <c r="K159" s="204" t="s">
        <v>19</v>
      </c>
      <c r="L159" s="42"/>
      <c r="M159" s="209" t="s">
        <v>19</v>
      </c>
      <c r="N159" s="210" t="s">
        <v>40</v>
      </c>
      <c r="O159" s="82"/>
      <c r="P159" s="211">
        <f>O159*H159</f>
        <v>0</v>
      </c>
      <c r="Q159" s="211">
        <v>0</v>
      </c>
      <c r="R159" s="211">
        <f>Q159*H159</f>
        <v>0</v>
      </c>
      <c r="S159" s="211">
        <v>0</v>
      </c>
      <c r="T159" s="212">
        <f>S159*H159</f>
        <v>0</v>
      </c>
      <c r="U159" s="36"/>
      <c r="V159" s="36"/>
      <c r="W159" s="36"/>
      <c r="X159" s="36"/>
      <c r="Y159" s="36"/>
      <c r="Z159" s="36"/>
      <c r="AA159" s="36"/>
      <c r="AB159" s="36"/>
      <c r="AC159" s="36"/>
      <c r="AD159" s="36"/>
      <c r="AE159" s="36"/>
      <c r="AR159" s="213" t="s">
        <v>169</v>
      </c>
      <c r="AT159" s="213" t="s">
        <v>164</v>
      </c>
      <c r="AU159" s="213" t="s">
        <v>79</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826</v>
      </c>
    </row>
    <row r="160" spans="1:65" s="2" customFormat="1" ht="16.5" customHeight="1">
      <c r="A160" s="36"/>
      <c r="B160" s="37"/>
      <c r="C160" s="202" t="s">
        <v>487</v>
      </c>
      <c r="D160" s="202" t="s">
        <v>164</v>
      </c>
      <c r="E160" s="203" t="s">
        <v>4338</v>
      </c>
      <c r="F160" s="204" t="s">
        <v>4339</v>
      </c>
      <c r="G160" s="205" t="s">
        <v>3535</v>
      </c>
      <c r="H160" s="206">
        <v>80</v>
      </c>
      <c r="I160" s="207"/>
      <c r="J160" s="208">
        <f>ROUND(I160*H160,2)</f>
        <v>0</v>
      </c>
      <c r="K160" s="204" t="s">
        <v>19</v>
      </c>
      <c r="L160" s="42"/>
      <c r="M160" s="209" t="s">
        <v>19</v>
      </c>
      <c r="N160" s="210" t="s">
        <v>40</v>
      </c>
      <c r="O160" s="82"/>
      <c r="P160" s="211">
        <f>O160*H160</f>
        <v>0</v>
      </c>
      <c r="Q160" s="211">
        <v>0</v>
      </c>
      <c r="R160" s="211">
        <f>Q160*H160</f>
        <v>0</v>
      </c>
      <c r="S160" s="211">
        <v>0</v>
      </c>
      <c r="T160" s="212">
        <f>S160*H160</f>
        <v>0</v>
      </c>
      <c r="U160" s="36"/>
      <c r="V160" s="36"/>
      <c r="W160" s="36"/>
      <c r="X160" s="36"/>
      <c r="Y160" s="36"/>
      <c r="Z160" s="36"/>
      <c r="AA160" s="36"/>
      <c r="AB160" s="36"/>
      <c r="AC160" s="36"/>
      <c r="AD160" s="36"/>
      <c r="AE160" s="36"/>
      <c r="AR160" s="213" t="s">
        <v>169</v>
      </c>
      <c r="AT160" s="213" t="s">
        <v>164</v>
      </c>
      <c r="AU160" s="213" t="s">
        <v>79</v>
      </c>
      <c r="AY160" s="15" t="s">
        <v>162</v>
      </c>
      <c r="BE160" s="214">
        <f>IF(N160="základní",J160,0)</f>
        <v>0</v>
      </c>
      <c r="BF160" s="214">
        <f>IF(N160="snížená",J160,0)</f>
        <v>0</v>
      </c>
      <c r="BG160" s="214">
        <f>IF(N160="zákl. přenesená",J160,0)</f>
        <v>0</v>
      </c>
      <c r="BH160" s="214">
        <f>IF(N160="sníž. přenesená",J160,0)</f>
        <v>0</v>
      </c>
      <c r="BI160" s="214">
        <f>IF(N160="nulová",J160,0)</f>
        <v>0</v>
      </c>
      <c r="BJ160" s="15" t="s">
        <v>77</v>
      </c>
      <c r="BK160" s="214">
        <f>ROUND(I160*H160,2)</f>
        <v>0</v>
      </c>
      <c r="BL160" s="15" t="s">
        <v>169</v>
      </c>
      <c r="BM160" s="213" t="s">
        <v>836</v>
      </c>
    </row>
    <row r="161" spans="1:65" s="2" customFormat="1" ht="16.5" customHeight="1">
      <c r="A161" s="36"/>
      <c r="B161" s="37"/>
      <c r="C161" s="202" t="s">
        <v>492</v>
      </c>
      <c r="D161" s="202" t="s">
        <v>164</v>
      </c>
      <c r="E161" s="203" t="s">
        <v>4340</v>
      </c>
      <c r="F161" s="204" t="s">
        <v>4341</v>
      </c>
      <c r="G161" s="205" t="s">
        <v>296</v>
      </c>
      <c r="H161" s="206">
        <v>1</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79</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848</v>
      </c>
    </row>
    <row r="162" spans="1:65" s="2" customFormat="1" ht="24.15" customHeight="1">
      <c r="A162" s="36"/>
      <c r="B162" s="37"/>
      <c r="C162" s="202" t="s">
        <v>497</v>
      </c>
      <c r="D162" s="202" t="s">
        <v>164</v>
      </c>
      <c r="E162" s="203" t="s">
        <v>4342</v>
      </c>
      <c r="F162" s="204" t="s">
        <v>4343</v>
      </c>
      <c r="G162" s="205" t="s">
        <v>3535</v>
      </c>
      <c r="H162" s="206">
        <v>60</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79</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858</v>
      </c>
    </row>
    <row r="163" spans="1:65" s="2" customFormat="1" ht="24.15" customHeight="1">
      <c r="A163" s="36"/>
      <c r="B163" s="37"/>
      <c r="C163" s="202" t="s">
        <v>502</v>
      </c>
      <c r="D163" s="202" t="s">
        <v>164</v>
      </c>
      <c r="E163" s="203" t="s">
        <v>4344</v>
      </c>
      <c r="F163" s="204" t="s">
        <v>4345</v>
      </c>
      <c r="G163" s="205" t="s">
        <v>3535</v>
      </c>
      <c r="H163" s="206">
        <v>4</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79</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868</v>
      </c>
    </row>
    <row r="164" spans="1:65" s="2" customFormat="1" ht="24.15" customHeight="1">
      <c r="A164" s="36"/>
      <c r="B164" s="37"/>
      <c r="C164" s="202" t="s">
        <v>507</v>
      </c>
      <c r="D164" s="202" t="s">
        <v>164</v>
      </c>
      <c r="E164" s="203" t="s">
        <v>4346</v>
      </c>
      <c r="F164" s="204" t="s">
        <v>4347</v>
      </c>
      <c r="G164" s="205" t="s">
        <v>3535</v>
      </c>
      <c r="H164" s="206">
        <v>8</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79</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878</v>
      </c>
    </row>
    <row r="165" spans="1:65" s="2" customFormat="1" ht="24.15" customHeight="1">
      <c r="A165" s="36"/>
      <c r="B165" s="37"/>
      <c r="C165" s="202" t="s">
        <v>512</v>
      </c>
      <c r="D165" s="202" t="s">
        <v>164</v>
      </c>
      <c r="E165" s="203" t="s">
        <v>4348</v>
      </c>
      <c r="F165" s="204" t="s">
        <v>4349</v>
      </c>
      <c r="G165" s="205" t="s">
        <v>3535</v>
      </c>
      <c r="H165" s="206">
        <v>5</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79</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890</v>
      </c>
    </row>
    <row r="166" spans="1:65" s="2" customFormat="1" ht="24.15" customHeight="1">
      <c r="A166" s="36"/>
      <c r="B166" s="37"/>
      <c r="C166" s="202" t="s">
        <v>517</v>
      </c>
      <c r="D166" s="202" t="s">
        <v>164</v>
      </c>
      <c r="E166" s="203" t="s">
        <v>4350</v>
      </c>
      <c r="F166" s="204" t="s">
        <v>4351</v>
      </c>
      <c r="G166" s="205" t="s">
        <v>3535</v>
      </c>
      <c r="H166" s="206">
        <v>15</v>
      </c>
      <c r="I166" s="207"/>
      <c r="J166" s="208">
        <f>ROUND(I166*H166,2)</f>
        <v>0</v>
      </c>
      <c r="K166" s="204" t="s">
        <v>19</v>
      </c>
      <c r="L166" s="42"/>
      <c r="M166" s="209" t="s">
        <v>19</v>
      </c>
      <c r="N166" s="210" t="s">
        <v>40</v>
      </c>
      <c r="O166" s="82"/>
      <c r="P166" s="211">
        <f>O166*H166</f>
        <v>0</v>
      </c>
      <c r="Q166" s="211">
        <v>0</v>
      </c>
      <c r="R166" s="211">
        <f>Q166*H166</f>
        <v>0</v>
      </c>
      <c r="S166" s="211">
        <v>0</v>
      </c>
      <c r="T166" s="212">
        <f>S166*H166</f>
        <v>0</v>
      </c>
      <c r="U166" s="36"/>
      <c r="V166" s="36"/>
      <c r="W166" s="36"/>
      <c r="X166" s="36"/>
      <c r="Y166" s="36"/>
      <c r="Z166" s="36"/>
      <c r="AA166" s="36"/>
      <c r="AB166" s="36"/>
      <c r="AC166" s="36"/>
      <c r="AD166" s="36"/>
      <c r="AE166" s="36"/>
      <c r="AR166" s="213" t="s">
        <v>169</v>
      </c>
      <c r="AT166" s="213" t="s">
        <v>164</v>
      </c>
      <c r="AU166" s="213" t="s">
        <v>79</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900</v>
      </c>
    </row>
    <row r="167" spans="1:65" s="2" customFormat="1" ht="16.5" customHeight="1">
      <c r="A167" s="36"/>
      <c r="B167" s="37"/>
      <c r="C167" s="202" t="s">
        <v>522</v>
      </c>
      <c r="D167" s="202" t="s">
        <v>164</v>
      </c>
      <c r="E167" s="203" t="s">
        <v>4352</v>
      </c>
      <c r="F167" s="204" t="s">
        <v>4353</v>
      </c>
      <c r="G167" s="205" t="s">
        <v>3535</v>
      </c>
      <c r="H167" s="206">
        <v>1</v>
      </c>
      <c r="I167" s="207"/>
      <c r="J167" s="208">
        <f>ROUND(I167*H167,2)</f>
        <v>0</v>
      </c>
      <c r="K167" s="204" t="s">
        <v>19</v>
      </c>
      <c r="L167" s="42"/>
      <c r="M167" s="209" t="s">
        <v>19</v>
      </c>
      <c r="N167" s="210" t="s">
        <v>40</v>
      </c>
      <c r="O167" s="82"/>
      <c r="P167" s="211">
        <f>O167*H167</f>
        <v>0</v>
      </c>
      <c r="Q167" s="211">
        <v>0</v>
      </c>
      <c r="R167" s="211">
        <f>Q167*H167</f>
        <v>0</v>
      </c>
      <c r="S167" s="211">
        <v>0</v>
      </c>
      <c r="T167" s="212">
        <f>S167*H167</f>
        <v>0</v>
      </c>
      <c r="U167" s="36"/>
      <c r="V167" s="36"/>
      <c r="W167" s="36"/>
      <c r="X167" s="36"/>
      <c r="Y167" s="36"/>
      <c r="Z167" s="36"/>
      <c r="AA167" s="36"/>
      <c r="AB167" s="36"/>
      <c r="AC167" s="36"/>
      <c r="AD167" s="36"/>
      <c r="AE167" s="36"/>
      <c r="AR167" s="213" t="s">
        <v>169</v>
      </c>
      <c r="AT167" s="213" t="s">
        <v>164</v>
      </c>
      <c r="AU167" s="213" t="s">
        <v>79</v>
      </c>
      <c r="AY167" s="15" t="s">
        <v>162</v>
      </c>
      <c r="BE167" s="214">
        <f>IF(N167="základní",J167,0)</f>
        <v>0</v>
      </c>
      <c r="BF167" s="214">
        <f>IF(N167="snížená",J167,0)</f>
        <v>0</v>
      </c>
      <c r="BG167" s="214">
        <f>IF(N167="zákl. přenesená",J167,0)</f>
        <v>0</v>
      </c>
      <c r="BH167" s="214">
        <f>IF(N167="sníž. přenesená",J167,0)</f>
        <v>0</v>
      </c>
      <c r="BI167" s="214">
        <f>IF(N167="nulová",J167,0)</f>
        <v>0</v>
      </c>
      <c r="BJ167" s="15" t="s">
        <v>77</v>
      </c>
      <c r="BK167" s="214">
        <f>ROUND(I167*H167,2)</f>
        <v>0</v>
      </c>
      <c r="BL167" s="15" t="s">
        <v>169</v>
      </c>
      <c r="BM167" s="213" t="s">
        <v>1529</v>
      </c>
    </row>
    <row r="168" spans="1:65" s="2" customFormat="1" ht="16.5" customHeight="1">
      <c r="A168" s="36"/>
      <c r="B168" s="37"/>
      <c r="C168" s="202" t="s">
        <v>528</v>
      </c>
      <c r="D168" s="202" t="s">
        <v>164</v>
      </c>
      <c r="E168" s="203" t="s">
        <v>4354</v>
      </c>
      <c r="F168" s="204" t="s">
        <v>4355</v>
      </c>
      <c r="G168" s="205" t="s">
        <v>296</v>
      </c>
      <c r="H168" s="206">
        <v>1</v>
      </c>
      <c r="I168" s="207"/>
      <c r="J168" s="208">
        <f>ROUND(I168*H168,2)</f>
        <v>0</v>
      </c>
      <c r="K168" s="204" t="s">
        <v>19</v>
      </c>
      <c r="L168" s="42"/>
      <c r="M168" s="209" t="s">
        <v>19</v>
      </c>
      <c r="N168" s="210" t="s">
        <v>40</v>
      </c>
      <c r="O168" s="82"/>
      <c r="P168" s="211">
        <f>O168*H168</f>
        <v>0</v>
      </c>
      <c r="Q168" s="211">
        <v>0</v>
      </c>
      <c r="R168" s="211">
        <f>Q168*H168</f>
        <v>0</v>
      </c>
      <c r="S168" s="211">
        <v>0</v>
      </c>
      <c r="T168" s="212">
        <f>S168*H168</f>
        <v>0</v>
      </c>
      <c r="U168" s="36"/>
      <c r="V168" s="36"/>
      <c r="W168" s="36"/>
      <c r="X168" s="36"/>
      <c r="Y168" s="36"/>
      <c r="Z168" s="36"/>
      <c r="AA168" s="36"/>
      <c r="AB168" s="36"/>
      <c r="AC168" s="36"/>
      <c r="AD168" s="36"/>
      <c r="AE168" s="36"/>
      <c r="AR168" s="213" t="s">
        <v>169</v>
      </c>
      <c r="AT168" s="213" t="s">
        <v>164</v>
      </c>
      <c r="AU168" s="213" t="s">
        <v>79</v>
      </c>
      <c r="AY168" s="15" t="s">
        <v>162</v>
      </c>
      <c r="BE168" s="214">
        <f>IF(N168="základní",J168,0)</f>
        <v>0</v>
      </c>
      <c r="BF168" s="214">
        <f>IF(N168="snížená",J168,0)</f>
        <v>0</v>
      </c>
      <c r="BG168" s="214">
        <f>IF(N168="zákl. přenesená",J168,0)</f>
        <v>0</v>
      </c>
      <c r="BH168" s="214">
        <f>IF(N168="sníž. přenesená",J168,0)</f>
        <v>0</v>
      </c>
      <c r="BI168" s="214">
        <f>IF(N168="nulová",J168,0)</f>
        <v>0</v>
      </c>
      <c r="BJ168" s="15" t="s">
        <v>77</v>
      </c>
      <c r="BK168" s="214">
        <f>ROUND(I168*H168,2)</f>
        <v>0</v>
      </c>
      <c r="BL168" s="15" t="s">
        <v>169</v>
      </c>
      <c r="BM168" s="213" t="s">
        <v>1538</v>
      </c>
    </row>
    <row r="169" spans="1:65" s="2" customFormat="1" ht="16.5" customHeight="1">
      <c r="A169" s="36"/>
      <c r="B169" s="37"/>
      <c r="C169" s="202" t="s">
        <v>537</v>
      </c>
      <c r="D169" s="202" t="s">
        <v>164</v>
      </c>
      <c r="E169" s="203" t="s">
        <v>4356</v>
      </c>
      <c r="F169" s="204" t="s">
        <v>4357</v>
      </c>
      <c r="G169" s="205" t="s">
        <v>3535</v>
      </c>
      <c r="H169" s="206">
        <v>1</v>
      </c>
      <c r="I169" s="207"/>
      <c r="J169" s="208">
        <f>ROUND(I169*H169,2)</f>
        <v>0</v>
      </c>
      <c r="K169" s="204" t="s">
        <v>19</v>
      </c>
      <c r="L169" s="42"/>
      <c r="M169" s="209" t="s">
        <v>19</v>
      </c>
      <c r="N169" s="210" t="s">
        <v>40</v>
      </c>
      <c r="O169" s="82"/>
      <c r="P169" s="211">
        <f>O169*H169</f>
        <v>0</v>
      </c>
      <c r="Q169" s="211">
        <v>0</v>
      </c>
      <c r="R169" s="211">
        <f>Q169*H169</f>
        <v>0</v>
      </c>
      <c r="S169" s="211">
        <v>0</v>
      </c>
      <c r="T169" s="212">
        <f>S169*H169</f>
        <v>0</v>
      </c>
      <c r="U169" s="36"/>
      <c r="V169" s="36"/>
      <c r="W169" s="36"/>
      <c r="X169" s="36"/>
      <c r="Y169" s="36"/>
      <c r="Z169" s="36"/>
      <c r="AA169" s="36"/>
      <c r="AB169" s="36"/>
      <c r="AC169" s="36"/>
      <c r="AD169" s="36"/>
      <c r="AE169" s="36"/>
      <c r="AR169" s="213" t="s">
        <v>169</v>
      </c>
      <c r="AT169" s="213" t="s">
        <v>164</v>
      </c>
      <c r="AU169" s="213" t="s">
        <v>79</v>
      </c>
      <c r="AY169" s="15" t="s">
        <v>162</v>
      </c>
      <c r="BE169" s="214">
        <f>IF(N169="základní",J169,0)</f>
        <v>0</v>
      </c>
      <c r="BF169" s="214">
        <f>IF(N169="snížená",J169,0)</f>
        <v>0</v>
      </c>
      <c r="BG169" s="214">
        <f>IF(N169="zákl. přenesená",J169,0)</f>
        <v>0</v>
      </c>
      <c r="BH169" s="214">
        <f>IF(N169="sníž. přenesená",J169,0)</f>
        <v>0</v>
      </c>
      <c r="BI169" s="214">
        <f>IF(N169="nulová",J169,0)</f>
        <v>0</v>
      </c>
      <c r="BJ169" s="15" t="s">
        <v>77</v>
      </c>
      <c r="BK169" s="214">
        <f>ROUND(I169*H169,2)</f>
        <v>0</v>
      </c>
      <c r="BL169" s="15" t="s">
        <v>169</v>
      </c>
      <c r="BM169" s="213" t="s">
        <v>1592</v>
      </c>
    </row>
    <row r="170" spans="1:65" s="2" customFormat="1" ht="16.5" customHeight="1">
      <c r="A170" s="36"/>
      <c r="B170" s="37"/>
      <c r="C170" s="202" t="s">
        <v>544</v>
      </c>
      <c r="D170" s="202" t="s">
        <v>164</v>
      </c>
      <c r="E170" s="203" t="s">
        <v>4358</v>
      </c>
      <c r="F170" s="204" t="s">
        <v>4359</v>
      </c>
      <c r="G170" s="205" t="s">
        <v>296</v>
      </c>
      <c r="H170" s="206">
        <v>1</v>
      </c>
      <c r="I170" s="207"/>
      <c r="J170" s="208">
        <f>ROUND(I170*H170,2)</f>
        <v>0</v>
      </c>
      <c r="K170" s="204" t="s">
        <v>19</v>
      </c>
      <c r="L170" s="42"/>
      <c r="M170" s="209" t="s">
        <v>19</v>
      </c>
      <c r="N170" s="210" t="s">
        <v>40</v>
      </c>
      <c r="O170" s="82"/>
      <c r="P170" s="211">
        <f>O170*H170</f>
        <v>0</v>
      </c>
      <c r="Q170" s="211">
        <v>0</v>
      </c>
      <c r="R170" s="211">
        <f>Q170*H170</f>
        <v>0</v>
      </c>
      <c r="S170" s="211">
        <v>0</v>
      </c>
      <c r="T170" s="212">
        <f>S170*H170</f>
        <v>0</v>
      </c>
      <c r="U170" s="36"/>
      <c r="V170" s="36"/>
      <c r="W170" s="36"/>
      <c r="X170" s="36"/>
      <c r="Y170" s="36"/>
      <c r="Z170" s="36"/>
      <c r="AA170" s="36"/>
      <c r="AB170" s="36"/>
      <c r="AC170" s="36"/>
      <c r="AD170" s="36"/>
      <c r="AE170" s="36"/>
      <c r="AR170" s="213" t="s">
        <v>169</v>
      </c>
      <c r="AT170" s="213" t="s">
        <v>164</v>
      </c>
      <c r="AU170" s="213" t="s">
        <v>79</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1601</v>
      </c>
    </row>
    <row r="171" spans="1:65" s="2" customFormat="1" ht="24.15" customHeight="1">
      <c r="A171" s="36"/>
      <c r="B171" s="37"/>
      <c r="C171" s="202" t="s">
        <v>549</v>
      </c>
      <c r="D171" s="202" t="s">
        <v>164</v>
      </c>
      <c r="E171" s="203" t="s">
        <v>4360</v>
      </c>
      <c r="F171" s="204" t="s">
        <v>4361</v>
      </c>
      <c r="G171" s="205" t="s">
        <v>3535</v>
      </c>
      <c r="H171" s="206">
        <v>1</v>
      </c>
      <c r="I171" s="207"/>
      <c r="J171" s="208">
        <f>ROUND(I171*H171,2)</f>
        <v>0</v>
      </c>
      <c r="K171" s="204" t="s">
        <v>19</v>
      </c>
      <c r="L171" s="42"/>
      <c r="M171" s="209" t="s">
        <v>19</v>
      </c>
      <c r="N171" s="210" t="s">
        <v>40</v>
      </c>
      <c r="O171" s="82"/>
      <c r="P171" s="211">
        <f>O171*H171</f>
        <v>0</v>
      </c>
      <c r="Q171" s="211">
        <v>0</v>
      </c>
      <c r="R171" s="211">
        <f>Q171*H171</f>
        <v>0</v>
      </c>
      <c r="S171" s="211">
        <v>0</v>
      </c>
      <c r="T171" s="212">
        <f>S171*H171</f>
        <v>0</v>
      </c>
      <c r="U171" s="36"/>
      <c r="V171" s="36"/>
      <c r="W171" s="36"/>
      <c r="X171" s="36"/>
      <c r="Y171" s="36"/>
      <c r="Z171" s="36"/>
      <c r="AA171" s="36"/>
      <c r="AB171" s="36"/>
      <c r="AC171" s="36"/>
      <c r="AD171" s="36"/>
      <c r="AE171" s="36"/>
      <c r="AR171" s="213" t="s">
        <v>169</v>
      </c>
      <c r="AT171" s="213" t="s">
        <v>164</v>
      </c>
      <c r="AU171" s="213" t="s">
        <v>79</v>
      </c>
      <c r="AY171" s="15" t="s">
        <v>162</v>
      </c>
      <c r="BE171" s="214">
        <f>IF(N171="základní",J171,0)</f>
        <v>0</v>
      </c>
      <c r="BF171" s="214">
        <f>IF(N171="snížená",J171,0)</f>
        <v>0</v>
      </c>
      <c r="BG171" s="214">
        <f>IF(N171="zákl. přenesená",J171,0)</f>
        <v>0</v>
      </c>
      <c r="BH171" s="214">
        <f>IF(N171="sníž. přenesená",J171,0)</f>
        <v>0</v>
      </c>
      <c r="BI171" s="214">
        <f>IF(N171="nulová",J171,0)</f>
        <v>0</v>
      </c>
      <c r="BJ171" s="15" t="s">
        <v>77</v>
      </c>
      <c r="BK171" s="214">
        <f>ROUND(I171*H171,2)</f>
        <v>0</v>
      </c>
      <c r="BL171" s="15" t="s">
        <v>169</v>
      </c>
      <c r="BM171" s="213" t="s">
        <v>1610</v>
      </c>
    </row>
    <row r="172" spans="1:65" s="2" customFormat="1" ht="16.5" customHeight="1">
      <c r="A172" s="36"/>
      <c r="B172" s="37"/>
      <c r="C172" s="202" t="s">
        <v>554</v>
      </c>
      <c r="D172" s="202" t="s">
        <v>164</v>
      </c>
      <c r="E172" s="203" t="s">
        <v>4362</v>
      </c>
      <c r="F172" s="204" t="s">
        <v>4363</v>
      </c>
      <c r="G172" s="205" t="s">
        <v>3535</v>
      </c>
      <c r="H172" s="206">
        <v>15</v>
      </c>
      <c r="I172" s="207"/>
      <c r="J172" s="208">
        <f>ROUND(I172*H172,2)</f>
        <v>0</v>
      </c>
      <c r="K172" s="204" t="s">
        <v>19</v>
      </c>
      <c r="L172" s="42"/>
      <c r="M172" s="209" t="s">
        <v>19</v>
      </c>
      <c r="N172" s="210" t="s">
        <v>40</v>
      </c>
      <c r="O172" s="82"/>
      <c r="P172" s="211">
        <f>O172*H172</f>
        <v>0</v>
      </c>
      <c r="Q172" s="211">
        <v>0</v>
      </c>
      <c r="R172" s="211">
        <f>Q172*H172</f>
        <v>0</v>
      </c>
      <c r="S172" s="211">
        <v>0</v>
      </c>
      <c r="T172" s="212">
        <f>S172*H172</f>
        <v>0</v>
      </c>
      <c r="U172" s="36"/>
      <c r="V172" s="36"/>
      <c r="W172" s="36"/>
      <c r="X172" s="36"/>
      <c r="Y172" s="36"/>
      <c r="Z172" s="36"/>
      <c r="AA172" s="36"/>
      <c r="AB172" s="36"/>
      <c r="AC172" s="36"/>
      <c r="AD172" s="36"/>
      <c r="AE172" s="36"/>
      <c r="AR172" s="213" t="s">
        <v>169</v>
      </c>
      <c r="AT172" s="213" t="s">
        <v>164</v>
      </c>
      <c r="AU172" s="213" t="s">
        <v>79</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1619</v>
      </c>
    </row>
    <row r="173" spans="1:63" s="12" customFormat="1" ht="22.8" customHeight="1">
      <c r="A173" s="12"/>
      <c r="B173" s="186"/>
      <c r="C173" s="187"/>
      <c r="D173" s="188" t="s">
        <v>68</v>
      </c>
      <c r="E173" s="200" t="s">
        <v>4364</v>
      </c>
      <c r="F173" s="200" t="s">
        <v>4365</v>
      </c>
      <c r="G173" s="187"/>
      <c r="H173" s="187"/>
      <c r="I173" s="190"/>
      <c r="J173" s="201">
        <f>BK173</f>
        <v>0</v>
      </c>
      <c r="K173" s="187"/>
      <c r="L173" s="192"/>
      <c r="M173" s="193"/>
      <c r="N173" s="194"/>
      <c r="O173" s="194"/>
      <c r="P173" s="195">
        <f>SUM(P174:P175)</f>
        <v>0</v>
      </c>
      <c r="Q173" s="194"/>
      <c r="R173" s="195">
        <f>SUM(R174:R175)</f>
        <v>0</v>
      </c>
      <c r="S173" s="194"/>
      <c r="T173" s="196">
        <f>SUM(T174:T175)</f>
        <v>0</v>
      </c>
      <c r="U173" s="12"/>
      <c r="V173" s="12"/>
      <c r="W173" s="12"/>
      <c r="X173" s="12"/>
      <c r="Y173" s="12"/>
      <c r="Z173" s="12"/>
      <c r="AA173" s="12"/>
      <c r="AB173" s="12"/>
      <c r="AC173" s="12"/>
      <c r="AD173" s="12"/>
      <c r="AE173" s="12"/>
      <c r="AR173" s="197" t="s">
        <v>77</v>
      </c>
      <c r="AT173" s="198" t="s">
        <v>68</v>
      </c>
      <c r="AU173" s="198" t="s">
        <v>77</v>
      </c>
      <c r="AY173" s="197" t="s">
        <v>162</v>
      </c>
      <c r="BK173" s="199">
        <f>SUM(BK174:BK175)</f>
        <v>0</v>
      </c>
    </row>
    <row r="174" spans="1:65" s="2" customFormat="1" ht="16.5" customHeight="1">
      <c r="A174" s="36"/>
      <c r="B174" s="37"/>
      <c r="C174" s="202" t="s">
        <v>559</v>
      </c>
      <c r="D174" s="202" t="s">
        <v>164</v>
      </c>
      <c r="E174" s="203" t="s">
        <v>4366</v>
      </c>
      <c r="F174" s="204" t="s">
        <v>4367</v>
      </c>
      <c r="G174" s="205" t="s">
        <v>296</v>
      </c>
      <c r="H174" s="206">
        <v>1</v>
      </c>
      <c r="I174" s="207"/>
      <c r="J174" s="208">
        <f>ROUND(I174*H174,2)</f>
        <v>0</v>
      </c>
      <c r="K174" s="204" t="s">
        <v>19</v>
      </c>
      <c r="L174" s="42"/>
      <c r="M174" s="209" t="s">
        <v>19</v>
      </c>
      <c r="N174" s="210" t="s">
        <v>40</v>
      </c>
      <c r="O174" s="82"/>
      <c r="P174" s="211">
        <f>O174*H174</f>
        <v>0</v>
      </c>
      <c r="Q174" s="211">
        <v>0</v>
      </c>
      <c r="R174" s="211">
        <f>Q174*H174</f>
        <v>0</v>
      </c>
      <c r="S174" s="211">
        <v>0</v>
      </c>
      <c r="T174" s="212">
        <f>S174*H174</f>
        <v>0</v>
      </c>
      <c r="U174" s="36"/>
      <c r="V174" s="36"/>
      <c r="W174" s="36"/>
      <c r="X174" s="36"/>
      <c r="Y174" s="36"/>
      <c r="Z174" s="36"/>
      <c r="AA174" s="36"/>
      <c r="AB174" s="36"/>
      <c r="AC174" s="36"/>
      <c r="AD174" s="36"/>
      <c r="AE174" s="36"/>
      <c r="AR174" s="213" t="s">
        <v>169</v>
      </c>
      <c r="AT174" s="213" t="s">
        <v>164</v>
      </c>
      <c r="AU174" s="213" t="s">
        <v>79</v>
      </c>
      <c r="AY174" s="15" t="s">
        <v>162</v>
      </c>
      <c r="BE174" s="214">
        <f>IF(N174="základní",J174,0)</f>
        <v>0</v>
      </c>
      <c r="BF174" s="214">
        <f>IF(N174="snížená",J174,0)</f>
        <v>0</v>
      </c>
      <c r="BG174" s="214">
        <f>IF(N174="zákl. přenesená",J174,0)</f>
        <v>0</v>
      </c>
      <c r="BH174" s="214">
        <f>IF(N174="sníž. přenesená",J174,0)</f>
        <v>0</v>
      </c>
      <c r="BI174" s="214">
        <f>IF(N174="nulová",J174,0)</f>
        <v>0</v>
      </c>
      <c r="BJ174" s="15" t="s">
        <v>77</v>
      </c>
      <c r="BK174" s="214">
        <f>ROUND(I174*H174,2)</f>
        <v>0</v>
      </c>
      <c r="BL174" s="15" t="s">
        <v>169</v>
      </c>
      <c r="BM174" s="213" t="s">
        <v>1628</v>
      </c>
    </row>
    <row r="175" spans="1:65" s="2" customFormat="1" ht="16.5" customHeight="1">
      <c r="A175" s="36"/>
      <c r="B175" s="37"/>
      <c r="C175" s="202" t="s">
        <v>564</v>
      </c>
      <c r="D175" s="202" t="s">
        <v>164</v>
      </c>
      <c r="E175" s="203" t="s">
        <v>4368</v>
      </c>
      <c r="F175" s="204" t="s">
        <v>4369</v>
      </c>
      <c r="G175" s="205" t="s">
        <v>296</v>
      </c>
      <c r="H175" s="206">
        <v>1</v>
      </c>
      <c r="I175" s="207"/>
      <c r="J175" s="208">
        <f>ROUND(I175*H175,2)</f>
        <v>0</v>
      </c>
      <c r="K175" s="204" t="s">
        <v>19</v>
      </c>
      <c r="L175" s="42"/>
      <c r="M175" s="235" t="s">
        <v>19</v>
      </c>
      <c r="N175" s="236" t="s">
        <v>40</v>
      </c>
      <c r="O175" s="232"/>
      <c r="P175" s="237">
        <f>O175*H175</f>
        <v>0</v>
      </c>
      <c r="Q175" s="237">
        <v>0</v>
      </c>
      <c r="R175" s="237">
        <f>Q175*H175</f>
        <v>0</v>
      </c>
      <c r="S175" s="237">
        <v>0</v>
      </c>
      <c r="T175" s="238">
        <f>S175*H175</f>
        <v>0</v>
      </c>
      <c r="U175" s="36"/>
      <c r="V175" s="36"/>
      <c r="W175" s="36"/>
      <c r="X175" s="36"/>
      <c r="Y175" s="36"/>
      <c r="Z175" s="36"/>
      <c r="AA175" s="36"/>
      <c r="AB175" s="36"/>
      <c r="AC175" s="36"/>
      <c r="AD175" s="36"/>
      <c r="AE175" s="36"/>
      <c r="AR175" s="213" t="s">
        <v>169</v>
      </c>
      <c r="AT175" s="213" t="s">
        <v>164</v>
      </c>
      <c r="AU175" s="213" t="s">
        <v>79</v>
      </c>
      <c r="AY175" s="15" t="s">
        <v>162</v>
      </c>
      <c r="BE175" s="214">
        <f>IF(N175="základní",J175,0)</f>
        <v>0</v>
      </c>
      <c r="BF175" s="214">
        <f>IF(N175="snížená",J175,0)</f>
        <v>0</v>
      </c>
      <c r="BG175" s="214">
        <f>IF(N175="zákl. přenesená",J175,0)</f>
        <v>0</v>
      </c>
      <c r="BH175" s="214">
        <f>IF(N175="sníž. přenesená",J175,0)</f>
        <v>0</v>
      </c>
      <c r="BI175" s="214">
        <f>IF(N175="nulová",J175,0)</f>
        <v>0</v>
      </c>
      <c r="BJ175" s="15" t="s">
        <v>77</v>
      </c>
      <c r="BK175" s="214">
        <f>ROUND(I175*H175,2)</f>
        <v>0</v>
      </c>
      <c r="BL175" s="15" t="s">
        <v>169</v>
      </c>
      <c r="BM175" s="213" t="s">
        <v>1636</v>
      </c>
    </row>
    <row r="176" spans="1:31" s="2" customFormat="1" ht="6.95" customHeight="1">
      <c r="A176" s="36"/>
      <c r="B176" s="57"/>
      <c r="C176" s="58"/>
      <c r="D176" s="58"/>
      <c r="E176" s="58"/>
      <c r="F176" s="58"/>
      <c r="G176" s="58"/>
      <c r="H176" s="58"/>
      <c r="I176" s="58"/>
      <c r="J176" s="58"/>
      <c r="K176" s="58"/>
      <c r="L176" s="42"/>
      <c r="M176" s="36"/>
      <c r="O176" s="36"/>
      <c r="P176" s="36"/>
      <c r="Q176" s="36"/>
      <c r="R176" s="36"/>
      <c r="S176" s="36"/>
      <c r="T176" s="36"/>
      <c r="U176" s="36"/>
      <c r="V176" s="36"/>
      <c r="W176" s="36"/>
      <c r="X176" s="36"/>
      <c r="Y176" s="36"/>
      <c r="Z176" s="36"/>
      <c r="AA176" s="36"/>
      <c r="AB176" s="36"/>
      <c r="AC176" s="36"/>
      <c r="AD176" s="36"/>
      <c r="AE176" s="36"/>
    </row>
  </sheetData>
  <sheetProtection password="CC35" sheet="1" objects="1" scenarios="1" formatColumns="0" formatRows="0" autoFilter="0"/>
  <autoFilter ref="C86:K17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106</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4370</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ROUND(J86,2)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ROUND((SUM(BE86:BE145)),2)</f>
        <v>0</v>
      </c>
      <c r="G33" s="36"/>
      <c r="H33" s="36"/>
      <c r="I33" s="146">
        <v>0.21</v>
      </c>
      <c r="J33" s="145">
        <f>ROUND(((SUM(BE86:BE145))*I33),2)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ROUND((SUM(BF86:BF145)),2)</f>
        <v>0</v>
      </c>
      <c r="G34" s="36"/>
      <c r="H34" s="36"/>
      <c r="I34" s="146">
        <v>0.15</v>
      </c>
      <c r="J34" s="145">
        <f>ROUND(((SUM(BF86:BF145))*I34),2)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ROUND((SUM(BG86:BG145)),2)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ROUND((SUM(BH86:BH145)),2)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ROUND((SUM(BI86:BI145)),2)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10 - MaR</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J86</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4371</v>
      </c>
      <c r="E60" s="166"/>
      <c r="F60" s="166"/>
      <c r="G60" s="166"/>
      <c r="H60" s="166"/>
      <c r="I60" s="166"/>
      <c r="J60" s="167">
        <f>J87</f>
        <v>0</v>
      </c>
      <c r="K60" s="164"/>
      <c r="L60" s="168"/>
      <c r="S60" s="9"/>
      <c r="T60" s="9"/>
      <c r="U60" s="9"/>
      <c r="V60" s="9"/>
      <c r="W60" s="9"/>
      <c r="X60" s="9"/>
      <c r="Y60" s="9"/>
      <c r="Z60" s="9"/>
      <c r="AA60" s="9"/>
      <c r="AB60" s="9"/>
      <c r="AC60" s="9"/>
      <c r="AD60" s="9"/>
      <c r="AE60" s="9"/>
    </row>
    <row r="61" spans="1:31" s="9" customFormat="1" ht="24.95" customHeight="1">
      <c r="A61" s="9"/>
      <c r="B61" s="163"/>
      <c r="C61" s="164"/>
      <c r="D61" s="165" t="s">
        <v>4372</v>
      </c>
      <c r="E61" s="166"/>
      <c r="F61" s="166"/>
      <c r="G61" s="166"/>
      <c r="H61" s="166"/>
      <c r="I61" s="166"/>
      <c r="J61" s="167">
        <f>J101</f>
        <v>0</v>
      </c>
      <c r="K61" s="164"/>
      <c r="L61" s="168"/>
      <c r="S61" s="9"/>
      <c r="T61" s="9"/>
      <c r="U61" s="9"/>
      <c r="V61" s="9"/>
      <c r="W61" s="9"/>
      <c r="X61" s="9"/>
      <c r="Y61" s="9"/>
      <c r="Z61" s="9"/>
      <c r="AA61" s="9"/>
      <c r="AB61" s="9"/>
      <c r="AC61" s="9"/>
      <c r="AD61" s="9"/>
      <c r="AE61" s="9"/>
    </row>
    <row r="62" spans="1:31" s="9" customFormat="1" ht="24.95" customHeight="1">
      <c r="A62" s="9"/>
      <c r="B62" s="163"/>
      <c r="C62" s="164"/>
      <c r="D62" s="165" t="s">
        <v>4373</v>
      </c>
      <c r="E62" s="166"/>
      <c r="F62" s="166"/>
      <c r="G62" s="166"/>
      <c r="H62" s="166"/>
      <c r="I62" s="166"/>
      <c r="J62" s="167">
        <f>J107</f>
        <v>0</v>
      </c>
      <c r="K62" s="164"/>
      <c r="L62" s="168"/>
      <c r="S62" s="9"/>
      <c r="T62" s="9"/>
      <c r="U62" s="9"/>
      <c r="V62" s="9"/>
      <c r="W62" s="9"/>
      <c r="X62" s="9"/>
      <c r="Y62" s="9"/>
      <c r="Z62" s="9"/>
      <c r="AA62" s="9"/>
      <c r="AB62" s="9"/>
      <c r="AC62" s="9"/>
      <c r="AD62" s="9"/>
      <c r="AE62" s="9"/>
    </row>
    <row r="63" spans="1:31" s="9" customFormat="1" ht="24.95" customHeight="1">
      <c r="A63" s="9"/>
      <c r="B63" s="163"/>
      <c r="C63" s="164"/>
      <c r="D63" s="165" t="s">
        <v>4374</v>
      </c>
      <c r="E63" s="166"/>
      <c r="F63" s="166"/>
      <c r="G63" s="166"/>
      <c r="H63" s="166"/>
      <c r="I63" s="166"/>
      <c r="J63" s="167">
        <f>J117</f>
        <v>0</v>
      </c>
      <c r="K63" s="164"/>
      <c r="L63" s="168"/>
      <c r="S63" s="9"/>
      <c r="T63" s="9"/>
      <c r="U63" s="9"/>
      <c r="V63" s="9"/>
      <c r="W63" s="9"/>
      <c r="X63" s="9"/>
      <c r="Y63" s="9"/>
      <c r="Z63" s="9"/>
      <c r="AA63" s="9"/>
      <c r="AB63" s="9"/>
      <c r="AC63" s="9"/>
      <c r="AD63" s="9"/>
      <c r="AE63" s="9"/>
    </row>
    <row r="64" spans="1:31" s="9" customFormat="1" ht="24.95" customHeight="1">
      <c r="A64" s="9"/>
      <c r="B64" s="163"/>
      <c r="C64" s="164"/>
      <c r="D64" s="165" t="s">
        <v>4375</v>
      </c>
      <c r="E64" s="166"/>
      <c r="F64" s="166"/>
      <c r="G64" s="166"/>
      <c r="H64" s="166"/>
      <c r="I64" s="166"/>
      <c r="J64" s="167">
        <f>J120</f>
        <v>0</v>
      </c>
      <c r="K64" s="164"/>
      <c r="L64" s="168"/>
      <c r="S64" s="9"/>
      <c r="T64" s="9"/>
      <c r="U64" s="9"/>
      <c r="V64" s="9"/>
      <c r="W64" s="9"/>
      <c r="X64" s="9"/>
      <c r="Y64" s="9"/>
      <c r="Z64" s="9"/>
      <c r="AA64" s="9"/>
      <c r="AB64" s="9"/>
      <c r="AC64" s="9"/>
      <c r="AD64" s="9"/>
      <c r="AE64" s="9"/>
    </row>
    <row r="65" spans="1:31" s="9" customFormat="1" ht="24.95" customHeight="1">
      <c r="A65" s="9"/>
      <c r="B65" s="163"/>
      <c r="C65" s="164"/>
      <c r="D65" s="165" t="s">
        <v>4376</v>
      </c>
      <c r="E65" s="166"/>
      <c r="F65" s="166"/>
      <c r="G65" s="166"/>
      <c r="H65" s="166"/>
      <c r="I65" s="166"/>
      <c r="J65" s="167">
        <f>J125</f>
        <v>0</v>
      </c>
      <c r="K65" s="164"/>
      <c r="L65" s="168"/>
      <c r="S65" s="9"/>
      <c r="T65" s="9"/>
      <c r="U65" s="9"/>
      <c r="V65" s="9"/>
      <c r="W65" s="9"/>
      <c r="X65" s="9"/>
      <c r="Y65" s="9"/>
      <c r="Z65" s="9"/>
      <c r="AA65" s="9"/>
      <c r="AB65" s="9"/>
      <c r="AC65" s="9"/>
      <c r="AD65" s="9"/>
      <c r="AE65" s="9"/>
    </row>
    <row r="66" spans="1:31" s="9" customFormat="1" ht="24.95" customHeight="1">
      <c r="A66" s="9"/>
      <c r="B66" s="163"/>
      <c r="C66" s="164"/>
      <c r="D66" s="165" t="s">
        <v>4377</v>
      </c>
      <c r="E66" s="166"/>
      <c r="F66" s="166"/>
      <c r="G66" s="166"/>
      <c r="H66" s="166"/>
      <c r="I66" s="166"/>
      <c r="J66" s="167">
        <f>J136</f>
        <v>0</v>
      </c>
      <c r="K66" s="164"/>
      <c r="L66" s="168"/>
      <c r="S66" s="9"/>
      <c r="T66" s="9"/>
      <c r="U66" s="9"/>
      <c r="V66" s="9"/>
      <c r="W66" s="9"/>
      <c r="X66" s="9"/>
      <c r="Y66" s="9"/>
      <c r="Z66" s="9"/>
      <c r="AA66" s="9"/>
      <c r="AB66" s="9"/>
      <c r="AC66" s="9"/>
      <c r="AD66" s="9"/>
      <c r="AE66" s="9"/>
    </row>
    <row r="67" spans="1:31" s="2" customFormat="1" ht="21.8" customHeight="1">
      <c r="A67" s="36"/>
      <c r="B67" s="37"/>
      <c r="C67" s="38"/>
      <c r="D67" s="38"/>
      <c r="E67" s="38"/>
      <c r="F67" s="38"/>
      <c r="G67" s="38"/>
      <c r="H67" s="38"/>
      <c r="I67" s="38"/>
      <c r="J67" s="38"/>
      <c r="K67" s="38"/>
      <c r="L67" s="132"/>
      <c r="S67" s="36"/>
      <c r="T67" s="36"/>
      <c r="U67" s="36"/>
      <c r="V67" s="36"/>
      <c r="W67" s="36"/>
      <c r="X67" s="36"/>
      <c r="Y67" s="36"/>
      <c r="Z67" s="36"/>
      <c r="AA67" s="36"/>
      <c r="AB67" s="36"/>
      <c r="AC67" s="36"/>
      <c r="AD67" s="36"/>
      <c r="AE67" s="36"/>
    </row>
    <row r="68" spans="1:31" s="2" customFormat="1" ht="6.95" customHeight="1">
      <c r="A68" s="36"/>
      <c r="B68" s="57"/>
      <c r="C68" s="58"/>
      <c r="D68" s="58"/>
      <c r="E68" s="58"/>
      <c r="F68" s="58"/>
      <c r="G68" s="58"/>
      <c r="H68" s="58"/>
      <c r="I68" s="58"/>
      <c r="J68" s="58"/>
      <c r="K68" s="58"/>
      <c r="L68" s="132"/>
      <c r="S68" s="36"/>
      <c r="T68" s="36"/>
      <c r="U68" s="36"/>
      <c r="V68" s="36"/>
      <c r="W68" s="36"/>
      <c r="X68" s="36"/>
      <c r="Y68" s="36"/>
      <c r="Z68" s="36"/>
      <c r="AA68" s="36"/>
      <c r="AB68" s="36"/>
      <c r="AC68" s="36"/>
      <c r="AD68" s="36"/>
      <c r="AE68" s="36"/>
    </row>
    <row r="72" spans="1:31" s="2" customFormat="1" ht="6.95" customHeight="1">
      <c r="A72" s="36"/>
      <c r="B72" s="59"/>
      <c r="C72" s="60"/>
      <c r="D72" s="60"/>
      <c r="E72" s="60"/>
      <c r="F72" s="60"/>
      <c r="G72" s="60"/>
      <c r="H72" s="60"/>
      <c r="I72" s="60"/>
      <c r="J72" s="60"/>
      <c r="K72" s="60"/>
      <c r="L72" s="132"/>
      <c r="S72" s="36"/>
      <c r="T72" s="36"/>
      <c r="U72" s="36"/>
      <c r="V72" s="36"/>
      <c r="W72" s="36"/>
      <c r="X72" s="36"/>
      <c r="Y72" s="36"/>
      <c r="Z72" s="36"/>
      <c r="AA72" s="36"/>
      <c r="AB72" s="36"/>
      <c r="AC72" s="36"/>
      <c r="AD72" s="36"/>
      <c r="AE72" s="36"/>
    </row>
    <row r="73" spans="1:31" s="2" customFormat="1" ht="24.95" customHeight="1">
      <c r="A73" s="36"/>
      <c r="B73" s="37"/>
      <c r="C73" s="21" t="s">
        <v>147</v>
      </c>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12" customHeight="1">
      <c r="A75" s="36"/>
      <c r="B75" s="37"/>
      <c r="C75" s="30" t="s">
        <v>16</v>
      </c>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6.5" customHeight="1">
      <c r="A76" s="36"/>
      <c r="B76" s="37"/>
      <c r="C76" s="38"/>
      <c r="D76" s="38"/>
      <c r="E76" s="158" t="str">
        <f>E7</f>
        <v>SPŠS Havlíčkův Brod</v>
      </c>
      <c r="F76" s="30"/>
      <c r="G76" s="30"/>
      <c r="H76" s="30"/>
      <c r="I76" s="38"/>
      <c r="J76" s="38"/>
      <c r="K76" s="38"/>
      <c r="L76" s="132"/>
      <c r="S76" s="36"/>
      <c r="T76" s="36"/>
      <c r="U76" s="36"/>
      <c r="V76" s="36"/>
      <c r="W76" s="36"/>
      <c r="X76" s="36"/>
      <c r="Y76" s="36"/>
      <c r="Z76" s="36"/>
      <c r="AA76" s="36"/>
      <c r="AB76" s="36"/>
      <c r="AC76" s="36"/>
      <c r="AD76" s="36"/>
      <c r="AE76" s="36"/>
    </row>
    <row r="77" spans="1:31" s="2" customFormat="1" ht="12" customHeight="1">
      <c r="A77" s="36"/>
      <c r="B77" s="37"/>
      <c r="C77" s="30" t="s">
        <v>111</v>
      </c>
      <c r="D77" s="38"/>
      <c r="E77" s="38"/>
      <c r="F77" s="38"/>
      <c r="G77" s="38"/>
      <c r="H77" s="38"/>
      <c r="I77" s="38"/>
      <c r="J77" s="38"/>
      <c r="K77" s="38"/>
      <c r="L77" s="132"/>
      <c r="S77" s="36"/>
      <c r="T77" s="36"/>
      <c r="U77" s="36"/>
      <c r="V77" s="36"/>
      <c r="W77" s="36"/>
      <c r="X77" s="36"/>
      <c r="Y77" s="36"/>
      <c r="Z77" s="36"/>
      <c r="AA77" s="36"/>
      <c r="AB77" s="36"/>
      <c r="AC77" s="36"/>
      <c r="AD77" s="36"/>
      <c r="AE77" s="36"/>
    </row>
    <row r="78" spans="1:31" s="2" customFormat="1" ht="16.5" customHeight="1">
      <c r="A78" s="36"/>
      <c r="B78" s="37"/>
      <c r="C78" s="38"/>
      <c r="D78" s="38"/>
      <c r="E78" s="67" t="str">
        <f>E9</f>
        <v>10 - MaR</v>
      </c>
      <c r="F78" s="38"/>
      <c r="G78" s="38"/>
      <c r="H78" s="38"/>
      <c r="I78" s="38"/>
      <c r="J78" s="38"/>
      <c r="K78" s="38"/>
      <c r="L78" s="13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32"/>
      <c r="S79" s="36"/>
      <c r="T79" s="36"/>
      <c r="U79" s="36"/>
      <c r="V79" s="36"/>
      <c r="W79" s="36"/>
      <c r="X79" s="36"/>
      <c r="Y79" s="36"/>
      <c r="Z79" s="36"/>
      <c r="AA79" s="36"/>
      <c r="AB79" s="36"/>
      <c r="AC79" s="36"/>
      <c r="AD79" s="36"/>
      <c r="AE79" s="36"/>
    </row>
    <row r="80" spans="1:31" s="2" customFormat="1" ht="12" customHeight="1">
      <c r="A80" s="36"/>
      <c r="B80" s="37"/>
      <c r="C80" s="30" t="s">
        <v>21</v>
      </c>
      <c r="D80" s="38"/>
      <c r="E80" s="38"/>
      <c r="F80" s="25" t="str">
        <f>F12</f>
        <v xml:space="preserve"> </v>
      </c>
      <c r="G80" s="38"/>
      <c r="H80" s="38"/>
      <c r="I80" s="30" t="s">
        <v>23</v>
      </c>
      <c r="J80" s="70" t="str">
        <f>IF(J12="","",J12)</f>
        <v>27. 9. 2023</v>
      </c>
      <c r="K80" s="38"/>
      <c r="L80" s="132"/>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32"/>
      <c r="S81" s="36"/>
      <c r="T81" s="36"/>
      <c r="U81" s="36"/>
      <c r="V81" s="36"/>
      <c r="W81" s="36"/>
      <c r="X81" s="36"/>
      <c r="Y81" s="36"/>
      <c r="Z81" s="36"/>
      <c r="AA81" s="36"/>
      <c r="AB81" s="36"/>
      <c r="AC81" s="36"/>
      <c r="AD81" s="36"/>
      <c r="AE81" s="36"/>
    </row>
    <row r="82" spans="1:31" s="2" customFormat="1" ht="15.15" customHeight="1">
      <c r="A82" s="36"/>
      <c r="B82" s="37"/>
      <c r="C82" s="30" t="s">
        <v>25</v>
      </c>
      <c r="D82" s="38"/>
      <c r="E82" s="38"/>
      <c r="F82" s="25" t="str">
        <f>E15</f>
        <v xml:space="preserve"> </v>
      </c>
      <c r="G82" s="38"/>
      <c r="H82" s="38"/>
      <c r="I82" s="30" t="s">
        <v>30</v>
      </c>
      <c r="J82" s="34" t="str">
        <f>E21</f>
        <v xml:space="preserve"> </v>
      </c>
      <c r="K82" s="38"/>
      <c r="L82" s="132"/>
      <c r="S82" s="36"/>
      <c r="T82" s="36"/>
      <c r="U82" s="36"/>
      <c r="V82" s="36"/>
      <c r="W82" s="36"/>
      <c r="X82" s="36"/>
      <c r="Y82" s="36"/>
      <c r="Z82" s="36"/>
      <c r="AA82" s="36"/>
      <c r="AB82" s="36"/>
      <c r="AC82" s="36"/>
      <c r="AD82" s="36"/>
      <c r="AE82" s="36"/>
    </row>
    <row r="83" spans="1:31" s="2" customFormat="1" ht="15.15" customHeight="1">
      <c r="A83" s="36"/>
      <c r="B83" s="37"/>
      <c r="C83" s="30" t="s">
        <v>28</v>
      </c>
      <c r="D83" s="38"/>
      <c r="E83" s="38"/>
      <c r="F83" s="25" t="str">
        <f>IF(E18="","",E18)</f>
        <v>Vyplň údaj</v>
      </c>
      <c r="G83" s="38"/>
      <c r="H83" s="38"/>
      <c r="I83" s="30" t="s">
        <v>32</v>
      </c>
      <c r="J83" s="34" t="str">
        <f>E24</f>
        <v xml:space="preserve"> </v>
      </c>
      <c r="K83" s="38"/>
      <c r="L83" s="132"/>
      <c r="S83" s="36"/>
      <c r="T83" s="36"/>
      <c r="U83" s="36"/>
      <c r="V83" s="36"/>
      <c r="W83" s="36"/>
      <c r="X83" s="36"/>
      <c r="Y83" s="36"/>
      <c r="Z83" s="36"/>
      <c r="AA83" s="36"/>
      <c r="AB83" s="36"/>
      <c r="AC83" s="36"/>
      <c r="AD83" s="36"/>
      <c r="AE83" s="36"/>
    </row>
    <row r="84" spans="1:31" s="2" customFormat="1" ht="10.3" customHeight="1">
      <c r="A84" s="36"/>
      <c r="B84" s="37"/>
      <c r="C84" s="38"/>
      <c r="D84" s="38"/>
      <c r="E84" s="38"/>
      <c r="F84" s="38"/>
      <c r="G84" s="38"/>
      <c r="H84" s="38"/>
      <c r="I84" s="38"/>
      <c r="J84" s="38"/>
      <c r="K84" s="38"/>
      <c r="L84" s="132"/>
      <c r="S84" s="36"/>
      <c r="T84" s="36"/>
      <c r="U84" s="36"/>
      <c r="V84" s="36"/>
      <c r="W84" s="36"/>
      <c r="X84" s="36"/>
      <c r="Y84" s="36"/>
      <c r="Z84" s="36"/>
      <c r="AA84" s="36"/>
      <c r="AB84" s="36"/>
      <c r="AC84" s="36"/>
      <c r="AD84" s="36"/>
      <c r="AE84" s="36"/>
    </row>
    <row r="85" spans="1:31" s="11" customFormat="1" ht="29.25" customHeight="1">
      <c r="A85" s="175"/>
      <c r="B85" s="176"/>
      <c r="C85" s="177" t="s">
        <v>148</v>
      </c>
      <c r="D85" s="178" t="s">
        <v>54</v>
      </c>
      <c r="E85" s="178" t="s">
        <v>50</v>
      </c>
      <c r="F85" s="178" t="s">
        <v>51</v>
      </c>
      <c r="G85" s="178" t="s">
        <v>149</v>
      </c>
      <c r="H85" s="178" t="s">
        <v>150</v>
      </c>
      <c r="I85" s="178" t="s">
        <v>151</v>
      </c>
      <c r="J85" s="178" t="s">
        <v>115</v>
      </c>
      <c r="K85" s="179" t="s">
        <v>152</v>
      </c>
      <c r="L85" s="180"/>
      <c r="M85" s="90" t="s">
        <v>19</v>
      </c>
      <c r="N85" s="91" t="s">
        <v>39</v>
      </c>
      <c r="O85" s="91" t="s">
        <v>153</v>
      </c>
      <c r="P85" s="91" t="s">
        <v>154</v>
      </c>
      <c r="Q85" s="91" t="s">
        <v>155</v>
      </c>
      <c r="R85" s="91" t="s">
        <v>156</v>
      </c>
      <c r="S85" s="91" t="s">
        <v>157</v>
      </c>
      <c r="T85" s="92" t="s">
        <v>158</v>
      </c>
      <c r="U85" s="175"/>
      <c r="V85" s="175"/>
      <c r="W85" s="175"/>
      <c r="X85" s="175"/>
      <c r="Y85" s="175"/>
      <c r="Z85" s="175"/>
      <c r="AA85" s="175"/>
      <c r="AB85" s="175"/>
      <c r="AC85" s="175"/>
      <c r="AD85" s="175"/>
      <c r="AE85" s="175"/>
    </row>
    <row r="86" spans="1:63" s="2" customFormat="1" ht="22.8" customHeight="1">
      <c r="A86" s="36"/>
      <c r="B86" s="37"/>
      <c r="C86" s="97" t="s">
        <v>159</v>
      </c>
      <c r="D86" s="38"/>
      <c r="E86" s="38"/>
      <c r="F86" s="38"/>
      <c r="G86" s="38"/>
      <c r="H86" s="38"/>
      <c r="I86" s="38"/>
      <c r="J86" s="181">
        <f>BK86</f>
        <v>0</v>
      </c>
      <c r="K86" s="38"/>
      <c r="L86" s="42"/>
      <c r="M86" s="93"/>
      <c r="N86" s="182"/>
      <c r="O86" s="94"/>
      <c r="P86" s="183">
        <f>P87+P101+P107+P117+P120+P125+P136</f>
        <v>0</v>
      </c>
      <c r="Q86" s="94"/>
      <c r="R86" s="183">
        <f>R87+R101+R107+R117+R120+R125+R136</f>
        <v>0</v>
      </c>
      <c r="S86" s="94"/>
      <c r="T86" s="184">
        <f>T87+T101+T107+T117+T120+T125+T136</f>
        <v>0</v>
      </c>
      <c r="U86" s="36"/>
      <c r="V86" s="36"/>
      <c r="W86" s="36"/>
      <c r="X86" s="36"/>
      <c r="Y86" s="36"/>
      <c r="Z86" s="36"/>
      <c r="AA86" s="36"/>
      <c r="AB86" s="36"/>
      <c r="AC86" s="36"/>
      <c r="AD86" s="36"/>
      <c r="AE86" s="36"/>
      <c r="AT86" s="15" t="s">
        <v>68</v>
      </c>
      <c r="AU86" s="15" t="s">
        <v>116</v>
      </c>
      <c r="BK86" s="185">
        <f>BK87+BK101+BK107+BK117+BK120+BK125+BK136</f>
        <v>0</v>
      </c>
    </row>
    <row r="87" spans="1:63" s="12" customFormat="1" ht="25.9" customHeight="1">
      <c r="A87" s="12"/>
      <c r="B87" s="186"/>
      <c r="C87" s="187"/>
      <c r="D87" s="188" t="s">
        <v>68</v>
      </c>
      <c r="E87" s="189" t="s">
        <v>3471</v>
      </c>
      <c r="F87" s="189" t="s">
        <v>4378</v>
      </c>
      <c r="G87" s="187"/>
      <c r="H87" s="187"/>
      <c r="I87" s="190"/>
      <c r="J87" s="191">
        <f>BK87</f>
        <v>0</v>
      </c>
      <c r="K87" s="187"/>
      <c r="L87" s="192"/>
      <c r="M87" s="193"/>
      <c r="N87" s="194"/>
      <c r="O87" s="194"/>
      <c r="P87" s="195">
        <f>SUM(P88:P100)</f>
        <v>0</v>
      </c>
      <c r="Q87" s="194"/>
      <c r="R87" s="195">
        <f>SUM(R88:R100)</f>
        <v>0</v>
      </c>
      <c r="S87" s="194"/>
      <c r="T87" s="196">
        <f>SUM(T88:T100)</f>
        <v>0</v>
      </c>
      <c r="U87" s="12"/>
      <c r="V87" s="12"/>
      <c r="W87" s="12"/>
      <c r="X87" s="12"/>
      <c r="Y87" s="12"/>
      <c r="Z87" s="12"/>
      <c r="AA87" s="12"/>
      <c r="AB87" s="12"/>
      <c r="AC87" s="12"/>
      <c r="AD87" s="12"/>
      <c r="AE87" s="12"/>
      <c r="AR87" s="197" t="s">
        <v>77</v>
      </c>
      <c r="AT87" s="198" t="s">
        <v>68</v>
      </c>
      <c r="AU87" s="198" t="s">
        <v>69</v>
      </c>
      <c r="AY87" s="197" t="s">
        <v>162</v>
      </c>
      <c r="BK87" s="199">
        <f>SUM(BK88:BK100)</f>
        <v>0</v>
      </c>
    </row>
    <row r="88" spans="1:65" s="2" customFormat="1" ht="24.15" customHeight="1">
      <c r="A88" s="36"/>
      <c r="B88" s="37"/>
      <c r="C88" s="202" t="s">
        <v>77</v>
      </c>
      <c r="D88" s="202" t="s">
        <v>164</v>
      </c>
      <c r="E88" s="203" t="s">
        <v>4379</v>
      </c>
      <c r="F88" s="204" t="s">
        <v>4380</v>
      </c>
      <c r="G88" s="205" t="s">
        <v>3535</v>
      </c>
      <c r="H88" s="206">
        <v>8</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79</v>
      </c>
    </row>
    <row r="89" spans="1:65" s="2" customFormat="1" ht="16.5" customHeight="1">
      <c r="A89" s="36"/>
      <c r="B89" s="37"/>
      <c r="C89" s="202" t="s">
        <v>79</v>
      </c>
      <c r="D89" s="202" t="s">
        <v>164</v>
      </c>
      <c r="E89" s="203" t="s">
        <v>4381</v>
      </c>
      <c r="F89" s="204" t="s">
        <v>4382</v>
      </c>
      <c r="G89" s="205" t="s">
        <v>3535</v>
      </c>
      <c r="H89" s="206">
        <v>15</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169</v>
      </c>
    </row>
    <row r="90" spans="1:65" s="2" customFormat="1" ht="37.8" customHeight="1">
      <c r="A90" s="36"/>
      <c r="B90" s="37"/>
      <c r="C90" s="202" t="s">
        <v>177</v>
      </c>
      <c r="D90" s="202" t="s">
        <v>164</v>
      </c>
      <c r="E90" s="203" t="s">
        <v>4383</v>
      </c>
      <c r="F90" s="204" t="s">
        <v>4384</v>
      </c>
      <c r="G90" s="205" t="s">
        <v>3535</v>
      </c>
      <c r="H90" s="206">
        <v>2</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193</v>
      </c>
    </row>
    <row r="91" spans="1:65" s="2" customFormat="1" ht="24.15" customHeight="1">
      <c r="A91" s="36"/>
      <c r="B91" s="37"/>
      <c r="C91" s="202" t="s">
        <v>169</v>
      </c>
      <c r="D91" s="202" t="s">
        <v>164</v>
      </c>
      <c r="E91" s="203" t="s">
        <v>4385</v>
      </c>
      <c r="F91" s="204" t="s">
        <v>4386</v>
      </c>
      <c r="G91" s="205" t="s">
        <v>3535</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204</v>
      </c>
    </row>
    <row r="92" spans="1:65" s="2" customFormat="1" ht="24.15" customHeight="1">
      <c r="A92" s="36"/>
      <c r="B92" s="37"/>
      <c r="C92" s="202" t="s">
        <v>188</v>
      </c>
      <c r="D92" s="202" t="s">
        <v>164</v>
      </c>
      <c r="E92" s="203" t="s">
        <v>4387</v>
      </c>
      <c r="F92" s="204" t="s">
        <v>4388</v>
      </c>
      <c r="G92" s="205" t="s">
        <v>3535</v>
      </c>
      <c r="H92" s="206">
        <v>1</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104</v>
      </c>
    </row>
    <row r="93" spans="1:65" s="2" customFormat="1" ht="16.5" customHeight="1">
      <c r="A93" s="36"/>
      <c r="B93" s="37"/>
      <c r="C93" s="202" t="s">
        <v>193</v>
      </c>
      <c r="D93" s="202" t="s">
        <v>164</v>
      </c>
      <c r="E93" s="203" t="s">
        <v>4389</v>
      </c>
      <c r="F93" s="204" t="s">
        <v>4390</v>
      </c>
      <c r="G93" s="205" t="s">
        <v>3535</v>
      </c>
      <c r="H93" s="206">
        <v>6</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220</v>
      </c>
    </row>
    <row r="94" spans="1:65" s="2" customFormat="1" ht="24.15" customHeight="1">
      <c r="A94" s="36"/>
      <c r="B94" s="37"/>
      <c r="C94" s="202" t="s">
        <v>199</v>
      </c>
      <c r="D94" s="202" t="s">
        <v>164</v>
      </c>
      <c r="E94" s="203" t="s">
        <v>4391</v>
      </c>
      <c r="F94" s="204" t="s">
        <v>4392</v>
      </c>
      <c r="G94" s="205" t="s">
        <v>3535</v>
      </c>
      <c r="H94" s="206">
        <v>2</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229</v>
      </c>
    </row>
    <row r="95" spans="1:65" s="2" customFormat="1" ht="33" customHeight="1">
      <c r="A95" s="36"/>
      <c r="B95" s="37"/>
      <c r="C95" s="202" t="s">
        <v>204</v>
      </c>
      <c r="D95" s="202" t="s">
        <v>164</v>
      </c>
      <c r="E95" s="203" t="s">
        <v>4393</v>
      </c>
      <c r="F95" s="204" t="s">
        <v>4394</v>
      </c>
      <c r="G95" s="205" t="s">
        <v>3535</v>
      </c>
      <c r="H95" s="206">
        <v>1</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238</v>
      </c>
    </row>
    <row r="96" spans="1:65" s="2" customFormat="1" ht="24.15" customHeight="1">
      <c r="A96" s="36"/>
      <c r="B96" s="37"/>
      <c r="C96" s="202" t="s">
        <v>209</v>
      </c>
      <c r="D96" s="202" t="s">
        <v>164</v>
      </c>
      <c r="E96" s="203" t="s">
        <v>3644</v>
      </c>
      <c r="F96" s="204" t="s">
        <v>4395</v>
      </c>
      <c r="G96" s="205" t="s">
        <v>3535</v>
      </c>
      <c r="H96" s="206">
        <v>2</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249</v>
      </c>
    </row>
    <row r="97" spans="1:65" s="2" customFormat="1" ht="24.15" customHeight="1">
      <c r="A97" s="36"/>
      <c r="B97" s="37"/>
      <c r="C97" s="202" t="s">
        <v>104</v>
      </c>
      <c r="D97" s="202" t="s">
        <v>164</v>
      </c>
      <c r="E97" s="203" t="s">
        <v>3647</v>
      </c>
      <c r="F97" s="204" t="s">
        <v>4396</v>
      </c>
      <c r="G97" s="205" t="s">
        <v>3535</v>
      </c>
      <c r="H97" s="206">
        <v>2</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260</v>
      </c>
    </row>
    <row r="98" spans="1:65" s="2" customFormat="1" ht="44.25" customHeight="1">
      <c r="A98" s="36"/>
      <c r="B98" s="37"/>
      <c r="C98" s="202" t="s">
        <v>107</v>
      </c>
      <c r="D98" s="202" t="s">
        <v>164</v>
      </c>
      <c r="E98" s="203" t="s">
        <v>4397</v>
      </c>
      <c r="F98" s="204" t="s">
        <v>4398</v>
      </c>
      <c r="G98" s="205" t="s">
        <v>3535</v>
      </c>
      <c r="H98" s="206">
        <v>3</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269</v>
      </c>
    </row>
    <row r="99" spans="1:65" s="2" customFormat="1" ht="33" customHeight="1">
      <c r="A99" s="36"/>
      <c r="B99" s="37"/>
      <c r="C99" s="202" t="s">
        <v>220</v>
      </c>
      <c r="D99" s="202" t="s">
        <v>164</v>
      </c>
      <c r="E99" s="203" t="s">
        <v>4399</v>
      </c>
      <c r="F99" s="204" t="s">
        <v>4400</v>
      </c>
      <c r="G99" s="205" t="s">
        <v>3535</v>
      </c>
      <c r="H99" s="206">
        <v>55</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278</v>
      </c>
    </row>
    <row r="100" spans="1:65" s="2" customFormat="1" ht="24.15" customHeight="1">
      <c r="A100" s="36"/>
      <c r="B100" s="37"/>
      <c r="C100" s="202" t="s">
        <v>225</v>
      </c>
      <c r="D100" s="202" t="s">
        <v>164</v>
      </c>
      <c r="E100" s="203" t="s">
        <v>4401</v>
      </c>
      <c r="F100" s="204" t="s">
        <v>4402</v>
      </c>
      <c r="G100" s="205" t="s">
        <v>3535</v>
      </c>
      <c r="H100" s="206">
        <v>25</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288</v>
      </c>
    </row>
    <row r="101" spans="1:63" s="12" customFormat="1" ht="25.9" customHeight="1">
      <c r="A101" s="12"/>
      <c r="B101" s="186"/>
      <c r="C101" s="187"/>
      <c r="D101" s="188" t="s">
        <v>68</v>
      </c>
      <c r="E101" s="189" t="s">
        <v>3542</v>
      </c>
      <c r="F101" s="189" t="s">
        <v>4403</v>
      </c>
      <c r="G101" s="187"/>
      <c r="H101" s="187"/>
      <c r="I101" s="190"/>
      <c r="J101" s="191">
        <f>BK101</f>
        <v>0</v>
      </c>
      <c r="K101" s="187"/>
      <c r="L101" s="192"/>
      <c r="M101" s="193"/>
      <c r="N101" s="194"/>
      <c r="O101" s="194"/>
      <c r="P101" s="195">
        <f>SUM(P102:P106)</f>
        <v>0</v>
      </c>
      <c r="Q101" s="194"/>
      <c r="R101" s="195">
        <f>SUM(R102:R106)</f>
        <v>0</v>
      </c>
      <c r="S101" s="194"/>
      <c r="T101" s="196">
        <f>SUM(T102:T106)</f>
        <v>0</v>
      </c>
      <c r="U101" s="12"/>
      <c r="V101" s="12"/>
      <c r="W101" s="12"/>
      <c r="X101" s="12"/>
      <c r="Y101" s="12"/>
      <c r="Z101" s="12"/>
      <c r="AA101" s="12"/>
      <c r="AB101" s="12"/>
      <c r="AC101" s="12"/>
      <c r="AD101" s="12"/>
      <c r="AE101" s="12"/>
      <c r="AR101" s="197" t="s">
        <v>77</v>
      </c>
      <c r="AT101" s="198" t="s">
        <v>68</v>
      </c>
      <c r="AU101" s="198" t="s">
        <v>69</v>
      </c>
      <c r="AY101" s="197" t="s">
        <v>162</v>
      </c>
      <c r="BK101" s="199">
        <f>SUM(BK102:BK106)</f>
        <v>0</v>
      </c>
    </row>
    <row r="102" spans="1:65" s="2" customFormat="1" ht="16.5" customHeight="1">
      <c r="A102" s="36"/>
      <c r="B102" s="37"/>
      <c r="C102" s="202" t="s">
        <v>229</v>
      </c>
      <c r="D102" s="202" t="s">
        <v>164</v>
      </c>
      <c r="E102" s="203" t="s">
        <v>4404</v>
      </c>
      <c r="F102" s="204" t="s">
        <v>4405</v>
      </c>
      <c r="G102" s="205" t="s">
        <v>3535</v>
      </c>
      <c r="H102" s="206">
        <v>4</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298</v>
      </c>
    </row>
    <row r="103" spans="1:65" s="2" customFormat="1" ht="37.8" customHeight="1">
      <c r="A103" s="36"/>
      <c r="B103" s="37"/>
      <c r="C103" s="202" t="s">
        <v>8</v>
      </c>
      <c r="D103" s="202" t="s">
        <v>164</v>
      </c>
      <c r="E103" s="203" t="s">
        <v>4406</v>
      </c>
      <c r="F103" s="204" t="s">
        <v>4407</v>
      </c>
      <c r="G103" s="205" t="s">
        <v>3535</v>
      </c>
      <c r="H103" s="206">
        <v>5</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306</v>
      </c>
    </row>
    <row r="104" spans="1:65" s="2" customFormat="1" ht="24.15" customHeight="1">
      <c r="A104" s="36"/>
      <c r="B104" s="37"/>
      <c r="C104" s="202" t="s">
        <v>238</v>
      </c>
      <c r="D104" s="202" t="s">
        <v>164</v>
      </c>
      <c r="E104" s="203" t="s">
        <v>4408</v>
      </c>
      <c r="F104" s="204" t="s">
        <v>4409</v>
      </c>
      <c r="G104" s="205" t="s">
        <v>3535</v>
      </c>
      <c r="H104" s="206">
        <v>3</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314</v>
      </c>
    </row>
    <row r="105" spans="1:65" s="2" customFormat="1" ht="24.15" customHeight="1">
      <c r="A105" s="36"/>
      <c r="B105" s="37"/>
      <c r="C105" s="202" t="s">
        <v>244</v>
      </c>
      <c r="D105" s="202" t="s">
        <v>164</v>
      </c>
      <c r="E105" s="203" t="s">
        <v>4410</v>
      </c>
      <c r="F105" s="204" t="s">
        <v>4411</v>
      </c>
      <c r="G105" s="205" t="s">
        <v>3535</v>
      </c>
      <c r="H105" s="206">
        <v>8</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324</v>
      </c>
    </row>
    <row r="106" spans="1:65" s="2" customFormat="1" ht="24.15" customHeight="1">
      <c r="A106" s="36"/>
      <c r="B106" s="37"/>
      <c r="C106" s="202" t="s">
        <v>249</v>
      </c>
      <c r="D106" s="202" t="s">
        <v>164</v>
      </c>
      <c r="E106" s="203" t="s">
        <v>4412</v>
      </c>
      <c r="F106" s="204" t="s">
        <v>4413</v>
      </c>
      <c r="G106" s="205" t="s">
        <v>3535</v>
      </c>
      <c r="H106" s="206">
        <v>12</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335</v>
      </c>
    </row>
    <row r="107" spans="1:63" s="12" customFormat="1" ht="25.9" customHeight="1">
      <c r="A107" s="12"/>
      <c r="B107" s="186"/>
      <c r="C107" s="187"/>
      <c r="D107" s="188" t="s">
        <v>68</v>
      </c>
      <c r="E107" s="189" t="s">
        <v>3601</v>
      </c>
      <c r="F107" s="189" t="s">
        <v>4414</v>
      </c>
      <c r="G107" s="187"/>
      <c r="H107" s="187"/>
      <c r="I107" s="190"/>
      <c r="J107" s="191">
        <f>BK107</f>
        <v>0</v>
      </c>
      <c r="K107" s="187"/>
      <c r="L107" s="192"/>
      <c r="M107" s="193"/>
      <c r="N107" s="194"/>
      <c r="O107" s="194"/>
      <c r="P107" s="195">
        <f>SUM(P108:P116)</f>
        <v>0</v>
      </c>
      <c r="Q107" s="194"/>
      <c r="R107" s="195">
        <f>SUM(R108:R116)</f>
        <v>0</v>
      </c>
      <c r="S107" s="194"/>
      <c r="T107" s="196">
        <f>SUM(T108:T116)</f>
        <v>0</v>
      </c>
      <c r="U107" s="12"/>
      <c r="V107" s="12"/>
      <c r="W107" s="12"/>
      <c r="X107" s="12"/>
      <c r="Y107" s="12"/>
      <c r="Z107" s="12"/>
      <c r="AA107" s="12"/>
      <c r="AB107" s="12"/>
      <c r="AC107" s="12"/>
      <c r="AD107" s="12"/>
      <c r="AE107" s="12"/>
      <c r="AR107" s="197" t="s">
        <v>77</v>
      </c>
      <c r="AT107" s="198" t="s">
        <v>68</v>
      </c>
      <c r="AU107" s="198" t="s">
        <v>69</v>
      </c>
      <c r="AY107" s="197" t="s">
        <v>162</v>
      </c>
      <c r="BK107" s="199">
        <f>SUM(BK108:BK116)</f>
        <v>0</v>
      </c>
    </row>
    <row r="108" spans="1:65" s="2" customFormat="1" ht="37.8" customHeight="1">
      <c r="A108" s="36"/>
      <c r="B108" s="37"/>
      <c r="C108" s="202" t="s">
        <v>254</v>
      </c>
      <c r="D108" s="202" t="s">
        <v>164</v>
      </c>
      <c r="E108" s="203" t="s">
        <v>4415</v>
      </c>
      <c r="F108" s="204" t="s">
        <v>4416</v>
      </c>
      <c r="G108" s="205" t="s">
        <v>3535</v>
      </c>
      <c r="H108" s="206">
        <v>1</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345</v>
      </c>
    </row>
    <row r="109" spans="1:65" s="2" customFormat="1" ht="24.15" customHeight="1">
      <c r="A109" s="36"/>
      <c r="B109" s="37"/>
      <c r="C109" s="202" t="s">
        <v>260</v>
      </c>
      <c r="D109" s="202" t="s">
        <v>164</v>
      </c>
      <c r="E109" s="203" t="s">
        <v>4417</v>
      </c>
      <c r="F109" s="204" t="s">
        <v>4418</v>
      </c>
      <c r="G109" s="205" t="s">
        <v>3535</v>
      </c>
      <c r="H109" s="206">
        <v>1</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355</v>
      </c>
    </row>
    <row r="110" spans="1:65" s="2" customFormat="1" ht="24.15" customHeight="1">
      <c r="A110" s="36"/>
      <c r="B110" s="37"/>
      <c r="C110" s="202" t="s">
        <v>7</v>
      </c>
      <c r="D110" s="202" t="s">
        <v>164</v>
      </c>
      <c r="E110" s="203" t="s">
        <v>4419</v>
      </c>
      <c r="F110" s="204" t="s">
        <v>4420</v>
      </c>
      <c r="G110" s="205" t="s">
        <v>3535</v>
      </c>
      <c r="H110" s="206">
        <v>4</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365</v>
      </c>
    </row>
    <row r="111" spans="1:65" s="2" customFormat="1" ht="16.5" customHeight="1">
      <c r="A111" s="36"/>
      <c r="B111" s="37"/>
      <c r="C111" s="202" t="s">
        <v>269</v>
      </c>
      <c r="D111" s="202" t="s">
        <v>164</v>
      </c>
      <c r="E111" s="203" t="s">
        <v>4421</v>
      </c>
      <c r="F111" s="204" t="s">
        <v>4422</v>
      </c>
      <c r="G111" s="205" t="s">
        <v>3535</v>
      </c>
      <c r="H111" s="206">
        <v>5</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375</v>
      </c>
    </row>
    <row r="112" spans="1:65" s="2" customFormat="1" ht="16.5" customHeight="1">
      <c r="A112" s="36"/>
      <c r="B112" s="37"/>
      <c r="C112" s="202" t="s">
        <v>273</v>
      </c>
      <c r="D112" s="202" t="s">
        <v>164</v>
      </c>
      <c r="E112" s="203" t="s">
        <v>4423</v>
      </c>
      <c r="F112" s="204" t="s">
        <v>4424</v>
      </c>
      <c r="G112" s="205" t="s">
        <v>3535</v>
      </c>
      <c r="H112" s="206">
        <v>2</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385</v>
      </c>
    </row>
    <row r="113" spans="1:65" s="2" customFormat="1" ht="16.5" customHeight="1">
      <c r="A113" s="36"/>
      <c r="B113" s="37"/>
      <c r="C113" s="202" t="s">
        <v>278</v>
      </c>
      <c r="D113" s="202" t="s">
        <v>164</v>
      </c>
      <c r="E113" s="203" t="s">
        <v>4425</v>
      </c>
      <c r="F113" s="204" t="s">
        <v>4426</v>
      </c>
      <c r="G113" s="205" t="s">
        <v>3535</v>
      </c>
      <c r="H113" s="206">
        <v>1</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395</v>
      </c>
    </row>
    <row r="114" spans="1:65" s="2" customFormat="1" ht="16.5" customHeight="1">
      <c r="A114" s="36"/>
      <c r="B114" s="37"/>
      <c r="C114" s="202" t="s">
        <v>283</v>
      </c>
      <c r="D114" s="202" t="s">
        <v>164</v>
      </c>
      <c r="E114" s="203" t="s">
        <v>4427</v>
      </c>
      <c r="F114" s="204" t="s">
        <v>4428</v>
      </c>
      <c r="G114" s="205" t="s">
        <v>3535</v>
      </c>
      <c r="H114" s="206">
        <v>1</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405</v>
      </c>
    </row>
    <row r="115" spans="1:65" s="2" customFormat="1" ht="16.5" customHeight="1">
      <c r="A115" s="36"/>
      <c r="B115" s="37"/>
      <c r="C115" s="202" t="s">
        <v>288</v>
      </c>
      <c r="D115" s="202" t="s">
        <v>164</v>
      </c>
      <c r="E115" s="203" t="s">
        <v>4429</v>
      </c>
      <c r="F115" s="204" t="s">
        <v>4430</v>
      </c>
      <c r="G115" s="205" t="s">
        <v>3535</v>
      </c>
      <c r="H115" s="206">
        <v>1</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415</v>
      </c>
    </row>
    <row r="116" spans="1:65" s="2" customFormat="1" ht="24.15" customHeight="1">
      <c r="A116" s="36"/>
      <c r="B116" s="37"/>
      <c r="C116" s="202" t="s">
        <v>293</v>
      </c>
      <c r="D116" s="202" t="s">
        <v>164</v>
      </c>
      <c r="E116" s="203" t="s">
        <v>4431</v>
      </c>
      <c r="F116" s="204" t="s">
        <v>4432</v>
      </c>
      <c r="G116" s="205" t="s">
        <v>3535</v>
      </c>
      <c r="H116" s="206">
        <v>1</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425</v>
      </c>
    </row>
    <row r="117" spans="1:63" s="12" customFormat="1" ht="25.9" customHeight="1">
      <c r="A117" s="12"/>
      <c r="B117" s="186"/>
      <c r="C117" s="187"/>
      <c r="D117" s="188" t="s">
        <v>68</v>
      </c>
      <c r="E117" s="189" t="s">
        <v>3624</v>
      </c>
      <c r="F117" s="189" t="s">
        <v>4433</v>
      </c>
      <c r="G117" s="187"/>
      <c r="H117" s="187"/>
      <c r="I117" s="190"/>
      <c r="J117" s="191">
        <f>BK117</f>
        <v>0</v>
      </c>
      <c r="K117" s="187"/>
      <c r="L117" s="192"/>
      <c r="M117" s="193"/>
      <c r="N117" s="194"/>
      <c r="O117" s="194"/>
      <c r="P117" s="195">
        <f>SUM(P118:P119)</f>
        <v>0</v>
      </c>
      <c r="Q117" s="194"/>
      <c r="R117" s="195">
        <f>SUM(R118:R119)</f>
        <v>0</v>
      </c>
      <c r="S117" s="194"/>
      <c r="T117" s="196">
        <f>SUM(T118:T119)</f>
        <v>0</v>
      </c>
      <c r="U117" s="12"/>
      <c r="V117" s="12"/>
      <c r="W117" s="12"/>
      <c r="X117" s="12"/>
      <c r="Y117" s="12"/>
      <c r="Z117" s="12"/>
      <c r="AA117" s="12"/>
      <c r="AB117" s="12"/>
      <c r="AC117" s="12"/>
      <c r="AD117" s="12"/>
      <c r="AE117" s="12"/>
      <c r="AR117" s="197" t="s">
        <v>77</v>
      </c>
      <c r="AT117" s="198" t="s">
        <v>68</v>
      </c>
      <c r="AU117" s="198" t="s">
        <v>69</v>
      </c>
      <c r="AY117" s="197" t="s">
        <v>162</v>
      </c>
      <c r="BK117" s="199">
        <f>SUM(BK118:BK119)</f>
        <v>0</v>
      </c>
    </row>
    <row r="118" spans="1:65" s="2" customFormat="1" ht="24.15" customHeight="1">
      <c r="A118" s="36"/>
      <c r="B118" s="37"/>
      <c r="C118" s="202" t="s">
        <v>298</v>
      </c>
      <c r="D118" s="202" t="s">
        <v>164</v>
      </c>
      <c r="E118" s="203" t="s">
        <v>4434</v>
      </c>
      <c r="F118" s="204" t="s">
        <v>4435</v>
      </c>
      <c r="G118" s="205" t="s">
        <v>3535</v>
      </c>
      <c r="H118" s="206">
        <v>1</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435</v>
      </c>
    </row>
    <row r="119" spans="1:65" s="2" customFormat="1" ht="16.5" customHeight="1">
      <c r="A119" s="36"/>
      <c r="B119" s="37"/>
      <c r="C119" s="202" t="s">
        <v>302</v>
      </c>
      <c r="D119" s="202" t="s">
        <v>164</v>
      </c>
      <c r="E119" s="203" t="s">
        <v>4436</v>
      </c>
      <c r="F119" s="204" t="s">
        <v>4437</v>
      </c>
      <c r="G119" s="205" t="s">
        <v>3535</v>
      </c>
      <c r="H119" s="206">
        <v>1</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445</v>
      </c>
    </row>
    <row r="120" spans="1:63" s="12" customFormat="1" ht="25.9" customHeight="1">
      <c r="A120" s="12"/>
      <c r="B120" s="186"/>
      <c r="C120" s="187"/>
      <c r="D120" s="188" t="s">
        <v>68</v>
      </c>
      <c r="E120" s="189" t="s">
        <v>3640</v>
      </c>
      <c r="F120" s="189" t="s">
        <v>4438</v>
      </c>
      <c r="G120" s="187"/>
      <c r="H120" s="187"/>
      <c r="I120" s="190"/>
      <c r="J120" s="191">
        <f>BK120</f>
        <v>0</v>
      </c>
      <c r="K120" s="187"/>
      <c r="L120" s="192"/>
      <c r="M120" s="193"/>
      <c r="N120" s="194"/>
      <c r="O120" s="194"/>
      <c r="P120" s="195">
        <f>SUM(P121:P124)</f>
        <v>0</v>
      </c>
      <c r="Q120" s="194"/>
      <c r="R120" s="195">
        <f>SUM(R121:R124)</f>
        <v>0</v>
      </c>
      <c r="S120" s="194"/>
      <c r="T120" s="196">
        <f>SUM(T121:T124)</f>
        <v>0</v>
      </c>
      <c r="U120" s="12"/>
      <c r="V120" s="12"/>
      <c r="W120" s="12"/>
      <c r="X120" s="12"/>
      <c r="Y120" s="12"/>
      <c r="Z120" s="12"/>
      <c r="AA120" s="12"/>
      <c r="AB120" s="12"/>
      <c r="AC120" s="12"/>
      <c r="AD120" s="12"/>
      <c r="AE120" s="12"/>
      <c r="AR120" s="197" t="s">
        <v>77</v>
      </c>
      <c r="AT120" s="198" t="s">
        <v>68</v>
      </c>
      <c r="AU120" s="198" t="s">
        <v>69</v>
      </c>
      <c r="AY120" s="197" t="s">
        <v>162</v>
      </c>
      <c r="BK120" s="199">
        <f>SUM(BK121:BK124)</f>
        <v>0</v>
      </c>
    </row>
    <row r="121" spans="1:65" s="2" customFormat="1" ht="49.05" customHeight="1">
      <c r="A121" s="36"/>
      <c r="B121" s="37"/>
      <c r="C121" s="202" t="s">
        <v>306</v>
      </c>
      <c r="D121" s="202" t="s">
        <v>164</v>
      </c>
      <c r="E121" s="203" t="s">
        <v>4439</v>
      </c>
      <c r="F121" s="204" t="s">
        <v>4440</v>
      </c>
      <c r="G121" s="205" t="s">
        <v>3535</v>
      </c>
      <c r="H121" s="206">
        <v>1</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455</v>
      </c>
    </row>
    <row r="122" spans="1:65" s="2" customFormat="1" ht="123" customHeight="1">
      <c r="A122" s="36"/>
      <c r="B122" s="37"/>
      <c r="C122" s="202" t="s">
        <v>310</v>
      </c>
      <c r="D122" s="202" t="s">
        <v>164</v>
      </c>
      <c r="E122" s="203" t="s">
        <v>4441</v>
      </c>
      <c r="F122" s="204" t="s">
        <v>4442</v>
      </c>
      <c r="G122" s="205" t="s">
        <v>3535</v>
      </c>
      <c r="H122" s="206">
        <v>1</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467</v>
      </c>
    </row>
    <row r="123" spans="1:65" s="2" customFormat="1" ht="16.5" customHeight="1">
      <c r="A123" s="36"/>
      <c r="B123" s="37"/>
      <c r="C123" s="202" t="s">
        <v>314</v>
      </c>
      <c r="D123" s="202" t="s">
        <v>164</v>
      </c>
      <c r="E123" s="203" t="s">
        <v>4443</v>
      </c>
      <c r="F123" s="204" t="s">
        <v>4444</v>
      </c>
      <c r="G123" s="205" t="s">
        <v>296</v>
      </c>
      <c r="H123" s="206">
        <v>1</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477</v>
      </c>
    </row>
    <row r="124" spans="1:65" s="2" customFormat="1" ht="24.15" customHeight="1">
      <c r="A124" s="36"/>
      <c r="B124" s="37"/>
      <c r="C124" s="202" t="s">
        <v>319</v>
      </c>
      <c r="D124" s="202" t="s">
        <v>164</v>
      </c>
      <c r="E124" s="203" t="s">
        <v>4445</v>
      </c>
      <c r="F124" s="204" t="s">
        <v>4446</v>
      </c>
      <c r="G124" s="205" t="s">
        <v>296</v>
      </c>
      <c r="H124" s="206">
        <v>1</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487</v>
      </c>
    </row>
    <row r="125" spans="1:63" s="12" customFormat="1" ht="25.9" customHeight="1">
      <c r="A125" s="12"/>
      <c r="B125" s="186"/>
      <c r="C125" s="187"/>
      <c r="D125" s="188" t="s">
        <v>68</v>
      </c>
      <c r="E125" s="189" t="s">
        <v>3997</v>
      </c>
      <c r="F125" s="189" t="s">
        <v>4447</v>
      </c>
      <c r="G125" s="187"/>
      <c r="H125" s="187"/>
      <c r="I125" s="190"/>
      <c r="J125" s="191">
        <f>BK125</f>
        <v>0</v>
      </c>
      <c r="K125" s="187"/>
      <c r="L125" s="192"/>
      <c r="M125" s="193"/>
      <c r="N125" s="194"/>
      <c r="O125" s="194"/>
      <c r="P125" s="195">
        <f>SUM(P126:P135)</f>
        <v>0</v>
      </c>
      <c r="Q125" s="194"/>
      <c r="R125" s="195">
        <f>SUM(R126:R135)</f>
        <v>0</v>
      </c>
      <c r="S125" s="194"/>
      <c r="T125" s="196">
        <f>SUM(T126:T135)</f>
        <v>0</v>
      </c>
      <c r="U125" s="12"/>
      <c r="V125" s="12"/>
      <c r="W125" s="12"/>
      <c r="X125" s="12"/>
      <c r="Y125" s="12"/>
      <c r="Z125" s="12"/>
      <c r="AA125" s="12"/>
      <c r="AB125" s="12"/>
      <c r="AC125" s="12"/>
      <c r="AD125" s="12"/>
      <c r="AE125" s="12"/>
      <c r="AR125" s="197" t="s">
        <v>77</v>
      </c>
      <c r="AT125" s="198" t="s">
        <v>68</v>
      </c>
      <c r="AU125" s="198" t="s">
        <v>69</v>
      </c>
      <c r="AY125" s="197" t="s">
        <v>162</v>
      </c>
      <c r="BK125" s="199">
        <f>SUM(BK126:BK135)</f>
        <v>0</v>
      </c>
    </row>
    <row r="126" spans="1:65" s="2" customFormat="1" ht="24.15" customHeight="1">
      <c r="A126" s="36"/>
      <c r="B126" s="37"/>
      <c r="C126" s="202" t="s">
        <v>324</v>
      </c>
      <c r="D126" s="202" t="s">
        <v>164</v>
      </c>
      <c r="E126" s="203" t="s">
        <v>4448</v>
      </c>
      <c r="F126" s="204" t="s">
        <v>4449</v>
      </c>
      <c r="G126" s="205" t="s">
        <v>327</v>
      </c>
      <c r="H126" s="206">
        <v>3180</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497</v>
      </c>
    </row>
    <row r="127" spans="1:65" s="2" customFormat="1" ht="21.75" customHeight="1">
      <c r="A127" s="36"/>
      <c r="B127" s="37"/>
      <c r="C127" s="202" t="s">
        <v>330</v>
      </c>
      <c r="D127" s="202" t="s">
        <v>164</v>
      </c>
      <c r="E127" s="203" t="s">
        <v>4450</v>
      </c>
      <c r="F127" s="204" t="s">
        <v>4451</v>
      </c>
      <c r="G127" s="205" t="s">
        <v>327</v>
      </c>
      <c r="H127" s="206">
        <v>162</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507</v>
      </c>
    </row>
    <row r="128" spans="1:65" s="2" customFormat="1" ht="16.5" customHeight="1">
      <c r="A128" s="36"/>
      <c r="B128" s="37"/>
      <c r="C128" s="202" t="s">
        <v>335</v>
      </c>
      <c r="D128" s="202" t="s">
        <v>164</v>
      </c>
      <c r="E128" s="203" t="s">
        <v>4452</v>
      </c>
      <c r="F128" s="204" t="s">
        <v>4453</v>
      </c>
      <c r="G128" s="205" t="s">
        <v>327</v>
      </c>
      <c r="H128" s="206">
        <v>36</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517</v>
      </c>
    </row>
    <row r="129" spans="1:65" s="2" customFormat="1" ht="16.5" customHeight="1">
      <c r="A129" s="36"/>
      <c r="B129" s="37"/>
      <c r="C129" s="202" t="s">
        <v>340</v>
      </c>
      <c r="D129" s="202" t="s">
        <v>164</v>
      </c>
      <c r="E129" s="203" t="s">
        <v>4454</v>
      </c>
      <c r="F129" s="204" t="s">
        <v>4455</v>
      </c>
      <c r="G129" s="205" t="s">
        <v>327</v>
      </c>
      <c r="H129" s="206">
        <v>18</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528</v>
      </c>
    </row>
    <row r="130" spans="1:65" s="2" customFormat="1" ht="37.8" customHeight="1">
      <c r="A130" s="36"/>
      <c r="B130" s="37"/>
      <c r="C130" s="202" t="s">
        <v>345</v>
      </c>
      <c r="D130" s="202" t="s">
        <v>164</v>
      </c>
      <c r="E130" s="203" t="s">
        <v>4456</v>
      </c>
      <c r="F130" s="204" t="s">
        <v>4457</v>
      </c>
      <c r="G130" s="205" t="s">
        <v>327</v>
      </c>
      <c r="H130" s="206">
        <v>576</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544</v>
      </c>
    </row>
    <row r="131" spans="1:65" s="2" customFormat="1" ht="37.8" customHeight="1">
      <c r="A131" s="36"/>
      <c r="B131" s="37"/>
      <c r="C131" s="202" t="s">
        <v>350</v>
      </c>
      <c r="D131" s="202" t="s">
        <v>164</v>
      </c>
      <c r="E131" s="203" t="s">
        <v>4458</v>
      </c>
      <c r="F131" s="204" t="s">
        <v>4459</v>
      </c>
      <c r="G131" s="205" t="s">
        <v>327</v>
      </c>
      <c r="H131" s="206">
        <v>93.6</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77</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554</v>
      </c>
    </row>
    <row r="132" spans="1:65" s="2" customFormat="1" ht="37.8" customHeight="1">
      <c r="A132" s="36"/>
      <c r="B132" s="37"/>
      <c r="C132" s="202" t="s">
        <v>355</v>
      </c>
      <c r="D132" s="202" t="s">
        <v>164</v>
      </c>
      <c r="E132" s="203" t="s">
        <v>4460</v>
      </c>
      <c r="F132" s="204" t="s">
        <v>4461</v>
      </c>
      <c r="G132" s="205" t="s">
        <v>327</v>
      </c>
      <c r="H132" s="206">
        <v>183.6</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564</v>
      </c>
    </row>
    <row r="133" spans="1:65" s="2" customFormat="1" ht="24.15" customHeight="1">
      <c r="A133" s="36"/>
      <c r="B133" s="37"/>
      <c r="C133" s="202" t="s">
        <v>360</v>
      </c>
      <c r="D133" s="202" t="s">
        <v>164</v>
      </c>
      <c r="E133" s="203" t="s">
        <v>4462</v>
      </c>
      <c r="F133" s="204" t="s">
        <v>4463</v>
      </c>
      <c r="G133" s="205" t="s">
        <v>327</v>
      </c>
      <c r="H133" s="206">
        <v>40.8</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576</v>
      </c>
    </row>
    <row r="134" spans="1:65" s="2" customFormat="1" ht="24.15" customHeight="1">
      <c r="A134" s="36"/>
      <c r="B134" s="37"/>
      <c r="C134" s="202" t="s">
        <v>365</v>
      </c>
      <c r="D134" s="202" t="s">
        <v>164</v>
      </c>
      <c r="E134" s="203" t="s">
        <v>4464</v>
      </c>
      <c r="F134" s="204" t="s">
        <v>4465</v>
      </c>
      <c r="G134" s="205" t="s">
        <v>296</v>
      </c>
      <c r="H134" s="206">
        <v>1</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585</v>
      </c>
    </row>
    <row r="135" spans="1:65" s="2" customFormat="1" ht="37.8" customHeight="1">
      <c r="A135" s="36"/>
      <c r="B135" s="37"/>
      <c r="C135" s="202" t="s">
        <v>370</v>
      </c>
      <c r="D135" s="202" t="s">
        <v>164</v>
      </c>
      <c r="E135" s="203" t="s">
        <v>4466</v>
      </c>
      <c r="F135" s="204" t="s">
        <v>4467</v>
      </c>
      <c r="G135" s="205" t="s">
        <v>296</v>
      </c>
      <c r="H135" s="206">
        <v>1</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595</v>
      </c>
    </row>
    <row r="136" spans="1:63" s="12" customFormat="1" ht="25.9" customHeight="1">
      <c r="A136" s="12"/>
      <c r="B136" s="186"/>
      <c r="C136" s="187"/>
      <c r="D136" s="188" t="s">
        <v>68</v>
      </c>
      <c r="E136" s="189" t="s">
        <v>3662</v>
      </c>
      <c r="F136" s="189" t="s">
        <v>4468</v>
      </c>
      <c r="G136" s="187"/>
      <c r="H136" s="187"/>
      <c r="I136" s="190"/>
      <c r="J136" s="191">
        <f>BK136</f>
        <v>0</v>
      </c>
      <c r="K136" s="187"/>
      <c r="L136" s="192"/>
      <c r="M136" s="193"/>
      <c r="N136" s="194"/>
      <c r="O136" s="194"/>
      <c r="P136" s="195">
        <f>SUM(P137:P145)</f>
        <v>0</v>
      </c>
      <c r="Q136" s="194"/>
      <c r="R136" s="195">
        <f>SUM(R137:R145)</f>
        <v>0</v>
      </c>
      <c r="S136" s="194"/>
      <c r="T136" s="196">
        <f>SUM(T137:T145)</f>
        <v>0</v>
      </c>
      <c r="U136" s="12"/>
      <c r="V136" s="12"/>
      <c r="W136" s="12"/>
      <c r="X136" s="12"/>
      <c r="Y136" s="12"/>
      <c r="Z136" s="12"/>
      <c r="AA136" s="12"/>
      <c r="AB136" s="12"/>
      <c r="AC136" s="12"/>
      <c r="AD136" s="12"/>
      <c r="AE136" s="12"/>
      <c r="AR136" s="197" t="s">
        <v>77</v>
      </c>
      <c r="AT136" s="198" t="s">
        <v>68</v>
      </c>
      <c r="AU136" s="198" t="s">
        <v>69</v>
      </c>
      <c r="AY136" s="197" t="s">
        <v>162</v>
      </c>
      <c r="BK136" s="199">
        <f>SUM(BK137:BK145)</f>
        <v>0</v>
      </c>
    </row>
    <row r="137" spans="1:65" s="2" customFormat="1" ht="16.5" customHeight="1">
      <c r="A137" s="36"/>
      <c r="B137" s="37"/>
      <c r="C137" s="202" t="s">
        <v>375</v>
      </c>
      <c r="D137" s="202" t="s">
        <v>164</v>
      </c>
      <c r="E137" s="203" t="s">
        <v>4469</v>
      </c>
      <c r="F137" s="204" t="s">
        <v>4470</v>
      </c>
      <c r="G137" s="205" t="s">
        <v>296</v>
      </c>
      <c r="H137" s="206">
        <v>1</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615</v>
      </c>
    </row>
    <row r="138" spans="1:65" s="2" customFormat="1" ht="21.75" customHeight="1">
      <c r="A138" s="36"/>
      <c r="B138" s="37"/>
      <c r="C138" s="202" t="s">
        <v>380</v>
      </c>
      <c r="D138" s="202" t="s">
        <v>164</v>
      </c>
      <c r="E138" s="203" t="s">
        <v>4471</v>
      </c>
      <c r="F138" s="204" t="s">
        <v>4472</v>
      </c>
      <c r="G138" s="205" t="s">
        <v>296</v>
      </c>
      <c r="H138" s="206">
        <v>1</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626</v>
      </c>
    </row>
    <row r="139" spans="1:65" s="2" customFormat="1" ht="16.5" customHeight="1">
      <c r="A139" s="36"/>
      <c r="B139" s="37"/>
      <c r="C139" s="202" t="s">
        <v>385</v>
      </c>
      <c r="D139" s="202" t="s">
        <v>164</v>
      </c>
      <c r="E139" s="203" t="s">
        <v>4473</v>
      </c>
      <c r="F139" s="204" t="s">
        <v>4474</v>
      </c>
      <c r="G139" s="205" t="s">
        <v>296</v>
      </c>
      <c r="H139" s="206">
        <v>1</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638</v>
      </c>
    </row>
    <row r="140" spans="1:65" s="2" customFormat="1" ht="16.5" customHeight="1">
      <c r="A140" s="36"/>
      <c r="B140" s="37"/>
      <c r="C140" s="202" t="s">
        <v>390</v>
      </c>
      <c r="D140" s="202" t="s">
        <v>164</v>
      </c>
      <c r="E140" s="203" t="s">
        <v>4475</v>
      </c>
      <c r="F140" s="204" t="s">
        <v>4476</v>
      </c>
      <c r="G140" s="205" t="s">
        <v>296</v>
      </c>
      <c r="H140" s="206">
        <v>1</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650</v>
      </c>
    </row>
    <row r="141" spans="1:65" s="2" customFormat="1" ht="24.15" customHeight="1">
      <c r="A141" s="36"/>
      <c r="B141" s="37"/>
      <c r="C141" s="202" t="s">
        <v>395</v>
      </c>
      <c r="D141" s="202" t="s">
        <v>164</v>
      </c>
      <c r="E141" s="203" t="s">
        <v>4477</v>
      </c>
      <c r="F141" s="204" t="s">
        <v>4478</v>
      </c>
      <c r="G141" s="205" t="s">
        <v>296</v>
      </c>
      <c r="H141" s="206">
        <v>1</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663</v>
      </c>
    </row>
    <row r="142" spans="1:65" s="2" customFormat="1" ht="21.75" customHeight="1">
      <c r="A142" s="36"/>
      <c r="B142" s="37"/>
      <c r="C142" s="202" t="s">
        <v>400</v>
      </c>
      <c r="D142" s="202" t="s">
        <v>164</v>
      </c>
      <c r="E142" s="203" t="s">
        <v>4479</v>
      </c>
      <c r="F142" s="204" t="s">
        <v>4480</v>
      </c>
      <c r="G142" s="205" t="s">
        <v>296</v>
      </c>
      <c r="H142" s="206">
        <v>1</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671</v>
      </c>
    </row>
    <row r="143" spans="1:65" s="2" customFormat="1" ht="16.5" customHeight="1">
      <c r="A143" s="36"/>
      <c r="B143" s="37"/>
      <c r="C143" s="202" t="s">
        <v>405</v>
      </c>
      <c r="D143" s="202" t="s">
        <v>164</v>
      </c>
      <c r="E143" s="203" t="s">
        <v>4481</v>
      </c>
      <c r="F143" s="204" t="s">
        <v>4482</v>
      </c>
      <c r="G143" s="205" t="s">
        <v>4483</v>
      </c>
      <c r="H143" s="206">
        <v>1</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77</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679</v>
      </c>
    </row>
    <row r="144" spans="1:65" s="2" customFormat="1" ht="16.5" customHeight="1">
      <c r="A144" s="36"/>
      <c r="B144" s="37"/>
      <c r="C144" s="202" t="s">
        <v>410</v>
      </c>
      <c r="D144" s="202" t="s">
        <v>164</v>
      </c>
      <c r="E144" s="203" t="s">
        <v>4484</v>
      </c>
      <c r="F144" s="204" t="s">
        <v>4485</v>
      </c>
      <c r="G144" s="205" t="s">
        <v>296</v>
      </c>
      <c r="H144" s="206">
        <v>1</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689</v>
      </c>
    </row>
    <row r="145" spans="1:65" s="2" customFormat="1" ht="16.5" customHeight="1">
      <c r="A145" s="36"/>
      <c r="B145" s="37"/>
      <c r="C145" s="202" t="s">
        <v>415</v>
      </c>
      <c r="D145" s="202" t="s">
        <v>164</v>
      </c>
      <c r="E145" s="203" t="s">
        <v>4486</v>
      </c>
      <c r="F145" s="204" t="s">
        <v>4487</v>
      </c>
      <c r="G145" s="205" t="s">
        <v>296</v>
      </c>
      <c r="H145" s="206">
        <v>1</v>
      </c>
      <c r="I145" s="207"/>
      <c r="J145" s="208">
        <f>ROUND(I145*H145,2)</f>
        <v>0</v>
      </c>
      <c r="K145" s="204" t="s">
        <v>19</v>
      </c>
      <c r="L145" s="42"/>
      <c r="M145" s="235" t="s">
        <v>19</v>
      </c>
      <c r="N145" s="236" t="s">
        <v>40</v>
      </c>
      <c r="O145" s="232"/>
      <c r="P145" s="237">
        <f>O145*H145</f>
        <v>0</v>
      </c>
      <c r="Q145" s="237">
        <v>0</v>
      </c>
      <c r="R145" s="237">
        <f>Q145*H145</f>
        <v>0</v>
      </c>
      <c r="S145" s="237">
        <v>0</v>
      </c>
      <c r="T145" s="238">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709</v>
      </c>
    </row>
    <row r="146" spans="1:31" s="2" customFormat="1" ht="6.95" customHeight="1">
      <c r="A146" s="36"/>
      <c r="B146" s="57"/>
      <c r="C146" s="58"/>
      <c r="D146" s="58"/>
      <c r="E146" s="58"/>
      <c r="F146" s="58"/>
      <c r="G146" s="58"/>
      <c r="H146" s="58"/>
      <c r="I146" s="58"/>
      <c r="J146" s="58"/>
      <c r="K146" s="58"/>
      <c r="L146" s="42"/>
      <c r="M146" s="36"/>
      <c r="O146" s="36"/>
      <c r="P146" s="36"/>
      <c r="Q146" s="36"/>
      <c r="R146" s="36"/>
      <c r="S146" s="36"/>
      <c r="T146" s="36"/>
      <c r="U146" s="36"/>
      <c r="V146" s="36"/>
      <c r="W146" s="36"/>
      <c r="X146" s="36"/>
      <c r="Y146" s="36"/>
      <c r="Z146" s="36"/>
      <c r="AA146" s="36"/>
      <c r="AB146" s="36"/>
      <c r="AC146" s="36"/>
      <c r="AD146" s="36"/>
      <c r="AE146" s="36"/>
    </row>
  </sheetData>
  <sheetProtection password="CC35" sheet="1" objects="1" scenarios="1" formatColumns="0" formatRows="0" autoFilter="0"/>
  <autoFilter ref="C85:K14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109</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4488</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ROUND(J85,2)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ROUND((SUM(BE85:BE145)),2)</f>
        <v>0</v>
      </c>
      <c r="G33" s="36"/>
      <c r="H33" s="36"/>
      <c r="I33" s="146">
        <v>0.21</v>
      </c>
      <c r="J33" s="145">
        <f>ROUND(((SUM(BE85:BE145))*I33),2)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ROUND((SUM(BF85:BF145)),2)</f>
        <v>0</v>
      </c>
      <c r="G34" s="36"/>
      <c r="H34" s="36"/>
      <c r="I34" s="146">
        <v>0.15</v>
      </c>
      <c r="J34" s="145">
        <f>ROUND(((SUM(BF85:BF145))*I34),2)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ROUND((SUM(BG85:BG145)),2)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ROUND((SUM(BH85:BH145)),2)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ROUND((SUM(BI85:BI145)),2)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11 - Gastro</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J85</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4489</v>
      </c>
      <c r="E60" s="166"/>
      <c r="F60" s="166"/>
      <c r="G60" s="166"/>
      <c r="H60" s="166"/>
      <c r="I60" s="166"/>
      <c r="J60" s="167">
        <f>J86</f>
        <v>0</v>
      </c>
      <c r="K60" s="164"/>
      <c r="L60" s="168"/>
      <c r="S60" s="9"/>
      <c r="T60" s="9"/>
      <c r="U60" s="9"/>
      <c r="V60" s="9"/>
      <c r="W60" s="9"/>
      <c r="X60" s="9"/>
      <c r="Y60" s="9"/>
      <c r="Z60" s="9"/>
      <c r="AA60" s="9"/>
      <c r="AB60" s="9"/>
      <c r="AC60" s="9"/>
      <c r="AD60" s="9"/>
      <c r="AE60" s="9"/>
    </row>
    <row r="61" spans="1:31" s="9" customFormat="1" ht="24.95" customHeight="1">
      <c r="A61" s="9"/>
      <c r="B61" s="163"/>
      <c r="C61" s="164"/>
      <c r="D61" s="165" t="s">
        <v>4490</v>
      </c>
      <c r="E61" s="166"/>
      <c r="F61" s="166"/>
      <c r="G61" s="166"/>
      <c r="H61" s="166"/>
      <c r="I61" s="166"/>
      <c r="J61" s="167">
        <f>J90</f>
        <v>0</v>
      </c>
      <c r="K61" s="164"/>
      <c r="L61" s="168"/>
      <c r="S61" s="9"/>
      <c r="T61" s="9"/>
      <c r="U61" s="9"/>
      <c r="V61" s="9"/>
      <c r="W61" s="9"/>
      <c r="X61" s="9"/>
      <c r="Y61" s="9"/>
      <c r="Z61" s="9"/>
      <c r="AA61" s="9"/>
      <c r="AB61" s="9"/>
      <c r="AC61" s="9"/>
      <c r="AD61" s="9"/>
      <c r="AE61" s="9"/>
    </row>
    <row r="62" spans="1:31" s="9" customFormat="1" ht="24.95" customHeight="1">
      <c r="A62" s="9"/>
      <c r="B62" s="163"/>
      <c r="C62" s="164"/>
      <c r="D62" s="165" t="s">
        <v>4491</v>
      </c>
      <c r="E62" s="166"/>
      <c r="F62" s="166"/>
      <c r="G62" s="166"/>
      <c r="H62" s="166"/>
      <c r="I62" s="166"/>
      <c r="J62" s="167">
        <f>J92</f>
        <v>0</v>
      </c>
      <c r="K62" s="164"/>
      <c r="L62" s="168"/>
      <c r="S62" s="9"/>
      <c r="T62" s="9"/>
      <c r="U62" s="9"/>
      <c r="V62" s="9"/>
      <c r="W62" s="9"/>
      <c r="X62" s="9"/>
      <c r="Y62" s="9"/>
      <c r="Z62" s="9"/>
      <c r="AA62" s="9"/>
      <c r="AB62" s="9"/>
      <c r="AC62" s="9"/>
      <c r="AD62" s="9"/>
      <c r="AE62" s="9"/>
    </row>
    <row r="63" spans="1:31" s="9" customFormat="1" ht="24.95" customHeight="1">
      <c r="A63" s="9"/>
      <c r="B63" s="163"/>
      <c r="C63" s="164"/>
      <c r="D63" s="165" t="s">
        <v>4492</v>
      </c>
      <c r="E63" s="166"/>
      <c r="F63" s="166"/>
      <c r="G63" s="166"/>
      <c r="H63" s="166"/>
      <c r="I63" s="166"/>
      <c r="J63" s="167">
        <f>J95</f>
        <v>0</v>
      </c>
      <c r="K63" s="164"/>
      <c r="L63" s="168"/>
      <c r="S63" s="9"/>
      <c r="T63" s="9"/>
      <c r="U63" s="9"/>
      <c r="V63" s="9"/>
      <c r="W63" s="9"/>
      <c r="X63" s="9"/>
      <c r="Y63" s="9"/>
      <c r="Z63" s="9"/>
      <c r="AA63" s="9"/>
      <c r="AB63" s="9"/>
      <c r="AC63" s="9"/>
      <c r="AD63" s="9"/>
      <c r="AE63" s="9"/>
    </row>
    <row r="64" spans="1:31" s="9" customFormat="1" ht="24.95" customHeight="1">
      <c r="A64" s="9"/>
      <c r="B64" s="163"/>
      <c r="C64" s="164"/>
      <c r="D64" s="165" t="s">
        <v>4493</v>
      </c>
      <c r="E64" s="166"/>
      <c r="F64" s="166"/>
      <c r="G64" s="166"/>
      <c r="H64" s="166"/>
      <c r="I64" s="166"/>
      <c r="J64" s="167">
        <f>J126</f>
        <v>0</v>
      </c>
      <c r="K64" s="164"/>
      <c r="L64" s="168"/>
      <c r="S64" s="9"/>
      <c r="T64" s="9"/>
      <c r="U64" s="9"/>
      <c r="V64" s="9"/>
      <c r="W64" s="9"/>
      <c r="X64" s="9"/>
      <c r="Y64" s="9"/>
      <c r="Z64" s="9"/>
      <c r="AA64" s="9"/>
      <c r="AB64" s="9"/>
      <c r="AC64" s="9"/>
      <c r="AD64" s="9"/>
      <c r="AE64" s="9"/>
    </row>
    <row r="65" spans="1:31" s="9" customFormat="1" ht="24.95" customHeight="1">
      <c r="A65" s="9"/>
      <c r="B65" s="163"/>
      <c r="C65" s="164"/>
      <c r="D65" s="165" t="s">
        <v>4494</v>
      </c>
      <c r="E65" s="166"/>
      <c r="F65" s="166"/>
      <c r="G65" s="166"/>
      <c r="H65" s="166"/>
      <c r="I65" s="166"/>
      <c r="J65" s="167">
        <f>J129</f>
        <v>0</v>
      </c>
      <c r="K65" s="164"/>
      <c r="L65" s="168"/>
      <c r="S65" s="9"/>
      <c r="T65" s="9"/>
      <c r="U65" s="9"/>
      <c r="V65" s="9"/>
      <c r="W65" s="9"/>
      <c r="X65" s="9"/>
      <c r="Y65" s="9"/>
      <c r="Z65" s="9"/>
      <c r="AA65" s="9"/>
      <c r="AB65" s="9"/>
      <c r="AC65" s="9"/>
      <c r="AD65" s="9"/>
      <c r="AE65" s="9"/>
    </row>
    <row r="66" spans="1:31" s="2" customFormat="1" ht="21.8" customHeight="1">
      <c r="A66" s="36"/>
      <c r="B66" s="37"/>
      <c r="C66" s="38"/>
      <c r="D66" s="38"/>
      <c r="E66" s="38"/>
      <c r="F66" s="38"/>
      <c r="G66" s="38"/>
      <c r="H66" s="38"/>
      <c r="I66" s="38"/>
      <c r="J66" s="38"/>
      <c r="K66" s="38"/>
      <c r="L66" s="132"/>
      <c r="S66" s="36"/>
      <c r="T66" s="36"/>
      <c r="U66" s="36"/>
      <c r="V66" s="36"/>
      <c r="W66" s="36"/>
      <c r="X66" s="36"/>
      <c r="Y66" s="36"/>
      <c r="Z66" s="36"/>
      <c r="AA66" s="36"/>
      <c r="AB66" s="36"/>
      <c r="AC66" s="36"/>
      <c r="AD66" s="36"/>
      <c r="AE66" s="36"/>
    </row>
    <row r="67" spans="1:31" s="2" customFormat="1" ht="6.95" customHeight="1">
      <c r="A67" s="36"/>
      <c r="B67" s="57"/>
      <c r="C67" s="58"/>
      <c r="D67" s="58"/>
      <c r="E67" s="58"/>
      <c r="F67" s="58"/>
      <c r="G67" s="58"/>
      <c r="H67" s="58"/>
      <c r="I67" s="58"/>
      <c r="J67" s="58"/>
      <c r="K67" s="58"/>
      <c r="L67" s="132"/>
      <c r="S67" s="36"/>
      <c r="T67" s="36"/>
      <c r="U67" s="36"/>
      <c r="V67" s="36"/>
      <c r="W67" s="36"/>
      <c r="X67" s="36"/>
      <c r="Y67" s="36"/>
      <c r="Z67" s="36"/>
      <c r="AA67" s="36"/>
      <c r="AB67" s="36"/>
      <c r="AC67" s="36"/>
      <c r="AD67" s="36"/>
      <c r="AE67" s="36"/>
    </row>
    <row r="71" spans="1:31" s="2" customFormat="1" ht="6.95" customHeight="1">
      <c r="A71" s="36"/>
      <c r="B71" s="59"/>
      <c r="C71" s="60"/>
      <c r="D71" s="60"/>
      <c r="E71" s="60"/>
      <c r="F71" s="60"/>
      <c r="G71" s="60"/>
      <c r="H71" s="60"/>
      <c r="I71" s="60"/>
      <c r="J71" s="60"/>
      <c r="K71" s="60"/>
      <c r="L71" s="132"/>
      <c r="S71" s="36"/>
      <c r="T71" s="36"/>
      <c r="U71" s="36"/>
      <c r="V71" s="36"/>
      <c r="W71" s="36"/>
      <c r="X71" s="36"/>
      <c r="Y71" s="36"/>
      <c r="Z71" s="36"/>
      <c r="AA71" s="36"/>
      <c r="AB71" s="36"/>
      <c r="AC71" s="36"/>
      <c r="AD71" s="36"/>
      <c r="AE71" s="36"/>
    </row>
    <row r="72" spans="1:31" s="2" customFormat="1" ht="24.95" customHeight="1">
      <c r="A72" s="36"/>
      <c r="B72" s="37"/>
      <c r="C72" s="21" t="s">
        <v>147</v>
      </c>
      <c r="D72" s="38"/>
      <c r="E72" s="38"/>
      <c r="F72" s="38"/>
      <c r="G72" s="38"/>
      <c r="H72" s="38"/>
      <c r="I72" s="38"/>
      <c r="J72" s="38"/>
      <c r="K72" s="38"/>
      <c r="L72" s="13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12" customHeight="1">
      <c r="A74" s="36"/>
      <c r="B74" s="37"/>
      <c r="C74" s="30" t="s">
        <v>16</v>
      </c>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16.5" customHeight="1">
      <c r="A75" s="36"/>
      <c r="B75" s="37"/>
      <c r="C75" s="38"/>
      <c r="D75" s="38"/>
      <c r="E75" s="158" t="str">
        <f>E7</f>
        <v>SPŠS Havlíčkův Brod</v>
      </c>
      <c r="F75" s="30"/>
      <c r="G75" s="30"/>
      <c r="H75" s="30"/>
      <c r="I75" s="38"/>
      <c r="J75" s="38"/>
      <c r="K75" s="38"/>
      <c r="L75" s="132"/>
      <c r="S75" s="36"/>
      <c r="T75" s="36"/>
      <c r="U75" s="36"/>
      <c r="V75" s="36"/>
      <c r="W75" s="36"/>
      <c r="X75" s="36"/>
      <c r="Y75" s="36"/>
      <c r="Z75" s="36"/>
      <c r="AA75" s="36"/>
      <c r="AB75" s="36"/>
      <c r="AC75" s="36"/>
      <c r="AD75" s="36"/>
      <c r="AE75" s="36"/>
    </row>
    <row r="76" spans="1:31" s="2" customFormat="1" ht="12" customHeight="1">
      <c r="A76" s="36"/>
      <c r="B76" s="37"/>
      <c r="C76" s="30" t="s">
        <v>111</v>
      </c>
      <c r="D76" s="38"/>
      <c r="E76" s="38"/>
      <c r="F76" s="38"/>
      <c r="G76" s="38"/>
      <c r="H76" s="38"/>
      <c r="I76" s="38"/>
      <c r="J76" s="38"/>
      <c r="K76" s="38"/>
      <c r="L76" s="132"/>
      <c r="S76" s="36"/>
      <c r="T76" s="36"/>
      <c r="U76" s="36"/>
      <c r="V76" s="36"/>
      <c r="W76" s="36"/>
      <c r="X76" s="36"/>
      <c r="Y76" s="36"/>
      <c r="Z76" s="36"/>
      <c r="AA76" s="36"/>
      <c r="AB76" s="36"/>
      <c r="AC76" s="36"/>
      <c r="AD76" s="36"/>
      <c r="AE76" s="36"/>
    </row>
    <row r="77" spans="1:31" s="2" customFormat="1" ht="16.5" customHeight="1">
      <c r="A77" s="36"/>
      <c r="B77" s="37"/>
      <c r="C77" s="38"/>
      <c r="D77" s="38"/>
      <c r="E77" s="67" t="str">
        <f>E9</f>
        <v>11 - Gastro</v>
      </c>
      <c r="F77" s="38"/>
      <c r="G77" s="38"/>
      <c r="H77" s="38"/>
      <c r="I77" s="38"/>
      <c r="J77" s="38"/>
      <c r="K77" s="38"/>
      <c r="L77" s="13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32"/>
      <c r="S78" s="36"/>
      <c r="T78" s="36"/>
      <c r="U78" s="36"/>
      <c r="V78" s="36"/>
      <c r="W78" s="36"/>
      <c r="X78" s="36"/>
      <c r="Y78" s="36"/>
      <c r="Z78" s="36"/>
      <c r="AA78" s="36"/>
      <c r="AB78" s="36"/>
      <c r="AC78" s="36"/>
      <c r="AD78" s="36"/>
      <c r="AE78" s="36"/>
    </row>
    <row r="79" spans="1:31" s="2" customFormat="1" ht="12" customHeight="1">
      <c r="A79" s="36"/>
      <c r="B79" s="37"/>
      <c r="C79" s="30" t="s">
        <v>21</v>
      </c>
      <c r="D79" s="38"/>
      <c r="E79" s="38"/>
      <c r="F79" s="25" t="str">
        <f>F12</f>
        <v xml:space="preserve"> </v>
      </c>
      <c r="G79" s="38"/>
      <c r="H79" s="38"/>
      <c r="I79" s="30" t="s">
        <v>23</v>
      </c>
      <c r="J79" s="70" t="str">
        <f>IF(J12="","",J12)</f>
        <v>27. 9. 2023</v>
      </c>
      <c r="K79" s="38"/>
      <c r="L79" s="13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32"/>
      <c r="S80" s="36"/>
      <c r="T80" s="36"/>
      <c r="U80" s="36"/>
      <c r="V80" s="36"/>
      <c r="W80" s="36"/>
      <c r="X80" s="36"/>
      <c r="Y80" s="36"/>
      <c r="Z80" s="36"/>
      <c r="AA80" s="36"/>
      <c r="AB80" s="36"/>
      <c r="AC80" s="36"/>
      <c r="AD80" s="36"/>
      <c r="AE80" s="36"/>
    </row>
    <row r="81" spans="1:31" s="2" customFormat="1" ht="15.15" customHeight="1">
      <c r="A81" s="36"/>
      <c r="B81" s="37"/>
      <c r="C81" s="30" t="s">
        <v>25</v>
      </c>
      <c r="D81" s="38"/>
      <c r="E81" s="38"/>
      <c r="F81" s="25" t="str">
        <f>E15</f>
        <v xml:space="preserve"> </v>
      </c>
      <c r="G81" s="38"/>
      <c r="H81" s="38"/>
      <c r="I81" s="30" t="s">
        <v>30</v>
      </c>
      <c r="J81" s="34" t="str">
        <f>E21</f>
        <v xml:space="preserve"> </v>
      </c>
      <c r="K81" s="38"/>
      <c r="L81" s="132"/>
      <c r="S81" s="36"/>
      <c r="T81" s="36"/>
      <c r="U81" s="36"/>
      <c r="V81" s="36"/>
      <c r="W81" s="36"/>
      <c r="X81" s="36"/>
      <c r="Y81" s="36"/>
      <c r="Z81" s="36"/>
      <c r="AA81" s="36"/>
      <c r="AB81" s="36"/>
      <c r="AC81" s="36"/>
      <c r="AD81" s="36"/>
      <c r="AE81" s="36"/>
    </row>
    <row r="82" spans="1:31" s="2" customFormat="1" ht="15.15" customHeight="1">
      <c r="A82" s="36"/>
      <c r="B82" s="37"/>
      <c r="C82" s="30" t="s">
        <v>28</v>
      </c>
      <c r="D82" s="38"/>
      <c r="E82" s="38"/>
      <c r="F82" s="25" t="str">
        <f>IF(E18="","",E18)</f>
        <v>Vyplň údaj</v>
      </c>
      <c r="G82" s="38"/>
      <c r="H82" s="38"/>
      <c r="I82" s="30" t="s">
        <v>32</v>
      </c>
      <c r="J82" s="34" t="str">
        <f>E24</f>
        <v xml:space="preserve"> </v>
      </c>
      <c r="K82" s="38"/>
      <c r="L82" s="132"/>
      <c r="S82" s="36"/>
      <c r="T82" s="36"/>
      <c r="U82" s="36"/>
      <c r="V82" s="36"/>
      <c r="W82" s="36"/>
      <c r="X82" s="36"/>
      <c r="Y82" s="36"/>
      <c r="Z82" s="36"/>
      <c r="AA82" s="36"/>
      <c r="AB82" s="36"/>
      <c r="AC82" s="36"/>
      <c r="AD82" s="36"/>
      <c r="AE82" s="36"/>
    </row>
    <row r="83" spans="1:31" s="2" customFormat="1" ht="10.3" customHeight="1">
      <c r="A83" s="36"/>
      <c r="B83" s="37"/>
      <c r="C83" s="38"/>
      <c r="D83" s="38"/>
      <c r="E83" s="38"/>
      <c r="F83" s="38"/>
      <c r="G83" s="38"/>
      <c r="H83" s="38"/>
      <c r="I83" s="38"/>
      <c r="J83" s="38"/>
      <c r="K83" s="38"/>
      <c r="L83" s="132"/>
      <c r="S83" s="36"/>
      <c r="T83" s="36"/>
      <c r="U83" s="36"/>
      <c r="V83" s="36"/>
      <c r="W83" s="36"/>
      <c r="X83" s="36"/>
      <c r="Y83" s="36"/>
      <c r="Z83" s="36"/>
      <c r="AA83" s="36"/>
      <c r="AB83" s="36"/>
      <c r="AC83" s="36"/>
      <c r="AD83" s="36"/>
      <c r="AE83" s="36"/>
    </row>
    <row r="84" spans="1:31" s="11" customFormat="1" ht="29.25" customHeight="1">
      <c r="A84" s="175"/>
      <c r="B84" s="176"/>
      <c r="C84" s="177" t="s">
        <v>148</v>
      </c>
      <c r="D84" s="178" t="s">
        <v>54</v>
      </c>
      <c r="E84" s="178" t="s">
        <v>50</v>
      </c>
      <c r="F84" s="178" t="s">
        <v>51</v>
      </c>
      <c r="G84" s="178" t="s">
        <v>149</v>
      </c>
      <c r="H84" s="178" t="s">
        <v>150</v>
      </c>
      <c r="I84" s="178" t="s">
        <v>151</v>
      </c>
      <c r="J84" s="178" t="s">
        <v>115</v>
      </c>
      <c r="K84" s="179" t="s">
        <v>152</v>
      </c>
      <c r="L84" s="180"/>
      <c r="M84" s="90" t="s">
        <v>19</v>
      </c>
      <c r="N84" s="91" t="s">
        <v>39</v>
      </c>
      <c r="O84" s="91" t="s">
        <v>153</v>
      </c>
      <c r="P84" s="91" t="s">
        <v>154</v>
      </c>
      <c r="Q84" s="91" t="s">
        <v>155</v>
      </c>
      <c r="R84" s="91" t="s">
        <v>156</v>
      </c>
      <c r="S84" s="91" t="s">
        <v>157</v>
      </c>
      <c r="T84" s="92" t="s">
        <v>158</v>
      </c>
      <c r="U84" s="175"/>
      <c r="V84" s="175"/>
      <c r="W84" s="175"/>
      <c r="X84" s="175"/>
      <c r="Y84" s="175"/>
      <c r="Z84" s="175"/>
      <c r="AA84" s="175"/>
      <c r="AB84" s="175"/>
      <c r="AC84" s="175"/>
      <c r="AD84" s="175"/>
      <c r="AE84" s="175"/>
    </row>
    <row r="85" spans="1:63" s="2" customFormat="1" ht="22.8" customHeight="1">
      <c r="A85" s="36"/>
      <c r="B85" s="37"/>
      <c r="C85" s="97" t="s">
        <v>159</v>
      </c>
      <c r="D85" s="38"/>
      <c r="E85" s="38"/>
      <c r="F85" s="38"/>
      <c r="G85" s="38"/>
      <c r="H85" s="38"/>
      <c r="I85" s="38"/>
      <c r="J85" s="181">
        <f>BK85</f>
        <v>0</v>
      </c>
      <c r="K85" s="38"/>
      <c r="L85" s="42"/>
      <c r="M85" s="93"/>
      <c r="N85" s="182"/>
      <c r="O85" s="94"/>
      <c r="P85" s="183">
        <f>P86+P90+P92+P95+P126+P129</f>
        <v>0</v>
      </c>
      <c r="Q85" s="94"/>
      <c r="R85" s="183">
        <f>R86+R90+R92+R95+R126+R129</f>
        <v>0</v>
      </c>
      <c r="S85" s="94"/>
      <c r="T85" s="184">
        <f>T86+T90+T92+T95+T126+T129</f>
        <v>0</v>
      </c>
      <c r="U85" s="36"/>
      <c r="V85" s="36"/>
      <c r="W85" s="36"/>
      <c r="X85" s="36"/>
      <c r="Y85" s="36"/>
      <c r="Z85" s="36"/>
      <c r="AA85" s="36"/>
      <c r="AB85" s="36"/>
      <c r="AC85" s="36"/>
      <c r="AD85" s="36"/>
      <c r="AE85" s="36"/>
      <c r="AT85" s="15" t="s">
        <v>68</v>
      </c>
      <c r="AU85" s="15" t="s">
        <v>116</v>
      </c>
      <c r="BK85" s="185">
        <f>BK86+BK90+BK92+BK95+BK126+BK129</f>
        <v>0</v>
      </c>
    </row>
    <row r="86" spans="1:63" s="12" customFormat="1" ht="25.9" customHeight="1">
      <c r="A86" s="12"/>
      <c r="B86" s="186"/>
      <c r="C86" s="187"/>
      <c r="D86" s="188" t="s">
        <v>68</v>
      </c>
      <c r="E86" s="189" t="s">
        <v>3471</v>
      </c>
      <c r="F86" s="189" t="s">
        <v>4495</v>
      </c>
      <c r="G86" s="187"/>
      <c r="H86" s="187"/>
      <c r="I86" s="190"/>
      <c r="J86" s="191">
        <f>BK86</f>
        <v>0</v>
      </c>
      <c r="K86" s="187"/>
      <c r="L86" s="192"/>
      <c r="M86" s="193"/>
      <c r="N86" s="194"/>
      <c r="O86" s="194"/>
      <c r="P86" s="195">
        <f>SUM(P87:P89)</f>
        <v>0</v>
      </c>
      <c r="Q86" s="194"/>
      <c r="R86" s="195">
        <f>SUM(R87:R89)</f>
        <v>0</v>
      </c>
      <c r="S86" s="194"/>
      <c r="T86" s="196">
        <f>SUM(T87:T89)</f>
        <v>0</v>
      </c>
      <c r="U86" s="12"/>
      <c r="V86" s="12"/>
      <c r="W86" s="12"/>
      <c r="X86" s="12"/>
      <c r="Y86" s="12"/>
      <c r="Z86" s="12"/>
      <c r="AA86" s="12"/>
      <c r="AB86" s="12"/>
      <c r="AC86" s="12"/>
      <c r="AD86" s="12"/>
      <c r="AE86" s="12"/>
      <c r="AR86" s="197" t="s">
        <v>77</v>
      </c>
      <c r="AT86" s="198" t="s">
        <v>68</v>
      </c>
      <c r="AU86" s="198" t="s">
        <v>69</v>
      </c>
      <c r="AY86" s="197" t="s">
        <v>162</v>
      </c>
      <c r="BK86" s="199">
        <f>SUM(BK87:BK89)</f>
        <v>0</v>
      </c>
    </row>
    <row r="87" spans="1:65" s="2" customFormat="1" ht="78" customHeight="1">
      <c r="A87" s="36"/>
      <c r="B87" s="37"/>
      <c r="C87" s="202" t="s">
        <v>77</v>
      </c>
      <c r="D87" s="202" t="s">
        <v>164</v>
      </c>
      <c r="E87" s="203" t="s">
        <v>4496</v>
      </c>
      <c r="F87" s="204" t="s">
        <v>4497</v>
      </c>
      <c r="G87" s="205" t="s">
        <v>196</v>
      </c>
      <c r="H87" s="206">
        <v>1</v>
      </c>
      <c r="I87" s="207"/>
      <c r="J87" s="208">
        <f>ROUND(I87*H87,2)</f>
        <v>0</v>
      </c>
      <c r="K87" s="204" t="s">
        <v>19</v>
      </c>
      <c r="L87" s="42"/>
      <c r="M87" s="209" t="s">
        <v>19</v>
      </c>
      <c r="N87" s="210" t="s">
        <v>40</v>
      </c>
      <c r="O87" s="82"/>
      <c r="P87" s="211">
        <f>O87*H87</f>
        <v>0</v>
      </c>
      <c r="Q87" s="211">
        <v>0</v>
      </c>
      <c r="R87" s="211">
        <f>Q87*H87</f>
        <v>0</v>
      </c>
      <c r="S87" s="211">
        <v>0</v>
      </c>
      <c r="T87" s="212">
        <f>S87*H87</f>
        <v>0</v>
      </c>
      <c r="U87" s="36"/>
      <c r="V87" s="36"/>
      <c r="W87" s="36"/>
      <c r="X87" s="36"/>
      <c r="Y87" s="36"/>
      <c r="Z87" s="36"/>
      <c r="AA87" s="36"/>
      <c r="AB87" s="36"/>
      <c r="AC87" s="36"/>
      <c r="AD87" s="36"/>
      <c r="AE87" s="36"/>
      <c r="AR87" s="213" t="s">
        <v>169</v>
      </c>
      <c r="AT87" s="213" t="s">
        <v>164</v>
      </c>
      <c r="AU87" s="213" t="s">
        <v>77</v>
      </c>
      <c r="AY87" s="15" t="s">
        <v>162</v>
      </c>
      <c r="BE87" s="214">
        <f>IF(N87="základní",J87,0)</f>
        <v>0</v>
      </c>
      <c r="BF87" s="214">
        <f>IF(N87="snížená",J87,0)</f>
        <v>0</v>
      </c>
      <c r="BG87" s="214">
        <f>IF(N87="zákl. přenesená",J87,0)</f>
        <v>0</v>
      </c>
      <c r="BH87" s="214">
        <f>IF(N87="sníž. přenesená",J87,0)</f>
        <v>0</v>
      </c>
      <c r="BI87" s="214">
        <f>IF(N87="nulová",J87,0)</f>
        <v>0</v>
      </c>
      <c r="BJ87" s="15" t="s">
        <v>77</v>
      </c>
      <c r="BK87" s="214">
        <f>ROUND(I87*H87,2)</f>
        <v>0</v>
      </c>
      <c r="BL87" s="15" t="s">
        <v>169</v>
      </c>
      <c r="BM87" s="213" t="s">
        <v>79</v>
      </c>
    </row>
    <row r="88" spans="1:65" s="2" customFormat="1" ht="55.5" customHeight="1">
      <c r="A88" s="36"/>
      <c r="B88" s="37"/>
      <c r="C88" s="202" t="s">
        <v>79</v>
      </c>
      <c r="D88" s="202" t="s">
        <v>164</v>
      </c>
      <c r="E88" s="203" t="s">
        <v>4498</v>
      </c>
      <c r="F88" s="204" t="s">
        <v>4499</v>
      </c>
      <c r="G88" s="205" t="s">
        <v>196</v>
      </c>
      <c r="H88" s="206">
        <v>1</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169</v>
      </c>
    </row>
    <row r="89" spans="1:65" s="2" customFormat="1" ht="55.5" customHeight="1">
      <c r="A89" s="36"/>
      <c r="B89" s="37"/>
      <c r="C89" s="202" t="s">
        <v>177</v>
      </c>
      <c r="D89" s="202" t="s">
        <v>164</v>
      </c>
      <c r="E89" s="203" t="s">
        <v>4500</v>
      </c>
      <c r="F89" s="204" t="s">
        <v>4501</v>
      </c>
      <c r="G89" s="205" t="s">
        <v>196</v>
      </c>
      <c r="H89" s="206">
        <v>1</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193</v>
      </c>
    </row>
    <row r="90" spans="1:63" s="12" customFormat="1" ht="25.9" customHeight="1">
      <c r="A90" s="12"/>
      <c r="B90" s="186"/>
      <c r="C90" s="187"/>
      <c r="D90" s="188" t="s">
        <v>68</v>
      </c>
      <c r="E90" s="189" t="s">
        <v>3542</v>
      </c>
      <c r="F90" s="189" t="s">
        <v>4502</v>
      </c>
      <c r="G90" s="187"/>
      <c r="H90" s="187"/>
      <c r="I90" s="190"/>
      <c r="J90" s="191">
        <f>BK90</f>
        <v>0</v>
      </c>
      <c r="K90" s="187"/>
      <c r="L90" s="192"/>
      <c r="M90" s="193"/>
      <c r="N90" s="194"/>
      <c r="O90" s="194"/>
      <c r="P90" s="195">
        <f>P91</f>
        <v>0</v>
      </c>
      <c r="Q90" s="194"/>
      <c r="R90" s="195">
        <f>R91</f>
        <v>0</v>
      </c>
      <c r="S90" s="194"/>
      <c r="T90" s="196">
        <f>T91</f>
        <v>0</v>
      </c>
      <c r="U90" s="12"/>
      <c r="V90" s="12"/>
      <c r="W90" s="12"/>
      <c r="X90" s="12"/>
      <c r="Y90" s="12"/>
      <c r="Z90" s="12"/>
      <c r="AA90" s="12"/>
      <c r="AB90" s="12"/>
      <c r="AC90" s="12"/>
      <c r="AD90" s="12"/>
      <c r="AE90" s="12"/>
      <c r="AR90" s="197" t="s">
        <v>77</v>
      </c>
      <c r="AT90" s="198" t="s">
        <v>68</v>
      </c>
      <c r="AU90" s="198" t="s">
        <v>69</v>
      </c>
      <c r="AY90" s="197" t="s">
        <v>162</v>
      </c>
      <c r="BK90" s="199">
        <f>BK91</f>
        <v>0</v>
      </c>
    </row>
    <row r="91" spans="1:65" s="2" customFormat="1" ht="55.5" customHeight="1">
      <c r="A91" s="36"/>
      <c r="B91" s="37"/>
      <c r="C91" s="202" t="s">
        <v>169</v>
      </c>
      <c r="D91" s="202" t="s">
        <v>164</v>
      </c>
      <c r="E91" s="203" t="s">
        <v>4503</v>
      </c>
      <c r="F91" s="204" t="s">
        <v>4504</v>
      </c>
      <c r="G91" s="205" t="s">
        <v>196</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204</v>
      </c>
    </row>
    <row r="92" spans="1:63" s="12" customFormat="1" ht="25.9" customHeight="1">
      <c r="A92" s="12"/>
      <c r="B92" s="186"/>
      <c r="C92" s="187"/>
      <c r="D92" s="188" t="s">
        <v>68</v>
      </c>
      <c r="E92" s="189" t="s">
        <v>3601</v>
      </c>
      <c r="F92" s="189" t="s">
        <v>4505</v>
      </c>
      <c r="G92" s="187"/>
      <c r="H92" s="187"/>
      <c r="I92" s="190"/>
      <c r="J92" s="191">
        <f>BK92</f>
        <v>0</v>
      </c>
      <c r="K92" s="187"/>
      <c r="L92" s="192"/>
      <c r="M92" s="193"/>
      <c r="N92" s="194"/>
      <c r="O92" s="194"/>
      <c r="P92" s="195">
        <f>SUM(P93:P94)</f>
        <v>0</v>
      </c>
      <c r="Q92" s="194"/>
      <c r="R92" s="195">
        <f>SUM(R93:R94)</f>
        <v>0</v>
      </c>
      <c r="S92" s="194"/>
      <c r="T92" s="196">
        <f>SUM(T93:T94)</f>
        <v>0</v>
      </c>
      <c r="U92" s="12"/>
      <c r="V92" s="12"/>
      <c r="W92" s="12"/>
      <c r="X92" s="12"/>
      <c r="Y92" s="12"/>
      <c r="Z92" s="12"/>
      <c r="AA92" s="12"/>
      <c r="AB92" s="12"/>
      <c r="AC92" s="12"/>
      <c r="AD92" s="12"/>
      <c r="AE92" s="12"/>
      <c r="AR92" s="197" t="s">
        <v>77</v>
      </c>
      <c r="AT92" s="198" t="s">
        <v>68</v>
      </c>
      <c r="AU92" s="198" t="s">
        <v>69</v>
      </c>
      <c r="AY92" s="197" t="s">
        <v>162</v>
      </c>
      <c r="BK92" s="199">
        <f>SUM(BK93:BK94)</f>
        <v>0</v>
      </c>
    </row>
    <row r="93" spans="1:65" s="2" customFormat="1" ht="55.5" customHeight="1">
      <c r="A93" s="36"/>
      <c r="B93" s="37"/>
      <c r="C93" s="202" t="s">
        <v>188</v>
      </c>
      <c r="D93" s="202" t="s">
        <v>164</v>
      </c>
      <c r="E93" s="203" t="s">
        <v>4506</v>
      </c>
      <c r="F93" s="204" t="s">
        <v>4507</v>
      </c>
      <c r="G93" s="205" t="s">
        <v>196</v>
      </c>
      <c r="H93" s="206">
        <v>1</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220</v>
      </c>
    </row>
    <row r="94" spans="1:65" s="2" customFormat="1" ht="78" customHeight="1">
      <c r="A94" s="36"/>
      <c r="B94" s="37"/>
      <c r="C94" s="202" t="s">
        <v>193</v>
      </c>
      <c r="D94" s="202" t="s">
        <v>164</v>
      </c>
      <c r="E94" s="203" t="s">
        <v>4508</v>
      </c>
      <c r="F94" s="204" t="s">
        <v>4509</v>
      </c>
      <c r="G94" s="205" t="s">
        <v>196</v>
      </c>
      <c r="H94" s="206">
        <v>1</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229</v>
      </c>
    </row>
    <row r="95" spans="1:63" s="12" customFormat="1" ht="25.9" customHeight="1">
      <c r="A95" s="12"/>
      <c r="B95" s="186"/>
      <c r="C95" s="187"/>
      <c r="D95" s="188" t="s">
        <v>68</v>
      </c>
      <c r="E95" s="189" t="s">
        <v>3624</v>
      </c>
      <c r="F95" s="189" t="s">
        <v>4510</v>
      </c>
      <c r="G95" s="187"/>
      <c r="H95" s="187"/>
      <c r="I95" s="190"/>
      <c r="J95" s="191">
        <f>BK95</f>
        <v>0</v>
      </c>
      <c r="K95" s="187"/>
      <c r="L95" s="192"/>
      <c r="M95" s="193"/>
      <c r="N95" s="194"/>
      <c r="O95" s="194"/>
      <c r="P95" s="195">
        <f>SUM(P96:P125)</f>
        <v>0</v>
      </c>
      <c r="Q95" s="194"/>
      <c r="R95" s="195">
        <f>SUM(R96:R125)</f>
        <v>0</v>
      </c>
      <c r="S95" s="194"/>
      <c r="T95" s="196">
        <f>SUM(T96:T125)</f>
        <v>0</v>
      </c>
      <c r="U95" s="12"/>
      <c r="V95" s="12"/>
      <c r="W95" s="12"/>
      <c r="X95" s="12"/>
      <c r="Y95" s="12"/>
      <c r="Z95" s="12"/>
      <c r="AA95" s="12"/>
      <c r="AB95" s="12"/>
      <c r="AC95" s="12"/>
      <c r="AD95" s="12"/>
      <c r="AE95" s="12"/>
      <c r="AR95" s="197" t="s">
        <v>77</v>
      </c>
      <c r="AT95" s="198" t="s">
        <v>68</v>
      </c>
      <c r="AU95" s="198" t="s">
        <v>69</v>
      </c>
      <c r="AY95" s="197" t="s">
        <v>162</v>
      </c>
      <c r="BK95" s="199">
        <f>SUM(BK96:BK125)</f>
        <v>0</v>
      </c>
    </row>
    <row r="96" spans="1:65" s="2" customFormat="1" ht="76.35" customHeight="1">
      <c r="A96" s="36"/>
      <c r="B96" s="37"/>
      <c r="C96" s="202" t="s">
        <v>199</v>
      </c>
      <c r="D96" s="202" t="s">
        <v>164</v>
      </c>
      <c r="E96" s="203" t="s">
        <v>3471</v>
      </c>
      <c r="F96" s="204" t="s">
        <v>4511</v>
      </c>
      <c r="G96" s="205" t="s">
        <v>196</v>
      </c>
      <c r="H96" s="206">
        <v>1</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260</v>
      </c>
    </row>
    <row r="97" spans="1:65" s="2" customFormat="1" ht="44.25" customHeight="1">
      <c r="A97" s="36"/>
      <c r="B97" s="37"/>
      <c r="C97" s="202" t="s">
        <v>204</v>
      </c>
      <c r="D97" s="202" t="s">
        <v>164</v>
      </c>
      <c r="E97" s="203" t="s">
        <v>3542</v>
      </c>
      <c r="F97" s="204" t="s">
        <v>4512</v>
      </c>
      <c r="G97" s="205" t="s">
        <v>196</v>
      </c>
      <c r="H97" s="206">
        <v>1</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269</v>
      </c>
    </row>
    <row r="98" spans="1:65" s="2" customFormat="1" ht="49.05" customHeight="1">
      <c r="A98" s="36"/>
      <c r="B98" s="37"/>
      <c r="C98" s="202" t="s">
        <v>209</v>
      </c>
      <c r="D98" s="202" t="s">
        <v>164</v>
      </c>
      <c r="E98" s="203" t="s">
        <v>3601</v>
      </c>
      <c r="F98" s="204" t="s">
        <v>4513</v>
      </c>
      <c r="G98" s="205" t="s">
        <v>196</v>
      </c>
      <c r="H98" s="206">
        <v>1</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278</v>
      </c>
    </row>
    <row r="99" spans="1:65" s="2" customFormat="1" ht="24.15" customHeight="1">
      <c r="A99" s="36"/>
      <c r="B99" s="37"/>
      <c r="C99" s="202" t="s">
        <v>104</v>
      </c>
      <c r="D99" s="202" t="s">
        <v>164</v>
      </c>
      <c r="E99" s="203" t="s">
        <v>3624</v>
      </c>
      <c r="F99" s="204" t="s">
        <v>4514</v>
      </c>
      <c r="G99" s="205" t="s">
        <v>196</v>
      </c>
      <c r="H99" s="206">
        <v>1</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288</v>
      </c>
    </row>
    <row r="100" spans="1:65" s="2" customFormat="1" ht="78" customHeight="1">
      <c r="A100" s="36"/>
      <c r="B100" s="37"/>
      <c r="C100" s="202" t="s">
        <v>107</v>
      </c>
      <c r="D100" s="202" t="s">
        <v>164</v>
      </c>
      <c r="E100" s="203" t="s">
        <v>3640</v>
      </c>
      <c r="F100" s="204" t="s">
        <v>4515</v>
      </c>
      <c r="G100" s="205" t="s">
        <v>196</v>
      </c>
      <c r="H100" s="206">
        <v>1</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298</v>
      </c>
    </row>
    <row r="101" spans="1:65" s="2" customFormat="1" ht="128.55" customHeight="1">
      <c r="A101" s="36"/>
      <c r="B101" s="37"/>
      <c r="C101" s="202" t="s">
        <v>220</v>
      </c>
      <c r="D101" s="202" t="s">
        <v>164</v>
      </c>
      <c r="E101" s="203" t="s">
        <v>3997</v>
      </c>
      <c r="F101" s="204" t="s">
        <v>4516</v>
      </c>
      <c r="G101" s="205" t="s">
        <v>196</v>
      </c>
      <c r="H101" s="206">
        <v>2</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306</v>
      </c>
    </row>
    <row r="102" spans="1:65" s="2" customFormat="1" ht="44.25" customHeight="1">
      <c r="A102" s="36"/>
      <c r="B102" s="37"/>
      <c r="C102" s="202" t="s">
        <v>225</v>
      </c>
      <c r="D102" s="202" t="s">
        <v>164</v>
      </c>
      <c r="E102" s="203" t="s">
        <v>3662</v>
      </c>
      <c r="F102" s="204" t="s">
        <v>4517</v>
      </c>
      <c r="G102" s="205" t="s">
        <v>196</v>
      </c>
      <c r="H102" s="206">
        <v>1</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314</v>
      </c>
    </row>
    <row r="103" spans="1:65" s="2" customFormat="1" ht="37.8" customHeight="1">
      <c r="A103" s="36"/>
      <c r="B103" s="37"/>
      <c r="C103" s="202" t="s">
        <v>229</v>
      </c>
      <c r="D103" s="202" t="s">
        <v>164</v>
      </c>
      <c r="E103" s="203" t="s">
        <v>3683</v>
      </c>
      <c r="F103" s="204" t="s">
        <v>4518</v>
      </c>
      <c r="G103" s="205" t="s">
        <v>196</v>
      </c>
      <c r="H103" s="206">
        <v>1</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324</v>
      </c>
    </row>
    <row r="104" spans="1:65" s="2" customFormat="1" ht="134.25" customHeight="1">
      <c r="A104" s="36"/>
      <c r="B104" s="37"/>
      <c r="C104" s="202" t="s">
        <v>8</v>
      </c>
      <c r="D104" s="202" t="s">
        <v>164</v>
      </c>
      <c r="E104" s="203" t="s">
        <v>3739</v>
      </c>
      <c r="F104" s="204" t="s">
        <v>4519</v>
      </c>
      <c r="G104" s="205" t="s">
        <v>196</v>
      </c>
      <c r="H104" s="206">
        <v>1</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345</v>
      </c>
    </row>
    <row r="105" spans="1:65" s="2" customFormat="1" ht="49.05" customHeight="1">
      <c r="A105" s="36"/>
      <c r="B105" s="37"/>
      <c r="C105" s="202" t="s">
        <v>238</v>
      </c>
      <c r="D105" s="202" t="s">
        <v>164</v>
      </c>
      <c r="E105" s="203" t="s">
        <v>3781</v>
      </c>
      <c r="F105" s="204" t="s">
        <v>4520</v>
      </c>
      <c r="G105" s="205" t="s">
        <v>196</v>
      </c>
      <c r="H105" s="206">
        <v>1</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355</v>
      </c>
    </row>
    <row r="106" spans="1:65" s="2" customFormat="1" ht="100.5" customHeight="1">
      <c r="A106" s="36"/>
      <c r="B106" s="37"/>
      <c r="C106" s="202" t="s">
        <v>244</v>
      </c>
      <c r="D106" s="202" t="s">
        <v>164</v>
      </c>
      <c r="E106" s="203" t="s">
        <v>3798</v>
      </c>
      <c r="F106" s="204" t="s">
        <v>4521</v>
      </c>
      <c r="G106" s="205" t="s">
        <v>196</v>
      </c>
      <c r="H106" s="206">
        <v>1</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365</v>
      </c>
    </row>
    <row r="107" spans="1:65" s="2" customFormat="1" ht="78" customHeight="1">
      <c r="A107" s="36"/>
      <c r="B107" s="37"/>
      <c r="C107" s="202" t="s">
        <v>249</v>
      </c>
      <c r="D107" s="202" t="s">
        <v>164</v>
      </c>
      <c r="E107" s="203" t="s">
        <v>4522</v>
      </c>
      <c r="F107" s="204" t="s">
        <v>4523</v>
      </c>
      <c r="G107" s="205" t="s">
        <v>196</v>
      </c>
      <c r="H107" s="206">
        <v>2</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375</v>
      </c>
    </row>
    <row r="108" spans="1:65" s="2" customFormat="1" ht="114.9" customHeight="1">
      <c r="A108" s="36"/>
      <c r="B108" s="37"/>
      <c r="C108" s="202" t="s">
        <v>254</v>
      </c>
      <c r="D108" s="202" t="s">
        <v>164</v>
      </c>
      <c r="E108" s="203" t="s">
        <v>4524</v>
      </c>
      <c r="F108" s="204" t="s">
        <v>4525</v>
      </c>
      <c r="G108" s="205" t="s">
        <v>196</v>
      </c>
      <c r="H108" s="206">
        <v>1</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385</v>
      </c>
    </row>
    <row r="109" spans="1:65" s="2" customFormat="1" ht="33" customHeight="1">
      <c r="A109" s="36"/>
      <c r="B109" s="37"/>
      <c r="C109" s="202" t="s">
        <v>260</v>
      </c>
      <c r="D109" s="202" t="s">
        <v>164</v>
      </c>
      <c r="E109" s="203" t="s">
        <v>4526</v>
      </c>
      <c r="F109" s="204" t="s">
        <v>4527</v>
      </c>
      <c r="G109" s="205" t="s">
        <v>196</v>
      </c>
      <c r="H109" s="206">
        <v>1</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395</v>
      </c>
    </row>
    <row r="110" spans="1:65" s="2" customFormat="1" ht="37.8" customHeight="1">
      <c r="A110" s="36"/>
      <c r="B110" s="37"/>
      <c r="C110" s="202" t="s">
        <v>7</v>
      </c>
      <c r="D110" s="202" t="s">
        <v>164</v>
      </c>
      <c r="E110" s="203" t="s">
        <v>4528</v>
      </c>
      <c r="F110" s="204" t="s">
        <v>4529</v>
      </c>
      <c r="G110" s="205" t="s">
        <v>196</v>
      </c>
      <c r="H110" s="206">
        <v>1</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405</v>
      </c>
    </row>
    <row r="111" spans="1:65" s="2" customFormat="1" ht="37.8" customHeight="1">
      <c r="A111" s="36"/>
      <c r="B111" s="37"/>
      <c r="C111" s="202" t="s">
        <v>269</v>
      </c>
      <c r="D111" s="202" t="s">
        <v>164</v>
      </c>
      <c r="E111" s="203" t="s">
        <v>4530</v>
      </c>
      <c r="F111" s="204" t="s">
        <v>4531</v>
      </c>
      <c r="G111" s="205" t="s">
        <v>196</v>
      </c>
      <c r="H111" s="206">
        <v>1</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415</v>
      </c>
    </row>
    <row r="112" spans="1:65" s="2" customFormat="1" ht="62.7" customHeight="1">
      <c r="A112" s="36"/>
      <c r="B112" s="37"/>
      <c r="C112" s="202" t="s">
        <v>273</v>
      </c>
      <c r="D112" s="202" t="s">
        <v>164</v>
      </c>
      <c r="E112" s="203" t="s">
        <v>4532</v>
      </c>
      <c r="F112" s="204" t="s">
        <v>4533</v>
      </c>
      <c r="G112" s="205" t="s">
        <v>196</v>
      </c>
      <c r="H112" s="206">
        <v>1</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425</v>
      </c>
    </row>
    <row r="113" spans="1:65" s="2" customFormat="1" ht="66.75" customHeight="1">
      <c r="A113" s="36"/>
      <c r="B113" s="37"/>
      <c r="C113" s="202" t="s">
        <v>278</v>
      </c>
      <c r="D113" s="202" t="s">
        <v>164</v>
      </c>
      <c r="E113" s="203" t="s">
        <v>4534</v>
      </c>
      <c r="F113" s="204" t="s">
        <v>4535</v>
      </c>
      <c r="G113" s="205" t="s">
        <v>196</v>
      </c>
      <c r="H113" s="206">
        <v>1</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435</v>
      </c>
    </row>
    <row r="114" spans="1:65" s="2" customFormat="1" ht="44.25" customHeight="1">
      <c r="A114" s="36"/>
      <c r="B114" s="37"/>
      <c r="C114" s="202" t="s">
        <v>283</v>
      </c>
      <c r="D114" s="202" t="s">
        <v>164</v>
      </c>
      <c r="E114" s="203" t="s">
        <v>4536</v>
      </c>
      <c r="F114" s="204" t="s">
        <v>4537</v>
      </c>
      <c r="G114" s="205" t="s">
        <v>196</v>
      </c>
      <c r="H114" s="206">
        <v>1</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445</v>
      </c>
    </row>
    <row r="115" spans="1:65" s="2" customFormat="1" ht="33" customHeight="1">
      <c r="A115" s="36"/>
      <c r="B115" s="37"/>
      <c r="C115" s="202" t="s">
        <v>288</v>
      </c>
      <c r="D115" s="202" t="s">
        <v>164</v>
      </c>
      <c r="E115" s="203" t="s">
        <v>4538</v>
      </c>
      <c r="F115" s="204" t="s">
        <v>4539</v>
      </c>
      <c r="G115" s="205" t="s">
        <v>196</v>
      </c>
      <c r="H115" s="206">
        <v>1</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455</v>
      </c>
    </row>
    <row r="116" spans="1:65" s="2" customFormat="1" ht="44.25" customHeight="1">
      <c r="A116" s="36"/>
      <c r="B116" s="37"/>
      <c r="C116" s="202" t="s">
        <v>293</v>
      </c>
      <c r="D116" s="202" t="s">
        <v>164</v>
      </c>
      <c r="E116" s="203" t="s">
        <v>4540</v>
      </c>
      <c r="F116" s="204" t="s">
        <v>4541</v>
      </c>
      <c r="G116" s="205" t="s">
        <v>196</v>
      </c>
      <c r="H116" s="206">
        <v>1</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477</v>
      </c>
    </row>
    <row r="117" spans="1:65" s="2" customFormat="1" ht="78" customHeight="1">
      <c r="A117" s="36"/>
      <c r="B117" s="37"/>
      <c r="C117" s="202" t="s">
        <v>298</v>
      </c>
      <c r="D117" s="202" t="s">
        <v>164</v>
      </c>
      <c r="E117" s="203" t="s">
        <v>4542</v>
      </c>
      <c r="F117" s="204" t="s">
        <v>4543</v>
      </c>
      <c r="G117" s="205" t="s">
        <v>196</v>
      </c>
      <c r="H117" s="206">
        <v>1</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487</v>
      </c>
    </row>
    <row r="118" spans="1:65" s="2" customFormat="1" ht="55.5" customHeight="1">
      <c r="A118" s="36"/>
      <c r="B118" s="37"/>
      <c r="C118" s="202" t="s">
        <v>302</v>
      </c>
      <c r="D118" s="202" t="s">
        <v>164</v>
      </c>
      <c r="E118" s="203" t="s">
        <v>4544</v>
      </c>
      <c r="F118" s="204" t="s">
        <v>4545</v>
      </c>
      <c r="G118" s="205" t="s">
        <v>196</v>
      </c>
      <c r="H118" s="206">
        <v>1</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497</v>
      </c>
    </row>
    <row r="119" spans="1:65" s="2" customFormat="1" ht="101.25" customHeight="1">
      <c r="A119" s="36"/>
      <c r="B119" s="37"/>
      <c r="C119" s="202" t="s">
        <v>306</v>
      </c>
      <c r="D119" s="202" t="s">
        <v>164</v>
      </c>
      <c r="E119" s="203" t="s">
        <v>4546</v>
      </c>
      <c r="F119" s="204" t="s">
        <v>4547</v>
      </c>
      <c r="G119" s="205" t="s">
        <v>196</v>
      </c>
      <c r="H119" s="206">
        <v>1</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554</v>
      </c>
    </row>
    <row r="120" spans="1:65" s="2" customFormat="1" ht="37.8" customHeight="1">
      <c r="A120" s="36"/>
      <c r="B120" s="37"/>
      <c r="C120" s="202" t="s">
        <v>310</v>
      </c>
      <c r="D120" s="202" t="s">
        <v>164</v>
      </c>
      <c r="E120" s="203" t="s">
        <v>4548</v>
      </c>
      <c r="F120" s="204" t="s">
        <v>4549</v>
      </c>
      <c r="G120" s="205" t="s">
        <v>196</v>
      </c>
      <c r="H120" s="206">
        <v>1</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77</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564</v>
      </c>
    </row>
    <row r="121" spans="1:65" s="2" customFormat="1" ht="37.8" customHeight="1">
      <c r="A121" s="36"/>
      <c r="B121" s="37"/>
      <c r="C121" s="202" t="s">
        <v>314</v>
      </c>
      <c r="D121" s="202" t="s">
        <v>164</v>
      </c>
      <c r="E121" s="203" t="s">
        <v>4550</v>
      </c>
      <c r="F121" s="204" t="s">
        <v>4551</v>
      </c>
      <c r="G121" s="205" t="s">
        <v>196</v>
      </c>
      <c r="H121" s="206">
        <v>1</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576</v>
      </c>
    </row>
    <row r="122" spans="1:65" s="2" customFormat="1" ht="37.8" customHeight="1">
      <c r="A122" s="36"/>
      <c r="B122" s="37"/>
      <c r="C122" s="202" t="s">
        <v>319</v>
      </c>
      <c r="D122" s="202" t="s">
        <v>164</v>
      </c>
      <c r="E122" s="203" t="s">
        <v>4552</v>
      </c>
      <c r="F122" s="204" t="s">
        <v>4553</v>
      </c>
      <c r="G122" s="205" t="s">
        <v>196</v>
      </c>
      <c r="H122" s="206">
        <v>1</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585</v>
      </c>
    </row>
    <row r="123" spans="1:65" s="2" customFormat="1" ht="194.4" customHeight="1">
      <c r="A123" s="36"/>
      <c r="B123" s="37"/>
      <c r="C123" s="202" t="s">
        <v>324</v>
      </c>
      <c r="D123" s="202" t="s">
        <v>164</v>
      </c>
      <c r="E123" s="203" t="s">
        <v>4554</v>
      </c>
      <c r="F123" s="204" t="s">
        <v>4555</v>
      </c>
      <c r="G123" s="205" t="s">
        <v>196</v>
      </c>
      <c r="H123" s="206">
        <v>1</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595</v>
      </c>
    </row>
    <row r="124" spans="1:65" s="2" customFormat="1" ht="194.4" customHeight="1">
      <c r="A124" s="36"/>
      <c r="B124" s="37"/>
      <c r="C124" s="202" t="s">
        <v>330</v>
      </c>
      <c r="D124" s="202" t="s">
        <v>164</v>
      </c>
      <c r="E124" s="203" t="s">
        <v>4556</v>
      </c>
      <c r="F124" s="204" t="s">
        <v>4557</v>
      </c>
      <c r="G124" s="205" t="s">
        <v>196</v>
      </c>
      <c r="H124" s="206">
        <v>2</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606</v>
      </c>
    </row>
    <row r="125" spans="1:65" s="2" customFormat="1" ht="78" customHeight="1">
      <c r="A125" s="36"/>
      <c r="B125" s="37"/>
      <c r="C125" s="202" t="s">
        <v>335</v>
      </c>
      <c r="D125" s="202" t="s">
        <v>164</v>
      </c>
      <c r="E125" s="203" t="s">
        <v>4558</v>
      </c>
      <c r="F125" s="204" t="s">
        <v>4559</v>
      </c>
      <c r="G125" s="205" t="s">
        <v>196</v>
      </c>
      <c r="H125" s="206">
        <v>2</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615</v>
      </c>
    </row>
    <row r="126" spans="1:63" s="12" customFormat="1" ht="25.9" customHeight="1">
      <c r="A126" s="12"/>
      <c r="B126" s="186"/>
      <c r="C126" s="187"/>
      <c r="D126" s="188" t="s">
        <v>68</v>
      </c>
      <c r="E126" s="189" t="s">
        <v>3640</v>
      </c>
      <c r="F126" s="189" t="s">
        <v>4560</v>
      </c>
      <c r="G126" s="187"/>
      <c r="H126" s="187"/>
      <c r="I126" s="190"/>
      <c r="J126" s="191">
        <f>BK126</f>
        <v>0</v>
      </c>
      <c r="K126" s="187"/>
      <c r="L126" s="192"/>
      <c r="M126" s="193"/>
      <c r="N126" s="194"/>
      <c r="O126" s="194"/>
      <c r="P126" s="195">
        <f>SUM(P127:P128)</f>
        <v>0</v>
      </c>
      <c r="Q126" s="194"/>
      <c r="R126" s="195">
        <f>SUM(R127:R128)</f>
        <v>0</v>
      </c>
      <c r="S126" s="194"/>
      <c r="T126" s="196">
        <f>SUM(T127:T128)</f>
        <v>0</v>
      </c>
      <c r="U126" s="12"/>
      <c r="V126" s="12"/>
      <c r="W126" s="12"/>
      <c r="X126" s="12"/>
      <c r="Y126" s="12"/>
      <c r="Z126" s="12"/>
      <c r="AA126" s="12"/>
      <c r="AB126" s="12"/>
      <c r="AC126" s="12"/>
      <c r="AD126" s="12"/>
      <c r="AE126" s="12"/>
      <c r="AR126" s="197" t="s">
        <v>77</v>
      </c>
      <c r="AT126" s="198" t="s">
        <v>68</v>
      </c>
      <c r="AU126" s="198" t="s">
        <v>69</v>
      </c>
      <c r="AY126" s="197" t="s">
        <v>162</v>
      </c>
      <c r="BK126" s="199">
        <f>SUM(BK127:BK128)</f>
        <v>0</v>
      </c>
    </row>
    <row r="127" spans="1:65" s="2" customFormat="1" ht="90" customHeight="1">
      <c r="A127" s="36"/>
      <c r="B127" s="37"/>
      <c r="C127" s="202" t="s">
        <v>340</v>
      </c>
      <c r="D127" s="202" t="s">
        <v>164</v>
      </c>
      <c r="E127" s="203" t="s">
        <v>4561</v>
      </c>
      <c r="F127" s="204" t="s">
        <v>4562</v>
      </c>
      <c r="G127" s="205" t="s">
        <v>196</v>
      </c>
      <c r="H127" s="206">
        <v>1</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626</v>
      </c>
    </row>
    <row r="128" spans="1:65" s="2" customFormat="1" ht="16.5" customHeight="1">
      <c r="A128" s="36"/>
      <c r="B128" s="37"/>
      <c r="C128" s="202" t="s">
        <v>345</v>
      </c>
      <c r="D128" s="202" t="s">
        <v>164</v>
      </c>
      <c r="E128" s="203" t="s">
        <v>4563</v>
      </c>
      <c r="F128" s="204" t="s">
        <v>4564</v>
      </c>
      <c r="G128" s="205" t="s">
        <v>196</v>
      </c>
      <c r="H128" s="206">
        <v>1</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638</v>
      </c>
    </row>
    <row r="129" spans="1:63" s="12" customFormat="1" ht="25.9" customHeight="1">
      <c r="A129" s="12"/>
      <c r="B129" s="186"/>
      <c r="C129" s="187"/>
      <c r="D129" s="188" t="s">
        <v>68</v>
      </c>
      <c r="E129" s="189" t="s">
        <v>3997</v>
      </c>
      <c r="F129" s="189" t="s">
        <v>4565</v>
      </c>
      <c r="G129" s="187"/>
      <c r="H129" s="187"/>
      <c r="I129" s="190"/>
      <c r="J129" s="191">
        <f>BK129</f>
        <v>0</v>
      </c>
      <c r="K129" s="187"/>
      <c r="L129" s="192"/>
      <c r="M129" s="193"/>
      <c r="N129" s="194"/>
      <c r="O129" s="194"/>
      <c r="P129" s="195">
        <f>SUM(P130:P145)</f>
        <v>0</v>
      </c>
      <c r="Q129" s="194"/>
      <c r="R129" s="195">
        <f>SUM(R130:R145)</f>
        <v>0</v>
      </c>
      <c r="S129" s="194"/>
      <c r="T129" s="196">
        <f>SUM(T130:T145)</f>
        <v>0</v>
      </c>
      <c r="U129" s="12"/>
      <c r="V129" s="12"/>
      <c r="W129" s="12"/>
      <c r="X129" s="12"/>
      <c r="Y129" s="12"/>
      <c r="Z129" s="12"/>
      <c r="AA129" s="12"/>
      <c r="AB129" s="12"/>
      <c r="AC129" s="12"/>
      <c r="AD129" s="12"/>
      <c r="AE129" s="12"/>
      <c r="AR129" s="197" t="s">
        <v>77</v>
      </c>
      <c r="AT129" s="198" t="s">
        <v>68</v>
      </c>
      <c r="AU129" s="198" t="s">
        <v>69</v>
      </c>
      <c r="AY129" s="197" t="s">
        <v>162</v>
      </c>
      <c r="BK129" s="199">
        <f>SUM(BK130:BK145)</f>
        <v>0</v>
      </c>
    </row>
    <row r="130" spans="1:65" s="2" customFormat="1" ht="49.05" customHeight="1">
      <c r="A130" s="36"/>
      <c r="B130" s="37"/>
      <c r="C130" s="202" t="s">
        <v>350</v>
      </c>
      <c r="D130" s="202" t="s">
        <v>164</v>
      </c>
      <c r="E130" s="203" t="s">
        <v>4566</v>
      </c>
      <c r="F130" s="204" t="s">
        <v>4567</v>
      </c>
      <c r="G130" s="205" t="s">
        <v>196</v>
      </c>
      <c r="H130" s="206">
        <v>1</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663</v>
      </c>
    </row>
    <row r="131" spans="1:65" s="2" customFormat="1" ht="78" customHeight="1">
      <c r="A131" s="36"/>
      <c r="B131" s="37"/>
      <c r="C131" s="202" t="s">
        <v>355</v>
      </c>
      <c r="D131" s="202" t="s">
        <v>164</v>
      </c>
      <c r="E131" s="203" t="s">
        <v>4568</v>
      </c>
      <c r="F131" s="204" t="s">
        <v>4569</v>
      </c>
      <c r="G131" s="205" t="s">
        <v>196</v>
      </c>
      <c r="H131" s="206">
        <v>1</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77</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671</v>
      </c>
    </row>
    <row r="132" spans="1:65" s="2" customFormat="1" ht="24.15" customHeight="1">
      <c r="A132" s="36"/>
      <c r="B132" s="37"/>
      <c r="C132" s="202" t="s">
        <v>360</v>
      </c>
      <c r="D132" s="202" t="s">
        <v>164</v>
      </c>
      <c r="E132" s="203" t="s">
        <v>4570</v>
      </c>
      <c r="F132" s="204" t="s">
        <v>4571</v>
      </c>
      <c r="G132" s="205" t="s">
        <v>196</v>
      </c>
      <c r="H132" s="206">
        <v>1</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679</v>
      </c>
    </row>
    <row r="133" spans="1:65" s="2" customFormat="1" ht="55.5" customHeight="1">
      <c r="A133" s="36"/>
      <c r="B133" s="37"/>
      <c r="C133" s="202" t="s">
        <v>365</v>
      </c>
      <c r="D133" s="202" t="s">
        <v>164</v>
      </c>
      <c r="E133" s="203" t="s">
        <v>4572</v>
      </c>
      <c r="F133" s="204" t="s">
        <v>4573</v>
      </c>
      <c r="G133" s="205" t="s">
        <v>196</v>
      </c>
      <c r="H133" s="206">
        <v>1</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689</v>
      </c>
    </row>
    <row r="134" spans="1:65" s="2" customFormat="1" ht="201" customHeight="1">
      <c r="A134" s="36"/>
      <c r="B134" s="37"/>
      <c r="C134" s="202" t="s">
        <v>370</v>
      </c>
      <c r="D134" s="202" t="s">
        <v>164</v>
      </c>
      <c r="E134" s="203" t="s">
        <v>4574</v>
      </c>
      <c r="F134" s="204" t="s">
        <v>4575</v>
      </c>
      <c r="G134" s="205" t="s">
        <v>196</v>
      </c>
      <c r="H134" s="206">
        <v>1</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699</v>
      </c>
    </row>
    <row r="135" spans="1:65" s="2" customFormat="1" ht="44.25" customHeight="1">
      <c r="A135" s="36"/>
      <c r="B135" s="37"/>
      <c r="C135" s="202" t="s">
        <v>375</v>
      </c>
      <c r="D135" s="202" t="s">
        <v>164</v>
      </c>
      <c r="E135" s="203" t="s">
        <v>4576</v>
      </c>
      <c r="F135" s="204" t="s">
        <v>4577</v>
      </c>
      <c r="G135" s="205" t="s">
        <v>196</v>
      </c>
      <c r="H135" s="206">
        <v>1</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709</v>
      </c>
    </row>
    <row r="136" spans="1:65" s="2" customFormat="1" ht="24.15" customHeight="1">
      <c r="A136" s="36"/>
      <c r="B136" s="37"/>
      <c r="C136" s="202" t="s">
        <v>380</v>
      </c>
      <c r="D136" s="202" t="s">
        <v>164</v>
      </c>
      <c r="E136" s="203" t="s">
        <v>4578</v>
      </c>
      <c r="F136" s="204" t="s">
        <v>4579</v>
      </c>
      <c r="G136" s="205" t="s">
        <v>196</v>
      </c>
      <c r="H136" s="206">
        <v>1</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77</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721</v>
      </c>
    </row>
    <row r="137" spans="1:65" s="2" customFormat="1" ht="55.5" customHeight="1">
      <c r="A137" s="36"/>
      <c r="B137" s="37"/>
      <c r="C137" s="202" t="s">
        <v>385</v>
      </c>
      <c r="D137" s="202" t="s">
        <v>164</v>
      </c>
      <c r="E137" s="203" t="s">
        <v>4580</v>
      </c>
      <c r="F137" s="204" t="s">
        <v>4581</v>
      </c>
      <c r="G137" s="205" t="s">
        <v>196</v>
      </c>
      <c r="H137" s="206">
        <v>1</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731</v>
      </c>
    </row>
    <row r="138" spans="1:65" s="2" customFormat="1" ht="375.15" customHeight="1">
      <c r="A138" s="36"/>
      <c r="B138" s="37"/>
      <c r="C138" s="202" t="s">
        <v>390</v>
      </c>
      <c r="D138" s="202" t="s">
        <v>164</v>
      </c>
      <c r="E138" s="203" t="s">
        <v>4582</v>
      </c>
      <c r="F138" s="204" t="s">
        <v>4583</v>
      </c>
      <c r="G138" s="205" t="s">
        <v>196</v>
      </c>
      <c r="H138" s="206">
        <v>1</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741</v>
      </c>
    </row>
    <row r="139" spans="1:65" s="2" customFormat="1" ht="44.25" customHeight="1">
      <c r="A139" s="36"/>
      <c r="B139" s="37"/>
      <c r="C139" s="202" t="s">
        <v>395</v>
      </c>
      <c r="D139" s="202" t="s">
        <v>164</v>
      </c>
      <c r="E139" s="203" t="s">
        <v>4584</v>
      </c>
      <c r="F139" s="204" t="s">
        <v>4577</v>
      </c>
      <c r="G139" s="205" t="s">
        <v>196</v>
      </c>
      <c r="H139" s="206">
        <v>1</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751</v>
      </c>
    </row>
    <row r="140" spans="1:65" s="2" customFormat="1" ht="114.9" customHeight="1">
      <c r="A140" s="36"/>
      <c r="B140" s="37"/>
      <c r="C140" s="202" t="s">
        <v>400</v>
      </c>
      <c r="D140" s="202" t="s">
        <v>164</v>
      </c>
      <c r="E140" s="203" t="s">
        <v>4585</v>
      </c>
      <c r="F140" s="204" t="s">
        <v>4586</v>
      </c>
      <c r="G140" s="205" t="s">
        <v>196</v>
      </c>
      <c r="H140" s="206">
        <v>1</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763</v>
      </c>
    </row>
    <row r="141" spans="1:65" s="2" customFormat="1" ht="16.5" customHeight="1">
      <c r="A141" s="36"/>
      <c r="B141" s="37"/>
      <c r="C141" s="202" t="s">
        <v>405</v>
      </c>
      <c r="D141" s="202" t="s">
        <v>164</v>
      </c>
      <c r="E141" s="203" t="s">
        <v>4587</v>
      </c>
      <c r="F141" s="204" t="s">
        <v>4588</v>
      </c>
      <c r="G141" s="205" t="s">
        <v>196</v>
      </c>
      <c r="H141" s="206">
        <v>1</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773</v>
      </c>
    </row>
    <row r="142" spans="1:65" s="2" customFormat="1" ht="16.5" customHeight="1">
      <c r="A142" s="36"/>
      <c r="B142" s="37"/>
      <c r="C142" s="202" t="s">
        <v>410</v>
      </c>
      <c r="D142" s="202" t="s">
        <v>164</v>
      </c>
      <c r="E142" s="203" t="s">
        <v>4589</v>
      </c>
      <c r="F142" s="204" t="s">
        <v>4590</v>
      </c>
      <c r="G142" s="205" t="s">
        <v>196</v>
      </c>
      <c r="H142" s="206">
        <v>1</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783</v>
      </c>
    </row>
    <row r="143" spans="1:65" s="2" customFormat="1" ht="44.25" customHeight="1">
      <c r="A143" s="36"/>
      <c r="B143" s="37"/>
      <c r="C143" s="202" t="s">
        <v>415</v>
      </c>
      <c r="D143" s="202" t="s">
        <v>164</v>
      </c>
      <c r="E143" s="203" t="s">
        <v>4591</v>
      </c>
      <c r="F143" s="204" t="s">
        <v>4592</v>
      </c>
      <c r="G143" s="205" t="s">
        <v>196</v>
      </c>
      <c r="H143" s="206">
        <v>1</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77</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795</v>
      </c>
    </row>
    <row r="144" spans="1:65" s="2" customFormat="1" ht="76.35" customHeight="1">
      <c r="A144" s="36"/>
      <c r="B144" s="37"/>
      <c r="C144" s="202" t="s">
        <v>420</v>
      </c>
      <c r="D144" s="202" t="s">
        <v>164</v>
      </c>
      <c r="E144" s="203" t="s">
        <v>4593</v>
      </c>
      <c r="F144" s="204" t="s">
        <v>4594</v>
      </c>
      <c r="G144" s="205" t="s">
        <v>196</v>
      </c>
      <c r="H144" s="206">
        <v>1</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815</v>
      </c>
    </row>
    <row r="145" spans="1:65" s="2" customFormat="1" ht="24.15" customHeight="1">
      <c r="A145" s="36"/>
      <c r="B145" s="37"/>
      <c r="C145" s="202" t="s">
        <v>425</v>
      </c>
      <c r="D145" s="202" t="s">
        <v>164</v>
      </c>
      <c r="E145" s="203" t="s">
        <v>4595</v>
      </c>
      <c r="F145" s="204" t="s">
        <v>4596</v>
      </c>
      <c r="G145" s="205" t="s">
        <v>296</v>
      </c>
      <c r="H145" s="206">
        <v>1</v>
      </c>
      <c r="I145" s="207"/>
      <c r="J145" s="208">
        <f>ROUND(I145*H145,2)</f>
        <v>0</v>
      </c>
      <c r="K145" s="204" t="s">
        <v>19</v>
      </c>
      <c r="L145" s="42"/>
      <c r="M145" s="235" t="s">
        <v>19</v>
      </c>
      <c r="N145" s="236" t="s">
        <v>40</v>
      </c>
      <c r="O145" s="232"/>
      <c r="P145" s="237">
        <f>O145*H145</f>
        <v>0</v>
      </c>
      <c r="Q145" s="237">
        <v>0</v>
      </c>
      <c r="R145" s="237">
        <f>Q145*H145</f>
        <v>0</v>
      </c>
      <c r="S145" s="237">
        <v>0</v>
      </c>
      <c r="T145" s="238">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848</v>
      </c>
    </row>
    <row r="146" spans="1:31" s="2" customFormat="1" ht="6.95" customHeight="1">
      <c r="A146" s="36"/>
      <c r="B146" s="57"/>
      <c r="C146" s="58"/>
      <c r="D146" s="58"/>
      <c r="E146" s="58"/>
      <c r="F146" s="58"/>
      <c r="G146" s="58"/>
      <c r="H146" s="58"/>
      <c r="I146" s="58"/>
      <c r="J146" s="58"/>
      <c r="K146" s="58"/>
      <c r="L146" s="42"/>
      <c r="M146" s="36"/>
      <c r="O146" s="36"/>
      <c r="P146" s="36"/>
      <c r="Q146" s="36"/>
      <c r="R146" s="36"/>
      <c r="S146" s="36"/>
      <c r="T146" s="36"/>
      <c r="U146" s="36"/>
      <c r="V146" s="36"/>
      <c r="W146" s="36"/>
      <c r="X146" s="36"/>
      <c r="Y146" s="36"/>
      <c r="Z146" s="36"/>
      <c r="AA146" s="36"/>
      <c r="AB146" s="36"/>
      <c r="AC146" s="36"/>
      <c r="AD146" s="36"/>
      <c r="AE146" s="36"/>
    </row>
  </sheetData>
  <sheetProtection password="CC35" sheet="1" objects="1" scenarios="1" formatColumns="0" formatRows="0" autoFilter="0"/>
  <autoFilter ref="C84:K14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9" customWidth="1"/>
    <col min="2" max="2" width="1.7109375" style="239" customWidth="1"/>
    <col min="3" max="4" width="5.00390625" style="239" customWidth="1"/>
    <col min="5" max="5" width="11.7109375" style="239" customWidth="1"/>
    <col min="6" max="6" width="9.140625" style="239" customWidth="1"/>
    <col min="7" max="7" width="5.00390625" style="239" customWidth="1"/>
    <col min="8" max="8" width="77.8515625" style="239" customWidth="1"/>
    <col min="9" max="10" width="20.00390625" style="239" customWidth="1"/>
    <col min="11" max="11" width="1.7109375" style="239" customWidth="1"/>
  </cols>
  <sheetData>
    <row r="1" s="1" customFormat="1" ht="37.5" customHeight="1"/>
    <row r="2" spans="2:11" s="1" customFormat="1" ht="7.5" customHeight="1">
      <c r="B2" s="240"/>
      <c r="C2" s="241"/>
      <c r="D2" s="241"/>
      <c r="E2" s="241"/>
      <c r="F2" s="241"/>
      <c r="G2" s="241"/>
      <c r="H2" s="241"/>
      <c r="I2" s="241"/>
      <c r="J2" s="241"/>
      <c r="K2" s="242"/>
    </row>
    <row r="3" spans="2:11" s="13" customFormat="1" ht="45" customHeight="1">
      <c r="B3" s="243"/>
      <c r="C3" s="244" t="s">
        <v>4597</v>
      </c>
      <c r="D3" s="244"/>
      <c r="E3" s="244"/>
      <c r="F3" s="244"/>
      <c r="G3" s="244"/>
      <c r="H3" s="244"/>
      <c r="I3" s="244"/>
      <c r="J3" s="244"/>
      <c r="K3" s="245"/>
    </row>
    <row r="4" spans="2:11" s="1" customFormat="1" ht="25.5" customHeight="1">
      <c r="B4" s="246"/>
      <c r="C4" s="247" t="s">
        <v>4598</v>
      </c>
      <c r="D4" s="247"/>
      <c r="E4" s="247"/>
      <c r="F4" s="247"/>
      <c r="G4" s="247"/>
      <c r="H4" s="247"/>
      <c r="I4" s="247"/>
      <c r="J4" s="247"/>
      <c r="K4" s="248"/>
    </row>
    <row r="5" spans="2:11" s="1" customFormat="1" ht="5.25" customHeight="1">
      <c r="B5" s="246"/>
      <c r="C5" s="249"/>
      <c r="D5" s="249"/>
      <c r="E5" s="249"/>
      <c r="F5" s="249"/>
      <c r="G5" s="249"/>
      <c r="H5" s="249"/>
      <c r="I5" s="249"/>
      <c r="J5" s="249"/>
      <c r="K5" s="248"/>
    </row>
    <row r="6" spans="2:11" s="1" customFormat="1" ht="15" customHeight="1">
      <c r="B6" s="246"/>
      <c r="C6" s="250" t="s">
        <v>4599</v>
      </c>
      <c r="D6" s="250"/>
      <c r="E6" s="250"/>
      <c r="F6" s="250"/>
      <c r="G6" s="250"/>
      <c r="H6" s="250"/>
      <c r="I6" s="250"/>
      <c r="J6" s="250"/>
      <c r="K6" s="248"/>
    </row>
    <row r="7" spans="2:11" s="1" customFormat="1" ht="15" customHeight="1">
      <c r="B7" s="251"/>
      <c r="C7" s="250" t="s">
        <v>4600</v>
      </c>
      <c r="D7" s="250"/>
      <c r="E7" s="250"/>
      <c r="F7" s="250"/>
      <c r="G7" s="250"/>
      <c r="H7" s="250"/>
      <c r="I7" s="250"/>
      <c r="J7" s="250"/>
      <c r="K7" s="248"/>
    </row>
    <row r="8" spans="2:11" s="1" customFormat="1" ht="12.75" customHeight="1">
      <c r="B8" s="251"/>
      <c r="C8" s="250"/>
      <c r="D8" s="250"/>
      <c r="E8" s="250"/>
      <c r="F8" s="250"/>
      <c r="G8" s="250"/>
      <c r="H8" s="250"/>
      <c r="I8" s="250"/>
      <c r="J8" s="250"/>
      <c r="K8" s="248"/>
    </row>
    <row r="9" spans="2:11" s="1" customFormat="1" ht="15" customHeight="1">
      <c r="B9" s="251"/>
      <c r="C9" s="250" t="s">
        <v>4601</v>
      </c>
      <c r="D9" s="250"/>
      <c r="E9" s="250"/>
      <c r="F9" s="250"/>
      <c r="G9" s="250"/>
      <c r="H9" s="250"/>
      <c r="I9" s="250"/>
      <c r="J9" s="250"/>
      <c r="K9" s="248"/>
    </row>
    <row r="10" spans="2:11" s="1" customFormat="1" ht="15" customHeight="1">
      <c r="B10" s="251"/>
      <c r="C10" s="250"/>
      <c r="D10" s="250" t="s">
        <v>4602</v>
      </c>
      <c r="E10" s="250"/>
      <c r="F10" s="250"/>
      <c r="G10" s="250"/>
      <c r="H10" s="250"/>
      <c r="I10" s="250"/>
      <c r="J10" s="250"/>
      <c r="K10" s="248"/>
    </row>
    <row r="11" spans="2:11" s="1" customFormat="1" ht="15" customHeight="1">
      <c r="B11" s="251"/>
      <c r="C11" s="252"/>
      <c r="D11" s="250" t="s">
        <v>4603</v>
      </c>
      <c r="E11" s="250"/>
      <c r="F11" s="250"/>
      <c r="G11" s="250"/>
      <c r="H11" s="250"/>
      <c r="I11" s="250"/>
      <c r="J11" s="250"/>
      <c r="K11" s="248"/>
    </row>
    <row r="12" spans="2:11" s="1" customFormat="1" ht="15" customHeight="1">
      <c r="B12" s="251"/>
      <c r="C12" s="252"/>
      <c r="D12" s="250"/>
      <c r="E12" s="250"/>
      <c r="F12" s="250"/>
      <c r="G12" s="250"/>
      <c r="H12" s="250"/>
      <c r="I12" s="250"/>
      <c r="J12" s="250"/>
      <c r="K12" s="248"/>
    </row>
    <row r="13" spans="2:11" s="1" customFormat="1" ht="15" customHeight="1">
      <c r="B13" s="251"/>
      <c r="C13" s="252"/>
      <c r="D13" s="253" t="s">
        <v>4604</v>
      </c>
      <c r="E13" s="250"/>
      <c r="F13" s="250"/>
      <c r="G13" s="250"/>
      <c r="H13" s="250"/>
      <c r="I13" s="250"/>
      <c r="J13" s="250"/>
      <c r="K13" s="248"/>
    </row>
    <row r="14" spans="2:11" s="1" customFormat="1" ht="12.75" customHeight="1">
      <c r="B14" s="251"/>
      <c r="C14" s="252"/>
      <c r="D14" s="252"/>
      <c r="E14" s="252"/>
      <c r="F14" s="252"/>
      <c r="G14" s="252"/>
      <c r="H14" s="252"/>
      <c r="I14" s="252"/>
      <c r="J14" s="252"/>
      <c r="K14" s="248"/>
    </row>
    <row r="15" spans="2:11" s="1" customFormat="1" ht="15" customHeight="1">
      <c r="B15" s="251"/>
      <c r="C15" s="252"/>
      <c r="D15" s="250" t="s">
        <v>4605</v>
      </c>
      <c r="E15" s="250"/>
      <c r="F15" s="250"/>
      <c r="G15" s="250"/>
      <c r="H15" s="250"/>
      <c r="I15" s="250"/>
      <c r="J15" s="250"/>
      <c r="K15" s="248"/>
    </row>
    <row r="16" spans="2:11" s="1" customFormat="1" ht="15" customHeight="1">
      <c r="B16" s="251"/>
      <c r="C16" s="252"/>
      <c r="D16" s="250" t="s">
        <v>4606</v>
      </c>
      <c r="E16" s="250"/>
      <c r="F16" s="250"/>
      <c r="G16" s="250"/>
      <c r="H16" s="250"/>
      <c r="I16" s="250"/>
      <c r="J16" s="250"/>
      <c r="K16" s="248"/>
    </row>
    <row r="17" spans="2:11" s="1" customFormat="1" ht="15" customHeight="1">
      <c r="B17" s="251"/>
      <c r="C17" s="252"/>
      <c r="D17" s="250" t="s">
        <v>4607</v>
      </c>
      <c r="E17" s="250"/>
      <c r="F17" s="250"/>
      <c r="G17" s="250"/>
      <c r="H17" s="250"/>
      <c r="I17" s="250"/>
      <c r="J17" s="250"/>
      <c r="K17" s="248"/>
    </row>
    <row r="18" spans="2:11" s="1" customFormat="1" ht="15" customHeight="1">
      <c r="B18" s="251"/>
      <c r="C18" s="252"/>
      <c r="D18" s="252"/>
      <c r="E18" s="254" t="s">
        <v>76</v>
      </c>
      <c r="F18" s="250" t="s">
        <v>4608</v>
      </c>
      <c r="G18" s="250"/>
      <c r="H18" s="250"/>
      <c r="I18" s="250"/>
      <c r="J18" s="250"/>
      <c r="K18" s="248"/>
    </row>
    <row r="19" spans="2:11" s="1" customFormat="1" ht="15" customHeight="1">
      <c r="B19" s="251"/>
      <c r="C19" s="252"/>
      <c r="D19" s="252"/>
      <c r="E19" s="254" t="s">
        <v>4609</v>
      </c>
      <c r="F19" s="250" t="s">
        <v>4610</v>
      </c>
      <c r="G19" s="250"/>
      <c r="H19" s="250"/>
      <c r="I19" s="250"/>
      <c r="J19" s="250"/>
      <c r="K19" s="248"/>
    </row>
    <row r="20" spans="2:11" s="1" customFormat="1" ht="15" customHeight="1">
      <c r="B20" s="251"/>
      <c r="C20" s="252"/>
      <c r="D20" s="252"/>
      <c r="E20" s="254" t="s">
        <v>4611</v>
      </c>
      <c r="F20" s="250" t="s">
        <v>4612</v>
      </c>
      <c r="G20" s="250"/>
      <c r="H20" s="250"/>
      <c r="I20" s="250"/>
      <c r="J20" s="250"/>
      <c r="K20" s="248"/>
    </row>
    <row r="21" spans="2:11" s="1" customFormat="1" ht="15" customHeight="1">
      <c r="B21" s="251"/>
      <c r="C21" s="252"/>
      <c r="D21" s="252"/>
      <c r="E21" s="254" t="s">
        <v>4613</v>
      </c>
      <c r="F21" s="250" t="s">
        <v>4614</v>
      </c>
      <c r="G21" s="250"/>
      <c r="H21" s="250"/>
      <c r="I21" s="250"/>
      <c r="J21" s="250"/>
      <c r="K21" s="248"/>
    </row>
    <row r="22" spans="2:11" s="1" customFormat="1" ht="15" customHeight="1">
      <c r="B22" s="251"/>
      <c r="C22" s="252"/>
      <c r="D22" s="252"/>
      <c r="E22" s="254" t="s">
        <v>4615</v>
      </c>
      <c r="F22" s="250" t="s">
        <v>3641</v>
      </c>
      <c r="G22" s="250"/>
      <c r="H22" s="250"/>
      <c r="I22" s="250"/>
      <c r="J22" s="250"/>
      <c r="K22" s="248"/>
    </row>
    <row r="23" spans="2:11" s="1" customFormat="1" ht="15" customHeight="1">
      <c r="B23" s="251"/>
      <c r="C23" s="252"/>
      <c r="D23" s="252"/>
      <c r="E23" s="254" t="s">
        <v>4616</v>
      </c>
      <c r="F23" s="250" t="s">
        <v>4617</v>
      </c>
      <c r="G23" s="250"/>
      <c r="H23" s="250"/>
      <c r="I23" s="250"/>
      <c r="J23" s="250"/>
      <c r="K23" s="248"/>
    </row>
    <row r="24" spans="2:11" s="1" customFormat="1" ht="12.75" customHeight="1">
      <c r="B24" s="251"/>
      <c r="C24" s="252"/>
      <c r="D24" s="252"/>
      <c r="E24" s="252"/>
      <c r="F24" s="252"/>
      <c r="G24" s="252"/>
      <c r="H24" s="252"/>
      <c r="I24" s="252"/>
      <c r="J24" s="252"/>
      <c r="K24" s="248"/>
    </row>
    <row r="25" spans="2:11" s="1" customFormat="1" ht="15" customHeight="1">
      <c r="B25" s="251"/>
      <c r="C25" s="250" t="s">
        <v>4618</v>
      </c>
      <c r="D25" s="250"/>
      <c r="E25" s="250"/>
      <c r="F25" s="250"/>
      <c r="G25" s="250"/>
      <c r="H25" s="250"/>
      <c r="I25" s="250"/>
      <c r="J25" s="250"/>
      <c r="K25" s="248"/>
    </row>
    <row r="26" spans="2:11" s="1" customFormat="1" ht="15" customHeight="1">
      <c r="B26" s="251"/>
      <c r="C26" s="250" t="s">
        <v>4619</v>
      </c>
      <c r="D26" s="250"/>
      <c r="E26" s="250"/>
      <c r="F26" s="250"/>
      <c r="G26" s="250"/>
      <c r="H26" s="250"/>
      <c r="I26" s="250"/>
      <c r="J26" s="250"/>
      <c r="K26" s="248"/>
    </row>
    <row r="27" spans="2:11" s="1" customFormat="1" ht="15" customHeight="1">
      <c r="B27" s="251"/>
      <c r="C27" s="250"/>
      <c r="D27" s="250" t="s">
        <v>4620</v>
      </c>
      <c r="E27" s="250"/>
      <c r="F27" s="250"/>
      <c r="G27" s="250"/>
      <c r="H27" s="250"/>
      <c r="I27" s="250"/>
      <c r="J27" s="250"/>
      <c r="K27" s="248"/>
    </row>
    <row r="28" spans="2:11" s="1" customFormat="1" ht="15" customHeight="1">
      <c r="B28" s="251"/>
      <c r="C28" s="252"/>
      <c r="D28" s="250" t="s">
        <v>4621</v>
      </c>
      <c r="E28" s="250"/>
      <c r="F28" s="250"/>
      <c r="G28" s="250"/>
      <c r="H28" s="250"/>
      <c r="I28" s="250"/>
      <c r="J28" s="250"/>
      <c r="K28" s="248"/>
    </row>
    <row r="29" spans="2:11" s="1" customFormat="1" ht="12.75" customHeight="1">
      <c r="B29" s="251"/>
      <c r="C29" s="252"/>
      <c r="D29" s="252"/>
      <c r="E29" s="252"/>
      <c r="F29" s="252"/>
      <c r="G29" s="252"/>
      <c r="H29" s="252"/>
      <c r="I29" s="252"/>
      <c r="J29" s="252"/>
      <c r="K29" s="248"/>
    </row>
    <row r="30" spans="2:11" s="1" customFormat="1" ht="15" customHeight="1">
      <c r="B30" s="251"/>
      <c r="C30" s="252"/>
      <c r="D30" s="250" t="s">
        <v>4622</v>
      </c>
      <c r="E30" s="250"/>
      <c r="F30" s="250"/>
      <c r="G30" s="250"/>
      <c r="H30" s="250"/>
      <c r="I30" s="250"/>
      <c r="J30" s="250"/>
      <c r="K30" s="248"/>
    </row>
    <row r="31" spans="2:11" s="1" customFormat="1" ht="15" customHeight="1">
      <c r="B31" s="251"/>
      <c r="C31" s="252"/>
      <c r="D31" s="250" t="s">
        <v>4623</v>
      </c>
      <c r="E31" s="250"/>
      <c r="F31" s="250"/>
      <c r="G31" s="250"/>
      <c r="H31" s="250"/>
      <c r="I31" s="250"/>
      <c r="J31" s="250"/>
      <c r="K31" s="248"/>
    </row>
    <row r="32" spans="2:11" s="1" customFormat="1" ht="12.75" customHeight="1">
      <c r="B32" s="251"/>
      <c r="C32" s="252"/>
      <c r="D32" s="252"/>
      <c r="E32" s="252"/>
      <c r="F32" s="252"/>
      <c r="G32" s="252"/>
      <c r="H32" s="252"/>
      <c r="I32" s="252"/>
      <c r="J32" s="252"/>
      <c r="K32" s="248"/>
    </row>
    <row r="33" spans="2:11" s="1" customFormat="1" ht="15" customHeight="1">
      <c r="B33" s="251"/>
      <c r="C33" s="252"/>
      <c r="D33" s="250" t="s">
        <v>4624</v>
      </c>
      <c r="E33" s="250"/>
      <c r="F33" s="250"/>
      <c r="G33" s="250"/>
      <c r="H33" s="250"/>
      <c r="I33" s="250"/>
      <c r="J33" s="250"/>
      <c r="K33" s="248"/>
    </row>
    <row r="34" spans="2:11" s="1" customFormat="1" ht="15" customHeight="1">
      <c r="B34" s="251"/>
      <c r="C34" s="252"/>
      <c r="D34" s="250" t="s">
        <v>4625</v>
      </c>
      <c r="E34" s="250"/>
      <c r="F34" s="250"/>
      <c r="G34" s="250"/>
      <c r="H34" s="250"/>
      <c r="I34" s="250"/>
      <c r="J34" s="250"/>
      <c r="K34" s="248"/>
    </row>
    <row r="35" spans="2:11" s="1" customFormat="1" ht="15" customHeight="1">
      <c r="B35" s="251"/>
      <c r="C35" s="252"/>
      <c r="D35" s="250" t="s">
        <v>4626</v>
      </c>
      <c r="E35" s="250"/>
      <c r="F35" s="250"/>
      <c r="G35" s="250"/>
      <c r="H35" s="250"/>
      <c r="I35" s="250"/>
      <c r="J35" s="250"/>
      <c r="K35" s="248"/>
    </row>
    <row r="36" spans="2:11" s="1" customFormat="1" ht="15" customHeight="1">
      <c r="B36" s="251"/>
      <c r="C36" s="252"/>
      <c r="D36" s="250"/>
      <c r="E36" s="253" t="s">
        <v>148</v>
      </c>
      <c r="F36" s="250"/>
      <c r="G36" s="250" t="s">
        <v>4627</v>
      </c>
      <c r="H36" s="250"/>
      <c r="I36" s="250"/>
      <c r="J36" s="250"/>
      <c r="K36" s="248"/>
    </row>
    <row r="37" spans="2:11" s="1" customFormat="1" ht="30.75" customHeight="1">
      <c r="B37" s="251"/>
      <c r="C37" s="252"/>
      <c r="D37" s="250"/>
      <c r="E37" s="253" t="s">
        <v>4628</v>
      </c>
      <c r="F37" s="250"/>
      <c r="G37" s="250" t="s">
        <v>4629</v>
      </c>
      <c r="H37" s="250"/>
      <c r="I37" s="250"/>
      <c r="J37" s="250"/>
      <c r="K37" s="248"/>
    </row>
    <row r="38" spans="2:11" s="1" customFormat="1" ht="15" customHeight="1">
      <c r="B38" s="251"/>
      <c r="C38" s="252"/>
      <c r="D38" s="250"/>
      <c r="E38" s="253" t="s">
        <v>50</v>
      </c>
      <c r="F38" s="250"/>
      <c r="G38" s="250" t="s">
        <v>4630</v>
      </c>
      <c r="H38" s="250"/>
      <c r="I38" s="250"/>
      <c r="J38" s="250"/>
      <c r="K38" s="248"/>
    </row>
    <row r="39" spans="2:11" s="1" customFormat="1" ht="15" customHeight="1">
      <c r="B39" s="251"/>
      <c r="C39" s="252"/>
      <c r="D39" s="250"/>
      <c r="E39" s="253" t="s">
        <v>51</v>
      </c>
      <c r="F39" s="250"/>
      <c r="G39" s="250" t="s">
        <v>4631</v>
      </c>
      <c r="H39" s="250"/>
      <c r="I39" s="250"/>
      <c r="J39" s="250"/>
      <c r="K39" s="248"/>
    </row>
    <row r="40" spans="2:11" s="1" customFormat="1" ht="15" customHeight="1">
      <c r="B40" s="251"/>
      <c r="C40" s="252"/>
      <c r="D40" s="250"/>
      <c r="E40" s="253" t="s">
        <v>149</v>
      </c>
      <c r="F40" s="250"/>
      <c r="G40" s="250" t="s">
        <v>4632</v>
      </c>
      <c r="H40" s="250"/>
      <c r="I40" s="250"/>
      <c r="J40" s="250"/>
      <c r="K40" s="248"/>
    </row>
    <row r="41" spans="2:11" s="1" customFormat="1" ht="15" customHeight="1">
      <c r="B41" s="251"/>
      <c r="C41" s="252"/>
      <c r="D41" s="250"/>
      <c r="E41" s="253" t="s">
        <v>150</v>
      </c>
      <c r="F41" s="250"/>
      <c r="G41" s="250" t="s">
        <v>4633</v>
      </c>
      <c r="H41" s="250"/>
      <c r="I41" s="250"/>
      <c r="J41" s="250"/>
      <c r="K41" s="248"/>
    </row>
    <row r="42" spans="2:11" s="1" customFormat="1" ht="15" customHeight="1">
      <c r="B42" s="251"/>
      <c r="C42" s="252"/>
      <c r="D42" s="250"/>
      <c r="E42" s="253" t="s">
        <v>4634</v>
      </c>
      <c r="F42" s="250"/>
      <c r="G42" s="250" t="s">
        <v>4635</v>
      </c>
      <c r="H42" s="250"/>
      <c r="I42" s="250"/>
      <c r="J42" s="250"/>
      <c r="K42" s="248"/>
    </row>
    <row r="43" spans="2:11" s="1" customFormat="1" ht="15" customHeight="1">
      <c r="B43" s="251"/>
      <c r="C43" s="252"/>
      <c r="D43" s="250"/>
      <c r="E43" s="253"/>
      <c r="F43" s="250"/>
      <c r="G43" s="250" t="s">
        <v>4636</v>
      </c>
      <c r="H43" s="250"/>
      <c r="I43" s="250"/>
      <c r="J43" s="250"/>
      <c r="K43" s="248"/>
    </row>
    <row r="44" spans="2:11" s="1" customFormat="1" ht="15" customHeight="1">
      <c r="B44" s="251"/>
      <c r="C44" s="252"/>
      <c r="D44" s="250"/>
      <c r="E44" s="253" t="s">
        <v>4637</v>
      </c>
      <c r="F44" s="250"/>
      <c r="G44" s="250" t="s">
        <v>4638</v>
      </c>
      <c r="H44" s="250"/>
      <c r="I44" s="250"/>
      <c r="J44" s="250"/>
      <c r="K44" s="248"/>
    </row>
    <row r="45" spans="2:11" s="1" customFormat="1" ht="15" customHeight="1">
      <c r="B45" s="251"/>
      <c r="C45" s="252"/>
      <c r="D45" s="250"/>
      <c r="E45" s="253" t="s">
        <v>152</v>
      </c>
      <c r="F45" s="250"/>
      <c r="G45" s="250" t="s">
        <v>4639</v>
      </c>
      <c r="H45" s="250"/>
      <c r="I45" s="250"/>
      <c r="J45" s="250"/>
      <c r="K45" s="248"/>
    </row>
    <row r="46" spans="2:11" s="1" customFormat="1" ht="12.75" customHeight="1">
      <c r="B46" s="251"/>
      <c r="C46" s="252"/>
      <c r="D46" s="250"/>
      <c r="E46" s="250"/>
      <c r="F46" s="250"/>
      <c r="G46" s="250"/>
      <c r="H46" s="250"/>
      <c r="I46" s="250"/>
      <c r="J46" s="250"/>
      <c r="K46" s="248"/>
    </row>
    <row r="47" spans="2:11" s="1" customFormat="1" ht="15" customHeight="1">
      <c r="B47" s="251"/>
      <c r="C47" s="252"/>
      <c r="D47" s="250" t="s">
        <v>4640</v>
      </c>
      <c r="E47" s="250"/>
      <c r="F47" s="250"/>
      <c r="G47" s="250"/>
      <c r="H47" s="250"/>
      <c r="I47" s="250"/>
      <c r="J47" s="250"/>
      <c r="K47" s="248"/>
    </row>
    <row r="48" spans="2:11" s="1" customFormat="1" ht="15" customHeight="1">
      <c r="B48" s="251"/>
      <c r="C48" s="252"/>
      <c r="D48" s="252"/>
      <c r="E48" s="250" t="s">
        <v>4641</v>
      </c>
      <c r="F48" s="250"/>
      <c r="G48" s="250"/>
      <c r="H48" s="250"/>
      <c r="I48" s="250"/>
      <c r="J48" s="250"/>
      <c r="K48" s="248"/>
    </row>
    <row r="49" spans="2:11" s="1" customFormat="1" ht="15" customHeight="1">
      <c r="B49" s="251"/>
      <c r="C49" s="252"/>
      <c r="D49" s="252"/>
      <c r="E49" s="250" t="s">
        <v>4642</v>
      </c>
      <c r="F49" s="250"/>
      <c r="G49" s="250"/>
      <c r="H49" s="250"/>
      <c r="I49" s="250"/>
      <c r="J49" s="250"/>
      <c r="K49" s="248"/>
    </row>
    <row r="50" spans="2:11" s="1" customFormat="1" ht="15" customHeight="1">
      <c r="B50" s="251"/>
      <c r="C50" s="252"/>
      <c r="D50" s="252"/>
      <c r="E50" s="250" t="s">
        <v>4643</v>
      </c>
      <c r="F50" s="250"/>
      <c r="G50" s="250"/>
      <c r="H50" s="250"/>
      <c r="I50" s="250"/>
      <c r="J50" s="250"/>
      <c r="K50" s="248"/>
    </row>
    <row r="51" spans="2:11" s="1" customFormat="1" ht="15" customHeight="1">
      <c r="B51" s="251"/>
      <c r="C51" s="252"/>
      <c r="D51" s="250" t="s">
        <v>4644</v>
      </c>
      <c r="E51" s="250"/>
      <c r="F51" s="250"/>
      <c r="G51" s="250"/>
      <c r="H51" s="250"/>
      <c r="I51" s="250"/>
      <c r="J51" s="250"/>
      <c r="K51" s="248"/>
    </row>
    <row r="52" spans="2:11" s="1" customFormat="1" ht="25.5" customHeight="1">
      <c r="B52" s="246"/>
      <c r="C52" s="247" t="s">
        <v>4645</v>
      </c>
      <c r="D52" s="247"/>
      <c r="E52" s="247"/>
      <c r="F52" s="247"/>
      <c r="G52" s="247"/>
      <c r="H52" s="247"/>
      <c r="I52" s="247"/>
      <c r="J52" s="247"/>
      <c r="K52" s="248"/>
    </row>
    <row r="53" spans="2:11" s="1" customFormat="1" ht="5.25" customHeight="1">
      <c r="B53" s="246"/>
      <c r="C53" s="249"/>
      <c r="D53" s="249"/>
      <c r="E53" s="249"/>
      <c r="F53" s="249"/>
      <c r="G53" s="249"/>
      <c r="H53" s="249"/>
      <c r="I53" s="249"/>
      <c r="J53" s="249"/>
      <c r="K53" s="248"/>
    </row>
    <row r="54" spans="2:11" s="1" customFormat="1" ht="15" customHeight="1">
      <c r="B54" s="246"/>
      <c r="C54" s="250" t="s">
        <v>4646</v>
      </c>
      <c r="D54" s="250"/>
      <c r="E54" s="250"/>
      <c r="F54" s="250"/>
      <c r="G54" s="250"/>
      <c r="H54" s="250"/>
      <c r="I54" s="250"/>
      <c r="J54" s="250"/>
      <c r="K54" s="248"/>
    </row>
    <row r="55" spans="2:11" s="1" customFormat="1" ht="15" customHeight="1">
      <c r="B55" s="246"/>
      <c r="C55" s="250" t="s">
        <v>4647</v>
      </c>
      <c r="D55" s="250"/>
      <c r="E55" s="250"/>
      <c r="F55" s="250"/>
      <c r="G55" s="250"/>
      <c r="H55" s="250"/>
      <c r="I55" s="250"/>
      <c r="J55" s="250"/>
      <c r="K55" s="248"/>
    </row>
    <row r="56" spans="2:11" s="1" customFormat="1" ht="12.75" customHeight="1">
      <c r="B56" s="246"/>
      <c r="C56" s="250"/>
      <c r="D56" s="250"/>
      <c r="E56" s="250"/>
      <c r="F56" s="250"/>
      <c r="G56" s="250"/>
      <c r="H56" s="250"/>
      <c r="I56" s="250"/>
      <c r="J56" s="250"/>
      <c r="K56" s="248"/>
    </row>
    <row r="57" spans="2:11" s="1" customFormat="1" ht="15" customHeight="1">
      <c r="B57" s="246"/>
      <c r="C57" s="250" t="s">
        <v>4648</v>
      </c>
      <c r="D57" s="250"/>
      <c r="E57" s="250"/>
      <c r="F57" s="250"/>
      <c r="G57" s="250"/>
      <c r="H57" s="250"/>
      <c r="I57" s="250"/>
      <c r="J57" s="250"/>
      <c r="K57" s="248"/>
    </row>
    <row r="58" spans="2:11" s="1" customFormat="1" ht="15" customHeight="1">
      <c r="B58" s="246"/>
      <c r="C58" s="252"/>
      <c r="D58" s="250" t="s">
        <v>4649</v>
      </c>
      <c r="E58" s="250"/>
      <c r="F58" s="250"/>
      <c r="G58" s="250"/>
      <c r="H58" s="250"/>
      <c r="I58" s="250"/>
      <c r="J58" s="250"/>
      <c r="K58" s="248"/>
    </row>
    <row r="59" spans="2:11" s="1" customFormat="1" ht="15" customHeight="1">
      <c r="B59" s="246"/>
      <c r="C59" s="252"/>
      <c r="D59" s="250" t="s">
        <v>4650</v>
      </c>
      <c r="E59" s="250"/>
      <c r="F59" s="250"/>
      <c r="G59" s="250"/>
      <c r="H59" s="250"/>
      <c r="I59" s="250"/>
      <c r="J59" s="250"/>
      <c r="K59" s="248"/>
    </row>
    <row r="60" spans="2:11" s="1" customFormat="1" ht="15" customHeight="1">
      <c r="B60" s="246"/>
      <c r="C60" s="252"/>
      <c r="D60" s="250" t="s">
        <v>4651</v>
      </c>
      <c r="E60" s="250"/>
      <c r="F60" s="250"/>
      <c r="G60" s="250"/>
      <c r="H60" s="250"/>
      <c r="I60" s="250"/>
      <c r="J60" s="250"/>
      <c r="K60" s="248"/>
    </row>
    <row r="61" spans="2:11" s="1" customFormat="1" ht="15" customHeight="1">
      <c r="B61" s="246"/>
      <c r="C61" s="252"/>
      <c r="D61" s="250" t="s">
        <v>4652</v>
      </c>
      <c r="E61" s="250"/>
      <c r="F61" s="250"/>
      <c r="G61" s="250"/>
      <c r="H61" s="250"/>
      <c r="I61" s="250"/>
      <c r="J61" s="250"/>
      <c r="K61" s="248"/>
    </row>
    <row r="62" spans="2:11" s="1" customFormat="1" ht="15" customHeight="1">
      <c r="B62" s="246"/>
      <c r="C62" s="252"/>
      <c r="D62" s="255" t="s">
        <v>4653</v>
      </c>
      <c r="E62" s="255"/>
      <c r="F62" s="255"/>
      <c r="G62" s="255"/>
      <c r="H62" s="255"/>
      <c r="I62" s="255"/>
      <c r="J62" s="255"/>
      <c r="K62" s="248"/>
    </row>
    <row r="63" spans="2:11" s="1" customFormat="1" ht="15" customHeight="1">
      <c r="B63" s="246"/>
      <c r="C63" s="252"/>
      <c r="D63" s="250" t="s">
        <v>4654</v>
      </c>
      <c r="E63" s="250"/>
      <c r="F63" s="250"/>
      <c r="G63" s="250"/>
      <c r="H63" s="250"/>
      <c r="I63" s="250"/>
      <c r="J63" s="250"/>
      <c r="K63" s="248"/>
    </row>
    <row r="64" spans="2:11" s="1" customFormat="1" ht="12.75" customHeight="1">
      <c r="B64" s="246"/>
      <c r="C64" s="252"/>
      <c r="D64" s="252"/>
      <c r="E64" s="256"/>
      <c r="F64" s="252"/>
      <c r="G64" s="252"/>
      <c r="H64" s="252"/>
      <c r="I64" s="252"/>
      <c r="J64" s="252"/>
      <c r="K64" s="248"/>
    </row>
    <row r="65" spans="2:11" s="1" customFormat="1" ht="15" customHeight="1">
      <c r="B65" s="246"/>
      <c r="C65" s="252"/>
      <c r="D65" s="250" t="s">
        <v>4655</v>
      </c>
      <c r="E65" s="250"/>
      <c r="F65" s="250"/>
      <c r="G65" s="250"/>
      <c r="H65" s="250"/>
      <c r="I65" s="250"/>
      <c r="J65" s="250"/>
      <c r="K65" s="248"/>
    </row>
    <row r="66" spans="2:11" s="1" customFormat="1" ht="15" customHeight="1">
      <c r="B66" s="246"/>
      <c r="C66" s="252"/>
      <c r="D66" s="255" t="s">
        <v>4656</v>
      </c>
      <c r="E66" s="255"/>
      <c r="F66" s="255"/>
      <c r="G66" s="255"/>
      <c r="H66" s="255"/>
      <c r="I66" s="255"/>
      <c r="J66" s="255"/>
      <c r="K66" s="248"/>
    </row>
    <row r="67" spans="2:11" s="1" customFormat="1" ht="15" customHeight="1">
      <c r="B67" s="246"/>
      <c r="C67" s="252"/>
      <c r="D67" s="250" t="s">
        <v>4657</v>
      </c>
      <c r="E67" s="250"/>
      <c r="F67" s="250"/>
      <c r="G67" s="250"/>
      <c r="H67" s="250"/>
      <c r="I67" s="250"/>
      <c r="J67" s="250"/>
      <c r="K67" s="248"/>
    </row>
    <row r="68" spans="2:11" s="1" customFormat="1" ht="15" customHeight="1">
      <c r="B68" s="246"/>
      <c r="C68" s="252"/>
      <c r="D68" s="250" t="s">
        <v>4658</v>
      </c>
      <c r="E68" s="250"/>
      <c r="F68" s="250"/>
      <c r="G68" s="250"/>
      <c r="H68" s="250"/>
      <c r="I68" s="250"/>
      <c r="J68" s="250"/>
      <c r="K68" s="248"/>
    </row>
    <row r="69" spans="2:11" s="1" customFormat="1" ht="15" customHeight="1">
      <c r="B69" s="246"/>
      <c r="C69" s="252"/>
      <c r="D69" s="250" t="s">
        <v>4659</v>
      </c>
      <c r="E69" s="250"/>
      <c r="F69" s="250"/>
      <c r="G69" s="250"/>
      <c r="H69" s="250"/>
      <c r="I69" s="250"/>
      <c r="J69" s="250"/>
      <c r="K69" s="248"/>
    </row>
    <row r="70" spans="2:11" s="1" customFormat="1" ht="15" customHeight="1">
      <c r="B70" s="246"/>
      <c r="C70" s="252"/>
      <c r="D70" s="250" t="s">
        <v>4660</v>
      </c>
      <c r="E70" s="250"/>
      <c r="F70" s="250"/>
      <c r="G70" s="250"/>
      <c r="H70" s="250"/>
      <c r="I70" s="250"/>
      <c r="J70" s="250"/>
      <c r="K70" s="248"/>
    </row>
    <row r="71" spans="2:11" s="1" customFormat="1" ht="12.75" customHeight="1">
      <c r="B71" s="257"/>
      <c r="C71" s="258"/>
      <c r="D71" s="258"/>
      <c r="E71" s="258"/>
      <c r="F71" s="258"/>
      <c r="G71" s="258"/>
      <c r="H71" s="258"/>
      <c r="I71" s="258"/>
      <c r="J71" s="258"/>
      <c r="K71" s="259"/>
    </row>
    <row r="72" spans="2:11" s="1" customFormat="1" ht="18.75" customHeight="1">
      <c r="B72" s="260"/>
      <c r="C72" s="260"/>
      <c r="D72" s="260"/>
      <c r="E72" s="260"/>
      <c r="F72" s="260"/>
      <c r="G72" s="260"/>
      <c r="H72" s="260"/>
      <c r="I72" s="260"/>
      <c r="J72" s="260"/>
      <c r="K72" s="261"/>
    </row>
    <row r="73" spans="2:11" s="1" customFormat="1" ht="18.75" customHeight="1">
      <c r="B73" s="261"/>
      <c r="C73" s="261"/>
      <c r="D73" s="261"/>
      <c r="E73" s="261"/>
      <c r="F73" s="261"/>
      <c r="G73" s="261"/>
      <c r="H73" s="261"/>
      <c r="I73" s="261"/>
      <c r="J73" s="261"/>
      <c r="K73" s="261"/>
    </row>
    <row r="74" spans="2:11" s="1" customFormat="1" ht="7.5" customHeight="1">
      <c r="B74" s="262"/>
      <c r="C74" s="263"/>
      <c r="D74" s="263"/>
      <c r="E74" s="263"/>
      <c r="F74" s="263"/>
      <c r="G74" s="263"/>
      <c r="H74" s="263"/>
      <c r="I74" s="263"/>
      <c r="J74" s="263"/>
      <c r="K74" s="264"/>
    </row>
    <row r="75" spans="2:11" s="1" customFormat="1" ht="45" customHeight="1">
      <c r="B75" s="265"/>
      <c r="C75" s="266" t="s">
        <v>4661</v>
      </c>
      <c r="D75" s="266"/>
      <c r="E75" s="266"/>
      <c r="F75" s="266"/>
      <c r="G75" s="266"/>
      <c r="H75" s="266"/>
      <c r="I75" s="266"/>
      <c r="J75" s="266"/>
      <c r="K75" s="267"/>
    </row>
    <row r="76" spans="2:11" s="1" customFormat="1" ht="17.25" customHeight="1">
      <c r="B76" s="265"/>
      <c r="C76" s="268" t="s">
        <v>4662</v>
      </c>
      <c r="D76" s="268"/>
      <c r="E76" s="268"/>
      <c r="F76" s="268" t="s">
        <v>4663</v>
      </c>
      <c r="G76" s="269"/>
      <c r="H76" s="268" t="s">
        <v>51</v>
      </c>
      <c r="I76" s="268" t="s">
        <v>54</v>
      </c>
      <c r="J76" s="268" t="s">
        <v>4664</v>
      </c>
      <c r="K76" s="267"/>
    </row>
    <row r="77" spans="2:11" s="1" customFormat="1" ht="17.25" customHeight="1">
      <c r="B77" s="265"/>
      <c r="C77" s="270" t="s">
        <v>4665</v>
      </c>
      <c r="D77" s="270"/>
      <c r="E77" s="270"/>
      <c r="F77" s="271" t="s">
        <v>4666</v>
      </c>
      <c r="G77" s="272"/>
      <c r="H77" s="270"/>
      <c r="I77" s="270"/>
      <c r="J77" s="270" t="s">
        <v>4667</v>
      </c>
      <c r="K77" s="267"/>
    </row>
    <row r="78" spans="2:11" s="1" customFormat="1" ht="5.25" customHeight="1">
      <c r="B78" s="265"/>
      <c r="C78" s="273"/>
      <c r="D78" s="273"/>
      <c r="E78" s="273"/>
      <c r="F78" s="273"/>
      <c r="G78" s="274"/>
      <c r="H78" s="273"/>
      <c r="I78" s="273"/>
      <c r="J78" s="273"/>
      <c r="K78" s="267"/>
    </row>
    <row r="79" spans="2:11" s="1" customFormat="1" ht="15" customHeight="1">
      <c r="B79" s="265"/>
      <c r="C79" s="253" t="s">
        <v>50</v>
      </c>
      <c r="D79" s="275"/>
      <c r="E79" s="275"/>
      <c r="F79" s="276" t="s">
        <v>4668</v>
      </c>
      <c r="G79" s="277"/>
      <c r="H79" s="253" t="s">
        <v>4669</v>
      </c>
      <c r="I79" s="253" t="s">
        <v>4670</v>
      </c>
      <c r="J79" s="253">
        <v>20</v>
      </c>
      <c r="K79" s="267"/>
    </row>
    <row r="80" spans="2:11" s="1" customFormat="1" ht="15" customHeight="1">
      <c r="B80" s="265"/>
      <c r="C80" s="253" t="s">
        <v>4671</v>
      </c>
      <c r="D80" s="253"/>
      <c r="E80" s="253"/>
      <c r="F80" s="276" t="s">
        <v>4668</v>
      </c>
      <c r="G80" s="277"/>
      <c r="H80" s="253" t="s">
        <v>4672</v>
      </c>
      <c r="I80" s="253" t="s">
        <v>4670</v>
      </c>
      <c r="J80" s="253">
        <v>120</v>
      </c>
      <c r="K80" s="267"/>
    </row>
    <row r="81" spans="2:11" s="1" customFormat="1" ht="15" customHeight="1">
      <c r="B81" s="278"/>
      <c r="C81" s="253" t="s">
        <v>4673</v>
      </c>
      <c r="D81" s="253"/>
      <c r="E81" s="253"/>
      <c r="F81" s="276" t="s">
        <v>4674</v>
      </c>
      <c r="G81" s="277"/>
      <c r="H81" s="253" t="s">
        <v>4675</v>
      </c>
      <c r="I81" s="253" t="s">
        <v>4670</v>
      </c>
      <c r="J81" s="253">
        <v>50</v>
      </c>
      <c r="K81" s="267"/>
    </row>
    <row r="82" spans="2:11" s="1" customFormat="1" ht="15" customHeight="1">
      <c r="B82" s="278"/>
      <c r="C82" s="253" t="s">
        <v>4676</v>
      </c>
      <c r="D82" s="253"/>
      <c r="E82" s="253"/>
      <c r="F82" s="276" t="s">
        <v>4668</v>
      </c>
      <c r="G82" s="277"/>
      <c r="H82" s="253" t="s">
        <v>4677</v>
      </c>
      <c r="I82" s="253" t="s">
        <v>4678</v>
      </c>
      <c r="J82" s="253"/>
      <c r="K82" s="267"/>
    </row>
    <row r="83" spans="2:11" s="1" customFormat="1" ht="15" customHeight="1">
      <c r="B83" s="278"/>
      <c r="C83" s="279" t="s">
        <v>4679</v>
      </c>
      <c r="D83" s="279"/>
      <c r="E83" s="279"/>
      <c r="F83" s="280" t="s">
        <v>4674</v>
      </c>
      <c r="G83" s="279"/>
      <c r="H83" s="279" t="s">
        <v>4680</v>
      </c>
      <c r="I83" s="279" t="s">
        <v>4670</v>
      </c>
      <c r="J83" s="279">
        <v>15</v>
      </c>
      <c r="K83" s="267"/>
    </row>
    <row r="84" spans="2:11" s="1" customFormat="1" ht="15" customHeight="1">
      <c r="B84" s="278"/>
      <c r="C84" s="279" t="s">
        <v>4681</v>
      </c>
      <c r="D84" s="279"/>
      <c r="E84" s="279"/>
      <c r="F84" s="280" t="s">
        <v>4674</v>
      </c>
      <c r="G84" s="279"/>
      <c r="H84" s="279" t="s">
        <v>4682</v>
      </c>
      <c r="I84" s="279" t="s">
        <v>4670</v>
      </c>
      <c r="J84" s="279">
        <v>15</v>
      </c>
      <c r="K84" s="267"/>
    </row>
    <row r="85" spans="2:11" s="1" customFormat="1" ht="15" customHeight="1">
      <c r="B85" s="278"/>
      <c r="C85" s="279" t="s">
        <v>4683</v>
      </c>
      <c r="D85" s="279"/>
      <c r="E85" s="279"/>
      <c r="F85" s="280" t="s">
        <v>4674</v>
      </c>
      <c r="G85" s="279"/>
      <c r="H85" s="279" t="s">
        <v>4684</v>
      </c>
      <c r="I85" s="279" t="s">
        <v>4670</v>
      </c>
      <c r="J85" s="279">
        <v>20</v>
      </c>
      <c r="K85" s="267"/>
    </row>
    <row r="86" spans="2:11" s="1" customFormat="1" ht="15" customHeight="1">
      <c r="B86" s="278"/>
      <c r="C86" s="279" t="s">
        <v>4685</v>
      </c>
      <c r="D86" s="279"/>
      <c r="E86" s="279"/>
      <c r="F86" s="280" t="s">
        <v>4674</v>
      </c>
      <c r="G86" s="279"/>
      <c r="H86" s="279" t="s">
        <v>4686</v>
      </c>
      <c r="I86" s="279" t="s">
        <v>4670</v>
      </c>
      <c r="J86" s="279">
        <v>20</v>
      </c>
      <c r="K86" s="267"/>
    </row>
    <row r="87" spans="2:11" s="1" customFormat="1" ht="15" customHeight="1">
      <c r="B87" s="278"/>
      <c r="C87" s="253" t="s">
        <v>4687</v>
      </c>
      <c r="D87" s="253"/>
      <c r="E87" s="253"/>
      <c r="F87" s="276" t="s">
        <v>4674</v>
      </c>
      <c r="G87" s="277"/>
      <c r="H87" s="253" t="s">
        <v>4688</v>
      </c>
      <c r="I87" s="253" t="s">
        <v>4670</v>
      </c>
      <c r="J87" s="253">
        <v>50</v>
      </c>
      <c r="K87" s="267"/>
    </row>
    <row r="88" spans="2:11" s="1" customFormat="1" ht="15" customHeight="1">
      <c r="B88" s="278"/>
      <c r="C88" s="253" t="s">
        <v>4689</v>
      </c>
      <c r="D88" s="253"/>
      <c r="E88" s="253"/>
      <c r="F88" s="276" t="s">
        <v>4674</v>
      </c>
      <c r="G88" s="277"/>
      <c r="H88" s="253" t="s">
        <v>4690</v>
      </c>
      <c r="I88" s="253" t="s">
        <v>4670</v>
      </c>
      <c r="J88" s="253">
        <v>20</v>
      </c>
      <c r="K88" s="267"/>
    </row>
    <row r="89" spans="2:11" s="1" customFormat="1" ht="15" customHeight="1">
      <c r="B89" s="278"/>
      <c r="C89" s="253" t="s">
        <v>4691</v>
      </c>
      <c r="D89" s="253"/>
      <c r="E89" s="253"/>
      <c r="F89" s="276" t="s">
        <v>4674</v>
      </c>
      <c r="G89" s="277"/>
      <c r="H89" s="253" t="s">
        <v>4692</v>
      </c>
      <c r="I89" s="253" t="s">
        <v>4670</v>
      </c>
      <c r="J89" s="253">
        <v>20</v>
      </c>
      <c r="K89" s="267"/>
    </row>
    <row r="90" spans="2:11" s="1" customFormat="1" ht="15" customHeight="1">
      <c r="B90" s="278"/>
      <c r="C90" s="253" t="s">
        <v>4693</v>
      </c>
      <c r="D90" s="253"/>
      <c r="E90" s="253"/>
      <c r="F90" s="276" t="s">
        <v>4674</v>
      </c>
      <c r="G90" s="277"/>
      <c r="H90" s="253" t="s">
        <v>4694</v>
      </c>
      <c r="I90" s="253" t="s">
        <v>4670</v>
      </c>
      <c r="J90" s="253">
        <v>50</v>
      </c>
      <c r="K90" s="267"/>
    </row>
    <row r="91" spans="2:11" s="1" customFormat="1" ht="15" customHeight="1">
      <c r="B91" s="278"/>
      <c r="C91" s="253" t="s">
        <v>4695</v>
      </c>
      <c r="D91" s="253"/>
      <c r="E91" s="253"/>
      <c r="F91" s="276" t="s">
        <v>4674</v>
      </c>
      <c r="G91" s="277"/>
      <c r="H91" s="253" t="s">
        <v>4695</v>
      </c>
      <c r="I91" s="253" t="s">
        <v>4670</v>
      </c>
      <c r="J91" s="253">
        <v>50</v>
      </c>
      <c r="K91" s="267"/>
    </row>
    <row r="92" spans="2:11" s="1" customFormat="1" ht="15" customHeight="1">
      <c r="B92" s="278"/>
      <c r="C92" s="253" t="s">
        <v>4696</v>
      </c>
      <c r="D92" s="253"/>
      <c r="E92" s="253"/>
      <c r="F92" s="276" t="s">
        <v>4674</v>
      </c>
      <c r="G92" s="277"/>
      <c r="H92" s="253" t="s">
        <v>4697</v>
      </c>
      <c r="I92" s="253" t="s">
        <v>4670</v>
      </c>
      <c r="J92" s="253">
        <v>255</v>
      </c>
      <c r="K92" s="267"/>
    </row>
    <row r="93" spans="2:11" s="1" customFormat="1" ht="15" customHeight="1">
      <c r="B93" s="278"/>
      <c r="C93" s="253" t="s">
        <v>4698</v>
      </c>
      <c r="D93" s="253"/>
      <c r="E93" s="253"/>
      <c r="F93" s="276" t="s">
        <v>4668</v>
      </c>
      <c r="G93" s="277"/>
      <c r="H93" s="253" t="s">
        <v>4699</v>
      </c>
      <c r="I93" s="253" t="s">
        <v>4700</v>
      </c>
      <c r="J93" s="253"/>
      <c r="K93" s="267"/>
    </row>
    <row r="94" spans="2:11" s="1" customFormat="1" ht="15" customHeight="1">
      <c r="B94" s="278"/>
      <c r="C94" s="253" t="s">
        <v>4701</v>
      </c>
      <c r="D94" s="253"/>
      <c r="E94" s="253"/>
      <c r="F94" s="276" t="s">
        <v>4668</v>
      </c>
      <c r="G94" s="277"/>
      <c r="H94" s="253" t="s">
        <v>4702</v>
      </c>
      <c r="I94" s="253" t="s">
        <v>4703</v>
      </c>
      <c r="J94" s="253"/>
      <c r="K94" s="267"/>
    </row>
    <row r="95" spans="2:11" s="1" customFormat="1" ht="15" customHeight="1">
      <c r="B95" s="278"/>
      <c r="C95" s="253" t="s">
        <v>4704</v>
      </c>
      <c r="D95" s="253"/>
      <c r="E95" s="253"/>
      <c r="F95" s="276" t="s">
        <v>4668</v>
      </c>
      <c r="G95" s="277"/>
      <c r="H95" s="253" t="s">
        <v>4704</v>
      </c>
      <c r="I95" s="253" t="s">
        <v>4703</v>
      </c>
      <c r="J95" s="253"/>
      <c r="K95" s="267"/>
    </row>
    <row r="96" spans="2:11" s="1" customFormat="1" ht="15" customHeight="1">
      <c r="B96" s="278"/>
      <c r="C96" s="253" t="s">
        <v>35</v>
      </c>
      <c r="D96" s="253"/>
      <c r="E96" s="253"/>
      <c r="F96" s="276" t="s">
        <v>4668</v>
      </c>
      <c r="G96" s="277"/>
      <c r="H96" s="253" t="s">
        <v>4705</v>
      </c>
      <c r="I96" s="253" t="s">
        <v>4703</v>
      </c>
      <c r="J96" s="253"/>
      <c r="K96" s="267"/>
    </row>
    <row r="97" spans="2:11" s="1" customFormat="1" ht="15" customHeight="1">
      <c r="B97" s="278"/>
      <c r="C97" s="253" t="s">
        <v>45</v>
      </c>
      <c r="D97" s="253"/>
      <c r="E97" s="253"/>
      <c r="F97" s="276" t="s">
        <v>4668</v>
      </c>
      <c r="G97" s="277"/>
      <c r="H97" s="253" t="s">
        <v>4706</v>
      </c>
      <c r="I97" s="253" t="s">
        <v>4703</v>
      </c>
      <c r="J97" s="253"/>
      <c r="K97" s="267"/>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1"/>
      <c r="C100" s="261"/>
      <c r="D100" s="261"/>
      <c r="E100" s="261"/>
      <c r="F100" s="261"/>
      <c r="G100" s="261"/>
      <c r="H100" s="261"/>
      <c r="I100" s="261"/>
      <c r="J100" s="261"/>
      <c r="K100" s="261"/>
    </row>
    <row r="101" spans="2:11" s="1" customFormat="1" ht="7.5" customHeight="1">
      <c r="B101" s="262"/>
      <c r="C101" s="263"/>
      <c r="D101" s="263"/>
      <c r="E101" s="263"/>
      <c r="F101" s="263"/>
      <c r="G101" s="263"/>
      <c r="H101" s="263"/>
      <c r="I101" s="263"/>
      <c r="J101" s="263"/>
      <c r="K101" s="264"/>
    </row>
    <row r="102" spans="2:11" s="1" customFormat="1" ht="45" customHeight="1">
      <c r="B102" s="265"/>
      <c r="C102" s="266" t="s">
        <v>4707</v>
      </c>
      <c r="D102" s="266"/>
      <c r="E102" s="266"/>
      <c r="F102" s="266"/>
      <c r="G102" s="266"/>
      <c r="H102" s="266"/>
      <c r="I102" s="266"/>
      <c r="J102" s="266"/>
      <c r="K102" s="267"/>
    </row>
    <row r="103" spans="2:11" s="1" customFormat="1" ht="17.25" customHeight="1">
      <c r="B103" s="265"/>
      <c r="C103" s="268" t="s">
        <v>4662</v>
      </c>
      <c r="D103" s="268"/>
      <c r="E103" s="268"/>
      <c r="F103" s="268" t="s">
        <v>4663</v>
      </c>
      <c r="G103" s="269"/>
      <c r="H103" s="268" t="s">
        <v>51</v>
      </c>
      <c r="I103" s="268" t="s">
        <v>54</v>
      </c>
      <c r="J103" s="268" t="s">
        <v>4664</v>
      </c>
      <c r="K103" s="267"/>
    </row>
    <row r="104" spans="2:11" s="1" customFormat="1" ht="17.25" customHeight="1">
      <c r="B104" s="265"/>
      <c r="C104" s="270" t="s">
        <v>4665</v>
      </c>
      <c r="D104" s="270"/>
      <c r="E104" s="270"/>
      <c r="F104" s="271" t="s">
        <v>4666</v>
      </c>
      <c r="G104" s="272"/>
      <c r="H104" s="270"/>
      <c r="I104" s="270"/>
      <c r="J104" s="270" t="s">
        <v>4667</v>
      </c>
      <c r="K104" s="267"/>
    </row>
    <row r="105" spans="2:11" s="1" customFormat="1" ht="5.25" customHeight="1">
      <c r="B105" s="265"/>
      <c r="C105" s="268"/>
      <c r="D105" s="268"/>
      <c r="E105" s="268"/>
      <c r="F105" s="268"/>
      <c r="G105" s="286"/>
      <c r="H105" s="268"/>
      <c r="I105" s="268"/>
      <c r="J105" s="268"/>
      <c r="K105" s="267"/>
    </row>
    <row r="106" spans="2:11" s="1" customFormat="1" ht="15" customHeight="1">
      <c r="B106" s="265"/>
      <c r="C106" s="253" t="s">
        <v>50</v>
      </c>
      <c r="D106" s="275"/>
      <c r="E106" s="275"/>
      <c r="F106" s="276" t="s">
        <v>4668</v>
      </c>
      <c r="G106" s="253"/>
      <c r="H106" s="253" t="s">
        <v>4708</v>
      </c>
      <c r="I106" s="253" t="s">
        <v>4670</v>
      </c>
      <c r="J106" s="253">
        <v>20</v>
      </c>
      <c r="K106" s="267"/>
    </row>
    <row r="107" spans="2:11" s="1" customFormat="1" ht="15" customHeight="1">
      <c r="B107" s="265"/>
      <c r="C107" s="253" t="s">
        <v>4671</v>
      </c>
      <c r="D107" s="253"/>
      <c r="E107" s="253"/>
      <c r="F107" s="276" t="s">
        <v>4668</v>
      </c>
      <c r="G107" s="253"/>
      <c r="H107" s="253" t="s">
        <v>4708</v>
      </c>
      <c r="I107" s="253" t="s">
        <v>4670</v>
      </c>
      <c r="J107" s="253">
        <v>120</v>
      </c>
      <c r="K107" s="267"/>
    </row>
    <row r="108" spans="2:11" s="1" customFormat="1" ht="15" customHeight="1">
      <c r="B108" s="278"/>
      <c r="C108" s="253" t="s">
        <v>4673</v>
      </c>
      <c r="D108" s="253"/>
      <c r="E108" s="253"/>
      <c r="F108" s="276" t="s">
        <v>4674</v>
      </c>
      <c r="G108" s="253"/>
      <c r="H108" s="253" t="s">
        <v>4708</v>
      </c>
      <c r="I108" s="253" t="s">
        <v>4670</v>
      </c>
      <c r="J108" s="253">
        <v>50</v>
      </c>
      <c r="K108" s="267"/>
    </row>
    <row r="109" spans="2:11" s="1" customFormat="1" ht="15" customHeight="1">
      <c r="B109" s="278"/>
      <c r="C109" s="253" t="s">
        <v>4676</v>
      </c>
      <c r="D109" s="253"/>
      <c r="E109" s="253"/>
      <c r="F109" s="276" t="s">
        <v>4668</v>
      </c>
      <c r="G109" s="253"/>
      <c r="H109" s="253" t="s">
        <v>4708</v>
      </c>
      <c r="I109" s="253" t="s">
        <v>4678</v>
      </c>
      <c r="J109" s="253"/>
      <c r="K109" s="267"/>
    </row>
    <row r="110" spans="2:11" s="1" customFormat="1" ht="15" customHeight="1">
      <c r="B110" s="278"/>
      <c r="C110" s="253" t="s">
        <v>4687</v>
      </c>
      <c r="D110" s="253"/>
      <c r="E110" s="253"/>
      <c r="F110" s="276" t="s">
        <v>4674</v>
      </c>
      <c r="G110" s="253"/>
      <c r="H110" s="253" t="s">
        <v>4708</v>
      </c>
      <c r="I110" s="253" t="s">
        <v>4670</v>
      </c>
      <c r="J110" s="253">
        <v>50</v>
      </c>
      <c r="K110" s="267"/>
    </row>
    <row r="111" spans="2:11" s="1" customFormat="1" ht="15" customHeight="1">
      <c r="B111" s="278"/>
      <c r="C111" s="253" t="s">
        <v>4695</v>
      </c>
      <c r="D111" s="253"/>
      <c r="E111" s="253"/>
      <c r="F111" s="276" t="s">
        <v>4674</v>
      </c>
      <c r="G111" s="253"/>
      <c r="H111" s="253" t="s">
        <v>4708</v>
      </c>
      <c r="I111" s="253" t="s">
        <v>4670</v>
      </c>
      <c r="J111" s="253">
        <v>50</v>
      </c>
      <c r="K111" s="267"/>
    </row>
    <row r="112" spans="2:11" s="1" customFormat="1" ht="15" customHeight="1">
      <c r="B112" s="278"/>
      <c r="C112" s="253" t="s">
        <v>4693</v>
      </c>
      <c r="D112" s="253"/>
      <c r="E112" s="253"/>
      <c r="F112" s="276" t="s">
        <v>4674</v>
      </c>
      <c r="G112" s="253"/>
      <c r="H112" s="253" t="s">
        <v>4708</v>
      </c>
      <c r="I112" s="253" t="s">
        <v>4670</v>
      </c>
      <c r="J112" s="253">
        <v>50</v>
      </c>
      <c r="K112" s="267"/>
    </row>
    <row r="113" spans="2:11" s="1" customFormat="1" ht="15" customHeight="1">
      <c r="B113" s="278"/>
      <c r="C113" s="253" t="s">
        <v>50</v>
      </c>
      <c r="D113" s="253"/>
      <c r="E113" s="253"/>
      <c r="F113" s="276" t="s">
        <v>4668</v>
      </c>
      <c r="G113" s="253"/>
      <c r="H113" s="253" t="s">
        <v>4709</v>
      </c>
      <c r="I113" s="253" t="s">
        <v>4670</v>
      </c>
      <c r="J113" s="253">
        <v>20</v>
      </c>
      <c r="K113" s="267"/>
    </row>
    <row r="114" spans="2:11" s="1" customFormat="1" ht="15" customHeight="1">
      <c r="B114" s="278"/>
      <c r="C114" s="253" t="s">
        <v>4710</v>
      </c>
      <c r="D114" s="253"/>
      <c r="E114" s="253"/>
      <c r="F114" s="276" t="s">
        <v>4668</v>
      </c>
      <c r="G114" s="253"/>
      <c r="H114" s="253" t="s">
        <v>4711</v>
      </c>
      <c r="I114" s="253" t="s">
        <v>4670</v>
      </c>
      <c r="J114" s="253">
        <v>120</v>
      </c>
      <c r="K114" s="267"/>
    </row>
    <row r="115" spans="2:11" s="1" customFormat="1" ht="15" customHeight="1">
      <c r="B115" s="278"/>
      <c r="C115" s="253" t="s">
        <v>35</v>
      </c>
      <c r="D115" s="253"/>
      <c r="E115" s="253"/>
      <c r="F115" s="276" t="s">
        <v>4668</v>
      </c>
      <c r="G115" s="253"/>
      <c r="H115" s="253" t="s">
        <v>4712</v>
      </c>
      <c r="I115" s="253" t="s">
        <v>4703</v>
      </c>
      <c r="J115" s="253"/>
      <c r="K115" s="267"/>
    </row>
    <row r="116" spans="2:11" s="1" customFormat="1" ht="15" customHeight="1">
      <c r="B116" s="278"/>
      <c r="C116" s="253" t="s">
        <v>45</v>
      </c>
      <c r="D116" s="253"/>
      <c r="E116" s="253"/>
      <c r="F116" s="276" t="s">
        <v>4668</v>
      </c>
      <c r="G116" s="253"/>
      <c r="H116" s="253" t="s">
        <v>4713</v>
      </c>
      <c r="I116" s="253" t="s">
        <v>4703</v>
      </c>
      <c r="J116" s="253"/>
      <c r="K116" s="267"/>
    </row>
    <row r="117" spans="2:11" s="1" customFormat="1" ht="15" customHeight="1">
      <c r="B117" s="278"/>
      <c r="C117" s="253" t="s">
        <v>54</v>
      </c>
      <c r="D117" s="253"/>
      <c r="E117" s="253"/>
      <c r="F117" s="276" t="s">
        <v>4668</v>
      </c>
      <c r="G117" s="253"/>
      <c r="H117" s="253" t="s">
        <v>4714</v>
      </c>
      <c r="I117" s="253" t="s">
        <v>4715</v>
      </c>
      <c r="J117" s="253"/>
      <c r="K117" s="267"/>
    </row>
    <row r="118" spans="2:11" s="1" customFormat="1" ht="15" customHeight="1">
      <c r="B118" s="281"/>
      <c r="C118" s="287"/>
      <c r="D118" s="287"/>
      <c r="E118" s="287"/>
      <c r="F118" s="287"/>
      <c r="G118" s="287"/>
      <c r="H118" s="287"/>
      <c r="I118" s="287"/>
      <c r="J118" s="287"/>
      <c r="K118" s="283"/>
    </row>
    <row r="119" spans="2:11" s="1" customFormat="1" ht="18.75" customHeight="1">
      <c r="B119" s="288"/>
      <c r="C119" s="289"/>
      <c r="D119" s="289"/>
      <c r="E119" s="289"/>
      <c r="F119" s="290"/>
      <c r="G119" s="289"/>
      <c r="H119" s="289"/>
      <c r="I119" s="289"/>
      <c r="J119" s="289"/>
      <c r="K119" s="288"/>
    </row>
    <row r="120" spans="2:11" s="1" customFormat="1" ht="18.75" customHeight="1">
      <c r="B120" s="261"/>
      <c r="C120" s="261"/>
      <c r="D120" s="261"/>
      <c r="E120" s="261"/>
      <c r="F120" s="261"/>
      <c r="G120" s="261"/>
      <c r="H120" s="261"/>
      <c r="I120" s="261"/>
      <c r="J120" s="261"/>
      <c r="K120" s="261"/>
    </row>
    <row r="121" spans="2:11" s="1" customFormat="1" ht="7.5" customHeight="1">
      <c r="B121" s="291"/>
      <c r="C121" s="292"/>
      <c r="D121" s="292"/>
      <c r="E121" s="292"/>
      <c r="F121" s="292"/>
      <c r="G121" s="292"/>
      <c r="H121" s="292"/>
      <c r="I121" s="292"/>
      <c r="J121" s="292"/>
      <c r="K121" s="293"/>
    </row>
    <row r="122" spans="2:11" s="1" customFormat="1" ht="45" customHeight="1">
      <c r="B122" s="294"/>
      <c r="C122" s="244" t="s">
        <v>4716</v>
      </c>
      <c r="D122" s="244"/>
      <c r="E122" s="244"/>
      <c r="F122" s="244"/>
      <c r="G122" s="244"/>
      <c r="H122" s="244"/>
      <c r="I122" s="244"/>
      <c r="J122" s="244"/>
      <c r="K122" s="295"/>
    </row>
    <row r="123" spans="2:11" s="1" customFormat="1" ht="17.25" customHeight="1">
      <c r="B123" s="296"/>
      <c r="C123" s="268" t="s">
        <v>4662</v>
      </c>
      <c r="D123" s="268"/>
      <c r="E123" s="268"/>
      <c r="F123" s="268" t="s">
        <v>4663</v>
      </c>
      <c r="G123" s="269"/>
      <c r="H123" s="268" t="s">
        <v>51</v>
      </c>
      <c r="I123" s="268" t="s">
        <v>54</v>
      </c>
      <c r="J123" s="268" t="s">
        <v>4664</v>
      </c>
      <c r="K123" s="297"/>
    </row>
    <row r="124" spans="2:11" s="1" customFormat="1" ht="17.25" customHeight="1">
      <c r="B124" s="296"/>
      <c r="C124" s="270" t="s">
        <v>4665</v>
      </c>
      <c r="D124" s="270"/>
      <c r="E124" s="270"/>
      <c r="F124" s="271" t="s">
        <v>4666</v>
      </c>
      <c r="G124" s="272"/>
      <c r="H124" s="270"/>
      <c r="I124" s="270"/>
      <c r="J124" s="270" t="s">
        <v>4667</v>
      </c>
      <c r="K124" s="297"/>
    </row>
    <row r="125" spans="2:11" s="1" customFormat="1" ht="5.25" customHeight="1">
      <c r="B125" s="298"/>
      <c r="C125" s="273"/>
      <c r="D125" s="273"/>
      <c r="E125" s="273"/>
      <c r="F125" s="273"/>
      <c r="G125" s="299"/>
      <c r="H125" s="273"/>
      <c r="I125" s="273"/>
      <c r="J125" s="273"/>
      <c r="K125" s="300"/>
    </row>
    <row r="126" spans="2:11" s="1" customFormat="1" ht="15" customHeight="1">
      <c r="B126" s="298"/>
      <c r="C126" s="253" t="s">
        <v>4671</v>
      </c>
      <c r="D126" s="275"/>
      <c r="E126" s="275"/>
      <c r="F126" s="276" t="s">
        <v>4668</v>
      </c>
      <c r="G126" s="253"/>
      <c r="H126" s="253" t="s">
        <v>4708</v>
      </c>
      <c r="I126" s="253" t="s">
        <v>4670</v>
      </c>
      <c r="J126" s="253">
        <v>120</v>
      </c>
      <c r="K126" s="301"/>
    </row>
    <row r="127" spans="2:11" s="1" customFormat="1" ht="15" customHeight="1">
      <c r="B127" s="298"/>
      <c r="C127" s="253" t="s">
        <v>4717</v>
      </c>
      <c r="D127" s="253"/>
      <c r="E127" s="253"/>
      <c r="F127" s="276" t="s">
        <v>4668</v>
      </c>
      <c r="G127" s="253"/>
      <c r="H127" s="253" t="s">
        <v>4718</v>
      </c>
      <c r="I127" s="253" t="s">
        <v>4670</v>
      </c>
      <c r="J127" s="253" t="s">
        <v>4719</v>
      </c>
      <c r="K127" s="301"/>
    </row>
    <row r="128" spans="2:11" s="1" customFormat="1" ht="15" customHeight="1">
      <c r="B128" s="298"/>
      <c r="C128" s="253" t="s">
        <v>4616</v>
      </c>
      <c r="D128" s="253"/>
      <c r="E128" s="253"/>
      <c r="F128" s="276" t="s">
        <v>4668</v>
      </c>
      <c r="G128" s="253"/>
      <c r="H128" s="253" t="s">
        <v>4720</v>
      </c>
      <c r="I128" s="253" t="s">
        <v>4670</v>
      </c>
      <c r="J128" s="253" t="s">
        <v>4719</v>
      </c>
      <c r="K128" s="301"/>
    </row>
    <row r="129" spans="2:11" s="1" customFormat="1" ht="15" customHeight="1">
      <c r="B129" s="298"/>
      <c r="C129" s="253" t="s">
        <v>4679</v>
      </c>
      <c r="D129" s="253"/>
      <c r="E129" s="253"/>
      <c r="F129" s="276" t="s">
        <v>4674</v>
      </c>
      <c r="G129" s="253"/>
      <c r="H129" s="253" t="s">
        <v>4680</v>
      </c>
      <c r="I129" s="253" t="s">
        <v>4670</v>
      </c>
      <c r="J129" s="253">
        <v>15</v>
      </c>
      <c r="K129" s="301"/>
    </row>
    <row r="130" spans="2:11" s="1" customFormat="1" ht="15" customHeight="1">
      <c r="B130" s="298"/>
      <c r="C130" s="279" t="s">
        <v>4681</v>
      </c>
      <c r="D130" s="279"/>
      <c r="E130" s="279"/>
      <c r="F130" s="280" t="s">
        <v>4674</v>
      </c>
      <c r="G130" s="279"/>
      <c r="H130" s="279" t="s">
        <v>4682</v>
      </c>
      <c r="I130" s="279" t="s">
        <v>4670</v>
      </c>
      <c r="J130" s="279">
        <v>15</v>
      </c>
      <c r="K130" s="301"/>
    </row>
    <row r="131" spans="2:11" s="1" customFormat="1" ht="15" customHeight="1">
      <c r="B131" s="298"/>
      <c r="C131" s="279" t="s">
        <v>4683</v>
      </c>
      <c r="D131" s="279"/>
      <c r="E131" s="279"/>
      <c r="F131" s="280" t="s">
        <v>4674</v>
      </c>
      <c r="G131" s="279"/>
      <c r="H131" s="279" t="s">
        <v>4684</v>
      </c>
      <c r="I131" s="279" t="s">
        <v>4670</v>
      </c>
      <c r="J131" s="279">
        <v>20</v>
      </c>
      <c r="K131" s="301"/>
    </row>
    <row r="132" spans="2:11" s="1" customFormat="1" ht="15" customHeight="1">
      <c r="B132" s="298"/>
      <c r="C132" s="279" t="s">
        <v>4685</v>
      </c>
      <c r="D132" s="279"/>
      <c r="E132" s="279"/>
      <c r="F132" s="280" t="s">
        <v>4674</v>
      </c>
      <c r="G132" s="279"/>
      <c r="H132" s="279" t="s">
        <v>4686</v>
      </c>
      <c r="I132" s="279" t="s">
        <v>4670</v>
      </c>
      <c r="J132" s="279">
        <v>20</v>
      </c>
      <c r="K132" s="301"/>
    </row>
    <row r="133" spans="2:11" s="1" customFormat="1" ht="15" customHeight="1">
      <c r="B133" s="298"/>
      <c r="C133" s="253" t="s">
        <v>4673</v>
      </c>
      <c r="D133" s="253"/>
      <c r="E133" s="253"/>
      <c r="F133" s="276" t="s">
        <v>4674</v>
      </c>
      <c r="G133" s="253"/>
      <c r="H133" s="253" t="s">
        <v>4708</v>
      </c>
      <c r="I133" s="253" t="s">
        <v>4670</v>
      </c>
      <c r="J133" s="253">
        <v>50</v>
      </c>
      <c r="K133" s="301"/>
    </row>
    <row r="134" spans="2:11" s="1" customFormat="1" ht="15" customHeight="1">
      <c r="B134" s="298"/>
      <c r="C134" s="253" t="s">
        <v>4687</v>
      </c>
      <c r="D134" s="253"/>
      <c r="E134" s="253"/>
      <c r="F134" s="276" t="s">
        <v>4674</v>
      </c>
      <c r="G134" s="253"/>
      <c r="H134" s="253" t="s">
        <v>4708</v>
      </c>
      <c r="I134" s="253" t="s">
        <v>4670</v>
      </c>
      <c r="J134" s="253">
        <v>50</v>
      </c>
      <c r="K134" s="301"/>
    </row>
    <row r="135" spans="2:11" s="1" customFormat="1" ht="15" customHeight="1">
      <c r="B135" s="298"/>
      <c r="C135" s="253" t="s">
        <v>4693</v>
      </c>
      <c r="D135" s="253"/>
      <c r="E135" s="253"/>
      <c r="F135" s="276" t="s">
        <v>4674</v>
      </c>
      <c r="G135" s="253"/>
      <c r="H135" s="253" t="s">
        <v>4708</v>
      </c>
      <c r="I135" s="253" t="s">
        <v>4670</v>
      </c>
      <c r="J135" s="253">
        <v>50</v>
      </c>
      <c r="K135" s="301"/>
    </row>
    <row r="136" spans="2:11" s="1" customFormat="1" ht="15" customHeight="1">
      <c r="B136" s="298"/>
      <c r="C136" s="253" t="s">
        <v>4695</v>
      </c>
      <c r="D136" s="253"/>
      <c r="E136" s="253"/>
      <c r="F136" s="276" t="s">
        <v>4674</v>
      </c>
      <c r="G136" s="253"/>
      <c r="H136" s="253" t="s">
        <v>4708</v>
      </c>
      <c r="I136" s="253" t="s">
        <v>4670</v>
      </c>
      <c r="J136" s="253">
        <v>50</v>
      </c>
      <c r="K136" s="301"/>
    </row>
    <row r="137" spans="2:11" s="1" customFormat="1" ht="15" customHeight="1">
      <c r="B137" s="298"/>
      <c r="C137" s="253" t="s">
        <v>4696</v>
      </c>
      <c r="D137" s="253"/>
      <c r="E137" s="253"/>
      <c r="F137" s="276" t="s">
        <v>4674</v>
      </c>
      <c r="G137" s="253"/>
      <c r="H137" s="253" t="s">
        <v>4721</v>
      </c>
      <c r="I137" s="253" t="s">
        <v>4670</v>
      </c>
      <c r="J137" s="253">
        <v>255</v>
      </c>
      <c r="K137" s="301"/>
    </row>
    <row r="138" spans="2:11" s="1" customFormat="1" ht="15" customHeight="1">
      <c r="B138" s="298"/>
      <c r="C138" s="253" t="s">
        <v>4698</v>
      </c>
      <c r="D138" s="253"/>
      <c r="E138" s="253"/>
      <c r="F138" s="276" t="s">
        <v>4668</v>
      </c>
      <c r="G138" s="253"/>
      <c r="H138" s="253" t="s">
        <v>4722</v>
      </c>
      <c r="I138" s="253" t="s">
        <v>4700</v>
      </c>
      <c r="J138" s="253"/>
      <c r="K138" s="301"/>
    </row>
    <row r="139" spans="2:11" s="1" customFormat="1" ht="15" customHeight="1">
      <c r="B139" s="298"/>
      <c r="C139" s="253" t="s">
        <v>4701</v>
      </c>
      <c r="D139" s="253"/>
      <c r="E139" s="253"/>
      <c r="F139" s="276" t="s">
        <v>4668</v>
      </c>
      <c r="G139" s="253"/>
      <c r="H139" s="253" t="s">
        <v>4723</v>
      </c>
      <c r="I139" s="253" t="s">
        <v>4703</v>
      </c>
      <c r="J139" s="253"/>
      <c r="K139" s="301"/>
    </row>
    <row r="140" spans="2:11" s="1" customFormat="1" ht="15" customHeight="1">
      <c r="B140" s="298"/>
      <c r="C140" s="253" t="s">
        <v>4704</v>
      </c>
      <c r="D140" s="253"/>
      <c r="E140" s="253"/>
      <c r="F140" s="276" t="s">
        <v>4668</v>
      </c>
      <c r="G140" s="253"/>
      <c r="H140" s="253" t="s">
        <v>4704</v>
      </c>
      <c r="I140" s="253" t="s">
        <v>4703</v>
      </c>
      <c r="J140" s="253"/>
      <c r="K140" s="301"/>
    </row>
    <row r="141" spans="2:11" s="1" customFormat="1" ht="15" customHeight="1">
      <c r="B141" s="298"/>
      <c r="C141" s="253" t="s">
        <v>35</v>
      </c>
      <c r="D141" s="253"/>
      <c r="E141" s="253"/>
      <c r="F141" s="276" t="s">
        <v>4668</v>
      </c>
      <c r="G141" s="253"/>
      <c r="H141" s="253" t="s">
        <v>4724</v>
      </c>
      <c r="I141" s="253" t="s">
        <v>4703</v>
      </c>
      <c r="J141" s="253"/>
      <c r="K141" s="301"/>
    </row>
    <row r="142" spans="2:11" s="1" customFormat="1" ht="15" customHeight="1">
      <c r="B142" s="298"/>
      <c r="C142" s="253" t="s">
        <v>4725</v>
      </c>
      <c r="D142" s="253"/>
      <c r="E142" s="253"/>
      <c r="F142" s="276" t="s">
        <v>4668</v>
      </c>
      <c r="G142" s="253"/>
      <c r="H142" s="253" t="s">
        <v>4726</v>
      </c>
      <c r="I142" s="253" t="s">
        <v>4703</v>
      </c>
      <c r="J142" s="253"/>
      <c r="K142" s="301"/>
    </row>
    <row r="143" spans="2:11" s="1" customFormat="1" ht="15" customHeight="1">
      <c r="B143" s="302"/>
      <c r="C143" s="303"/>
      <c r="D143" s="303"/>
      <c r="E143" s="303"/>
      <c r="F143" s="303"/>
      <c r="G143" s="303"/>
      <c r="H143" s="303"/>
      <c r="I143" s="303"/>
      <c r="J143" s="303"/>
      <c r="K143" s="304"/>
    </row>
    <row r="144" spans="2:11" s="1" customFormat="1" ht="18.75" customHeight="1">
      <c r="B144" s="289"/>
      <c r="C144" s="289"/>
      <c r="D144" s="289"/>
      <c r="E144" s="289"/>
      <c r="F144" s="290"/>
      <c r="G144" s="289"/>
      <c r="H144" s="289"/>
      <c r="I144" s="289"/>
      <c r="J144" s="289"/>
      <c r="K144" s="289"/>
    </row>
    <row r="145" spans="2:11" s="1" customFormat="1" ht="18.75" customHeight="1">
      <c r="B145" s="261"/>
      <c r="C145" s="261"/>
      <c r="D145" s="261"/>
      <c r="E145" s="261"/>
      <c r="F145" s="261"/>
      <c r="G145" s="261"/>
      <c r="H145" s="261"/>
      <c r="I145" s="261"/>
      <c r="J145" s="261"/>
      <c r="K145" s="261"/>
    </row>
    <row r="146" spans="2:11" s="1" customFormat="1" ht="7.5" customHeight="1">
      <c r="B146" s="262"/>
      <c r="C146" s="263"/>
      <c r="D146" s="263"/>
      <c r="E146" s="263"/>
      <c r="F146" s="263"/>
      <c r="G146" s="263"/>
      <c r="H146" s="263"/>
      <c r="I146" s="263"/>
      <c r="J146" s="263"/>
      <c r="K146" s="264"/>
    </row>
    <row r="147" spans="2:11" s="1" customFormat="1" ht="45" customHeight="1">
      <c r="B147" s="265"/>
      <c r="C147" s="266" t="s">
        <v>4727</v>
      </c>
      <c r="D147" s="266"/>
      <c r="E147" s="266"/>
      <c r="F147" s="266"/>
      <c r="G147" s="266"/>
      <c r="H147" s="266"/>
      <c r="I147" s="266"/>
      <c r="J147" s="266"/>
      <c r="K147" s="267"/>
    </row>
    <row r="148" spans="2:11" s="1" customFormat="1" ht="17.25" customHeight="1">
      <c r="B148" s="265"/>
      <c r="C148" s="268" t="s">
        <v>4662</v>
      </c>
      <c r="D148" s="268"/>
      <c r="E148" s="268"/>
      <c r="F148" s="268" t="s">
        <v>4663</v>
      </c>
      <c r="G148" s="269"/>
      <c r="H148" s="268" t="s">
        <v>51</v>
      </c>
      <c r="I148" s="268" t="s">
        <v>54</v>
      </c>
      <c r="J148" s="268" t="s">
        <v>4664</v>
      </c>
      <c r="K148" s="267"/>
    </row>
    <row r="149" spans="2:11" s="1" customFormat="1" ht="17.25" customHeight="1">
      <c r="B149" s="265"/>
      <c r="C149" s="270" t="s">
        <v>4665</v>
      </c>
      <c r="D149" s="270"/>
      <c r="E149" s="270"/>
      <c r="F149" s="271" t="s">
        <v>4666</v>
      </c>
      <c r="G149" s="272"/>
      <c r="H149" s="270"/>
      <c r="I149" s="270"/>
      <c r="J149" s="270" t="s">
        <v>4667</v>
      </c>
      <c r="K149" s="267"/>
    </row>
    <row r="150" spans="2:11" s="1" customFormat="1" ht="5.25" customHeight="1">
      <c r="B150" s="278"/>
      <c r="C150" s="273"/>
      <c r="D150" s="273"/>
      <c r="E150" s="273"/>
      <c r="F150" s="273"/>
      <c r="G150" s="274"/>
      <c r="H150" s="273"/>
      <c r="I150" s="273"/>
      <c r="J150" s="273"/>
      <c r="K150" s="301"/>
    </row>
    <row r="151" spans="2:11" s="1" customFormat="1" ht="15" customHeight="1">
      <c r="B151" s="278"/>
      <c r="C151" s="305" t="s">
        <v>4671</v>
      </c>
      <c r="D151" s="253"/>
      <c r="E151" s="253"/>
      <c r="F151" s="306" t="s">
        <v>4668</v>
      </c>
      <c r="G151" s="253"/>
      <c r="H151" s="305" t="s">
        <v>4708</v>
      </c>
      <c r="I151" s="305" t="s">
        <v>4670</v>
      </c>
      <c r="J151" s="305">
        <v>120</v>
      </c>
      <c r="K151" s="301"/>
    </row>
    <row r="152" spans="2:11" s="1" customFormat="1" ht="15" customHeight="1">
      <c r="B152" s="278"/>
      <c r="C152" s="305" t="s">
        <v>4717</v>
      </c>
      <c r="D152" s="253"/>
      <c r="E152" s="253"/>
      <c r="F152" s="306" t="s">
        <v>4668</v>
      </c>
      <c r="G152" s="253"/>
      <c r="H152" s="305" t="s">
        <v>4728</v>
      </c>
      <c r="I152" s="305" t="s">
        <v>4670</v>
      </c>
      <c r="J152" s="305" t="s">
        <v>4719</v>
      </c>
      <c r="K152" s="301"/>
    </row>
    <row r="153" spans="2:11" s="1" customFormat="1" ht="15" customHeight="1">
      <c r="B153" s="278"/>
      <c r="C153" s="305" t="s">
        <v>4616</v>
      </c>
      <c r="D153" s="253"/>
      <c r="E153" s="253"/>
      <c r="F153" s="306" t="s">
        <v>4668</v>
      </c>
      <c r="G153" s="253"/>
      <c r="H153" s="305" t="s">
        <v>4729</v>
      </c>
      <c r="I153" s="305" t="s">
        <v>4670</v>
      </c>
      <c r="J153" s="305" t="s">
        <v>4719</v>
      </c>
      <c r="K153" s="301"/>
    </row>
    <row r="154" spans="2:11" s="1" customFormat="1" ht="15" customHeight="1">
      <c r="B154" s="278"/>
      <c r="C154" s="305" t="s">
        <v>4673</v>
      </c>
      <c r="D154" s="253"/>
      <c r="E154" s="253"/>
      <c r="F154" s="306" t="s">
        <v>4674</v>
      </c>
      <c r="G154" s="253"/>
      <c r="H154" s="305" t="s">
        <v>4708</v>
      </c>
      <c r="I154" s="305" t="s">
        <v>4670</v>
      </c>
      <c r="J154" s="305">
        <v>50</v>
      </c>
      <c r="K154" s="301"/>
    </row>
    <row r="155" spans="2:11" s="1" customFormat="1" ht="15" customHeight="1">
      <c r="B155" s="278"/>
      <c r="C155" s="305" t="s">
        <v>4676</v>
      </c>
      <c r="D155" s="253"/>
      <c r="E155" s="253"/>
      <c r="F155" s="306" t="s">
        <v>4668</v>
      </c>
      <c r="G155" s="253"/>
      <c r="H155" s="305" t="s">
        <v>4708</v>
      </c>
      <c r="I155" s="305" t="s">
        <v>4678</v>
      </c>
      <c r="J155" s="305"/>
      <c r="K155" s="301"/>
    </row>
    <row r="156" spans="2:11" s="1" customFormat="1" ht="15" customHeight="1">
      <c r="B156" s="278"/>
      <c r="C156" s="305" t="s">
        <v>4687</v>
      </c>
      <c r="D156" s="253"/>
      <c r="E156" s="253"/>
      <c r="F156" s="306" t="s">
        <v>4674</v>
      </c>
      <c r="G156" s="253"/>
      <c r="H156" s="305" t="s">
        <v>4708</v>
      </c>
      <c r="I156" s="305" t="s">
        <v>4670</v>
      </c>
      <c r="J156" s="305">
        <v>50</v>
      </c>
      <c r="K156" s="301"/>
    </row>
    <row r="157" spans="2:11" s="1" customFormat="1" ht="15" customHeight="1">
      <c r="B157" s="278"/>
      <c r="C157" s="305" t="s">
        <v>4695</v>
      </c>
      <c r="D157" s="253"/>
      <c r="E157" s="253"/>
      <c r="F157" s="306" t="s">
        <v>4674</v>
      </c>
      <c r="G157" s="253"/>
      <c r="H157" s="305" t="s">
        <v>4708</v>
      </c>
      <c r="I157" s="305" t="s">
        <v>4670</v>
      </c>
      <c r="J157" s="305">
        <v>50</v>
      </c>
      <c r="K157" s="301"/>
    </row>
    <row r="158" spans="2:11" s="1" customFormat="1" ht="15" customHeight="1">
      <c r="B158" s="278"/>
      <c r="C158" s="305" t="s">
        <v>4693</v>
      </c>
      <c r="D158" s="253"/>
      <c r="E158" s="253"/>
      <c r="F158" s="306" t="s">
        <v>4674</v>
      </c>
      <c r="G158" s="253"/>
      <c r="H158" s="305" t="s">
        <v>4708</v>
      </c>
      <c r="I158" s="305" t="s">
        <v>4670</v>
      </c>
      <c r="J158" s="305">
        <v>50</v>
      </c>
      <c r="K158" s="301"/>
    </row>
    <row r="159" spans="2:11" s="1" customFormat="1" ht="15" customHeight="1">
      <c r="B159" s="278"/>
      <c r="C159" s="305" t="s">
        <v>114</v>
      </c>
      <c r="D159" s="253"/>
      <c r="E159" s="253"/>
      <c r="F159" s="306" t="s">
        <v>4668</v>
      </c>
      <c r="G159" s="253"/>
      <c r="H159" s="305" t="s">
        <v>4730</v>
      </c>
      <c r="I159" s="305" t="s">
        <v>4670</v>
      </c>
      <c r="J159" s="305" t="s">
        <v>4731</v>
      </c>
      <c r="K159" s="301"/>
    </row>
    <row r="160" spans="2:11" s="1" customFormat="1" ht="15" customHeight="1">
      <c r="B160" s="278"/>
      <c r="C160" s="305" t="s">
        <v>4732</v>
      </c>
      <c r="D160" s="253"/>
      <c r="E160" s="253"/>
      <c r="F160" s="306" t="s">
        <v>4668</v>
      </c>
      <c r="G160" s="253"/>
      <c r="H160" s="305" t="s">
        <v>4733</v>
      </c>
      <c r="I160" s="305" t="s">
        <v>4703</v>
      </c>
      <c r="J160" s="305"/>
      <c r="K160" s="301"/>
    </row>
    <row r="161" spans="2:11" s="1" customFormat="1" ht="15" customHeight="1">
      <c r="B161" s="307"/>
      <c r="C161" s="287"/>
      <c r="D161" s="287"/>
      <c r="E161" s="287"/>
      <c r="F161" s="287"/>
      <c r="G161" s="287"/>
      <c r="H161" s="287"/>
      <c r="I161" s="287"/>
      <c r="J161" s="287"/>
      <c r="K161" s="308"/>
    </row>
    <row r="162" spans="2:11" s="1" customFormat="1" ht="18.75" customHeight="1">
      <c r="B162" s="289"/>
      <c r="C162" s="299"/>
      <c r="D162" s="299"/>
      <c r="E162" s="299"/>
      <c r="F162" s="309"/>
      <c r="G162" s="299"/>
      <c r="H162" s="299"/>
      <c r="I162" s="299"/>
      <c r="J162" s="299"/>
      <c r="K162" s="289"/>
    </row>
    <row r="163" spans="2:11" s="1" customFormat="1" ht="18.75" customHeight="1">
      <c r="B163" s="261"/>
      <c r="C163" s="261"/>
      <c r="D163" s="261"/>
      <c r="E163" s="261"/>
      <c r="F163" s="261"/>
      <c r="G163" s="261"/>
      <c r="H163" s="261"/>
      <c r="I163" s="261"/>
      <c r="J163" s="261"/>
      <c r="K163" s="261"/>
    </row>
    <row r="164" spans="2:11" s="1" customFormat="1" ht="7.5" customHeight="1">
      <c r="B164" s="240"/>
      <c r="C164" s="241"/>
      <c r="D164" s="241"/>
      <c r="E164" s="241"/>
      <c r="F164" s="241"/>
      <c r="G164" s="241"/>
      <c r="H164" s="241"/>
      <c r="I164" s="241"/>
      <c r="J164" s="241"/>
      <c r="K164" s="242"/>
    </row>
    <row r="165" spans="2:11" s="1" customFormat="1" ht="45" customHeight="1">
      <c r="B165" s="243"/>
      <c r="C165" s="244" t="s">
        <v>4734</v>
      </c>
      <c r="D165" s="244"/>
      <c r="E165" s="244"/>
      <c r="F165" s="244"/>
      <c r="G165" s="244"/>
      <c r="H165" s="244"/>
      <c r="I165" s="244"/>
      <c r="J165" s="244"/>
      <c r="K165" s="245"/>
    </row>
    <row r="166" spans="2:11" s="1" customFormat="1" ht="17.25" customHeight="1">
      <c r="B166" s="243"/>
      <c r="C166" s="268" t="s">
        <v>4662</v>
      </c>
      <c r="D166" s="268"/>
      <c r="E166" s="268"/>
      <c r="F166" s="268" t="s">
        <v>4663</v>
      </c>
      <c r="G166" s="310"/>
      <c r="H166" s="311" t="s">
        <v>51</v>
      </c>
      <c r="I166" s="311" t="s">
        <v>54</v>
      </c>
      <c r="J166" s="268" t="s">
        <v>4664</v>
      </c>
      <c r="K166" s="245"/>
    </row>
    <row r="167" spans="2:11" s="1" customFormat="1" ht="17.25" customHeight="1">
      <c r="B167" s="246"/>
      <c r="C167" s="270" t="s">
        <v>4665</v>
      </c>
      <c r="D167" s="270"/>
      <c r="E167" s="270"/>
      <c r="F167" s="271" t="s">
        <v>4666</v>
      </c>
      <c r="G167" s="312"/>
      <c r="H167" s="313"/>
      <c r="I167" s="313"/>
      <c r="J167" s="270" t="s">
        <v>4667</v>
      </c>
      <c r="K167" s="248"/>
    </row>
    <row r="168" spans="2:11" s="1" customFormat="1" ht="5.25" customHeight="1">
      <c r="B168" s="278"/>
      <c r="C168" s="273"/>
      <c r="D168" s="273"/>
      <c r="E168" s="273"/>
      <c r="F168" s="273"/>
      <c r="G168" s="274"/>
      <c r="H168" s="273"/>
      <c r="I168" s="273"/>
      <c r="J168" s="273"/>
      <c r="K168" s="301"/>
    </row>
    <row r="169" spans="2:11" s="1" customFormat="1" ht="15" customHeight="1">
      <c r="B169" s="278"/>
      <c r="C169" s="253" t="s">
        <v>4671</v>
      </c>
      <c r="D169" s="253"/>
      <c r="E169" s="253"/>
      <c r="F169" s="276" t="s">
        <v>4668</v>
      </c>
      <c r="G169" s="253"/>
      <c r="H169" s="253" t="s">
        <v>4708</v>
      </c>
      <c r="I169" s="253" t="s">
        <v>4670</v>
      </c>
      <c r="J169" s="253">
        <v>120</v>
      </c>
      <c r="K169" s="301"/>
    </row>
    <row r="170" spans="2:11" s="1" customFormat="1" ht="15" customHeight="1">
      <c r="B170" s="278"/>
      <c r="C170" s="253" t="s">
        <v>4717</v>
      </c>
      <c r="D170" s="253"/>
      <c r="E170" s="253"/>
      <c r="F170" s="276" t="s">
        <v>4668</v>
      </c>
      <c r="G170" s="253"/>
      <c r="H170" s="253" t="s">
        <v>4718</v>
      </c>
      <c r="I170" s="253" t="s">
        <v>4670</v>
      </c>
      <c r="J170" s="253" t="s">
        <v>4719</v>
      </c>
      <c r="K170" s="301"/>
    </row>
    <row r="171" spans="2:11" s="1" customFormat="1" ht="15" customHeight="1">
      <c r="B171" s="278"/>
      <c r="C171" s="253" t="s">
        <v>4616</v>
      </c>
      <c r="D171" s="253"/>
      <c r="E171" s="253"/>
      <c r="F171" s="276" t="s">
        <v>4668</v>
      </c>
      <c r="G171" s="253"/>
      <c r="H171" s="253" t="s">
        <v>4735</v>
      </c>
      <c r="I171" s="253" t="s">
        <v>4670</v>
      </c>
      <c r="J171" s="253" t="s">
        <v>4719</v>
      </c>
      <c r="K171" s="301"/>
    </row>
    <row r="172" spans="2:11" s="1" customFormat="1" ht="15" customHeight="1">
      <c r="B172" s="278"/>
      <c r="C172" s="253" t="s">
        <v>4673</v>
      </c>
      <c r="D172" s="253"/>
      <c r="E172" s="253"/>
      <c r="F172" s="276" t="s">
        <v>4674</v>
      </c>
      <c r="G172" s="253"/>
      <c r="H172" s="253" t="s">
        <v>4735</v>
      </c>
      <c r="I172" s="253" t="s">
        <v>4670</v>
      </c>
      <c r="J172" s="253">
        <v>50</v>
      </c>
      <c r="K172" s="301"/>
    </row>
    <row r="173" spans="2:11" s="1" customFormat="1" ht="15" customHeight="1">
      <c r="B173" s="278"/>
      <c r="C173" s="253" t="s">
        <v>4676</v>
      </c>
      <c r="D173" s="253"/>
      <c r="E173" s="253"/>
      <c r="F173" s="276" t="s">
        <v>4668</v>
      </c>
      <c r="G173" s="253"/>
      <c r="H173" s="253" t="s">
        <v>4735</v>
      </c>
      <c r="I173" s="253" t="s">
        <v>4678</v>
      </c>
      <c r="J173" s="253"/>
      <c r="K173" s="301"/>
    </row>
    <row r="174" spans="2:11" s="1" customFormat="1" ht="15" customHeight="1">
      <c r="B174" s="278"/>
      <c r="C174" s="253" t="s">
        <v>4687</v>
      </c>
      <c r="D174" s="253"/>
      <c r="E174" s="253"/>
      <c r="F174" s="276" t="s">
        <v>4674</v>
      </c>
      <c r="G174" s="253"/>
      <c r="H174" s="253" t="s">
        <v>4735</v>
      </c>
      <c r="I174" s="253" t="s">
        <v>4670</v>
      </c>
      <c r="J174" s="253">
        <v>50</v>
      </c>
      <c r="K174" s="301"/>
    </row>
    <row r="175" spans="2:11" s="1" customFormat="1" ht="15" customHeight="1">
      <c r="B175" s="278"/>
      <c r="C175" s="253" t="s">
        <v>4695</v>
      </c>
      <c r="D175" s="253"/>
      <c r="E175" s="253"/>
      <c r="F175" s="276" t="s">
        <v>4674</v>
      </c>
      <c r="G175" s="253"/>
      <c r="H175" s="253" t="s">
        <v>4735</v>
      </c>
      <c r="I175" s="253" t="s">
        <v>4670</v>
      </c>
      <c r="J175" s="253">
        <v>50</v>
      </c>
      <c r="K175" s="301"/>
    </row>
    <row r="176" spans="2:11" s="1" customFormat="1" ht="15" customHeight="1">
      <c r="B176" s="278"/>
      <c r="C176" s="253" t="s">
        <v>4693</v>
      </c>
      <c r="D176" s="253"/>
      <c r="E176" s="253"/>
      <c r="F176" s="276" t="s">
        <v>4674</v>
      </c>
      <c r="G176" s="253"/>
      <c r="H176" s="253" t="s">
        <v>4735</v>
      </c>
      <c r="I176" s="253" t="s">
        <v>4670</v>
      </c>
      <c r="J176" s="253">
        <v>50</v>
      </c>
      <c r="K176" s="301"/>
    </row>
    <row r="177" spans="2:11" s="1" customFormat="1" ht="15" customHeight="1">
      <c r="B177" s="278"/>
      <c r="C177" s="253" t="s">
        <v>148</v>
      </c>
      <c r="D177" s="253"/>
      <c r="E177" s="253"/>
      <c r="F177" s="276" t="s">
        <v>4668</v>
      </c>
      <c r="G177" s="253"/>
      <c r="H177" s="253" t="s">
        <v>4736</v>
      </c>
      <c r="I177" s="253" t="s">
        <v>4737</v>
      </c>
      <c r="J177" s="253"/>
      <c r="K177" s="301"/>
    </row>
    <row r="178" spans="2:11" s="1" customFormat="1" ht="15" customHeight="1">
      <c r="B178" s="278"/>
      <c r="C178" s="253" t="s">
        <v>54</v>
      </c>
      <c r="D178" s="253"/>
      <c r="E178" s="253"/>
      <c r="F178" s="276" t="s">
        <v>4668</v>
      </c>
      <c r="G178" s="253"/>
      <c r="H178" s="253" t="s">
        <v>4738</v>
      </c>
      <c r="I178" s="253" t="s">
        <v>4739</v>
      </c>
      <c r="J178" s="253">
        <v>1</v>
      </c>
      <c r="K178" s="301"/>
    </row>
    <row r="179" spans="2:11" s="1" customFormat="1" ht="15" customHeight="1">
      <c r="B179" s="278"/>
      <c r="C179" s="253" t="s">
        <v>50</v>
      </c>
      <c r="D179" s="253"/>
      <c r="E179" s="253"/>
      <c r="F179" s="276" t="s">
        <v>4668</v>
      </c>
      <c r="G179" s="253"/>
      <c r="H179" s="253" t="s">
        <v>4740</v>
      </c>
      <c r="I179" s="253" t="s">
        <v>4670</v>
      </c>
      <c r="J179" s="253">
        <v>20</v>
      </c>
      <c r="K179" s="301"/>
    </row>
    <row r="180" spans="2:11" s="1" customFormat="1" ht="15" customHeight="1">
      <c r="B180" s="278"/>
      <c r="C180" s="253" t="s">
        <v>51</v>
      </c>
      <c r="D180" s="253"/>
      <c r="E180" s="253"/>
      <c r="F180" s="276" t="s">
        <v>4668</v>
      </c>
      <c r="G180" s="253"/>
      <c r="H180" s="253" t="s">
        <v>4741</v>
      </c>
      <c r="I180" s="253" t="s">
        <v>4670</v>
      </c>
      <c r="J180" s="253">
        <v>255</v>
      </c>
      <c r="K180" s="301"/>
    </row>
    <row r="181" spans="2:11" s="1" customFormat="1" ht="15" customHeight="1">
      <c r="B181" s="278"/>
      <c r="C181" s="253" t="s">
        <v>149</v>
      </c>
      <c r="D181" s="253"/>
      <c r="E181" s="253"/>
      <c r="F181" s="276" t="s">
        <v>4668</v>
      </c>
      <c r="G181" s="253"/>
      <c r="H181" s="253" t="s">
        <v>4632</v>
      </c>
      <c r="I181" s="253" t="s">
        <v>4670</v>
      </c>
      <c r="J181" s="253">
        <v>10</v>
      </c>
      <c r="K181" s="301"/>
    </row>
    <row r="182" spans="2:11" s="1" customFormat="1" ht="15" customHeight="1">
      <c r="B182" s="278"/>
      <c r="C182" s="253" t="s">
        <v>150</v>
      </c>
      <c r="D182" s="253"/>
      <c r="E182" s="253"/>
      <c r="F182" s="276" t="s">
        <v>4668</v>
      </c>
      <c r="G182" s="253"/>
      <c r="H182" s="253" t="s">
        <v>4742</v>
      </c>
      <c r="I182" s="253" t="s">
        <v>4703</v>
      </c>
      <c r="J182" s="253"/>
      <c r="K182" s="301"/>
    </row>
    <row r="183" spans="2:11" s="1" customFormat="1" ht="15" customHeight="1">
      <c r="B183" s="278"/>
      <c r="C183" s="253" t="s">
        <v>4743</v>
      </c>
      <c r="D183" s="253"/>
      <c r="E183" s="253"/>
      <c r="F183" s="276" t="s">
        <v>4668</v>
      </c>
      <c r="G183" s="253"/>
      <c r="H183" s="253" t="s">
        <v>4744</v>
      </c>
      <c r="I183" s="253" t="s">
        <v>4703</v>
      </c>
      <c r="J183" s="253"/>
      <c r="K183" s="301"/>
    </row>
    <row r="184" spans="2:11" s="1" customFormat="1" ht="15" customHeight="1">
      <c r="B184" s="278"/>
      <c r="C184" s="253" t="s">
        <v>4732</v>
      </c>
      <c r="D184" s="253"/>
      <c r="E184" s="253"/>
      <c r="F184" s="276" t="s">
        <v>4668</v>
      </c>
      <c r="G184" s="253"/>
      <c r="H184" s="253" t="s">
        <v>4745</v>
      </c>
      <c r="I184" s="253" t="s">
        <v>4703</v>
      </c>
      <c r="J184" s="253"/>
      <c r="K184" s="301"/>
    </row>
    <row r="185" spans="2:11" s="1" customFormat="1" ht="15" customHeight="1">
      <c r="B185" s="278"/>
      <c r="C185" s="253" t="s">
        <v>152</v>
      </c>
      <c r="D185" s="253"/>
      <c r="E185" s="253"/>
      <c r="F185" s="276" t="s">
        <v>4674</v>
      </c>
      <c r="G185" s="253"/>
      <c r="H185" s="253" t="s">
        <v>4746</v>
      </c>
      <c r="I185" s="253" t="s">
        <v>4670</v>
      </c>
      <c r="J185" s="253">
        <v>50</v>
      </c>
      <c r="K185" s="301"/>
    </row>
    <row r="186" spans="2:11" s="1" customFormat="1" ht="15" customHeight="1">
      <c r="B186" s="278"/>
      <c r="C186" s="253" t="s">
        <v>4747</v>
      </c>
      <c r="D186" s="253"/>
      <c r="E186" s="253"/>
      <c r="F186" s="276" t="s">
        <v>4674</v>
      </c>
      <c r="G186" s="253"/>
      <c r="H186" s="253" t="s">
        <v>4748</v>
      </c>
      <c r="I186" s="253" t="s">
        <v>4749</v>
      </c>
      <c r="J186" s="253"/>
      <c r="K186" s="301"/>
    </row>
    <row r="187" spans="2:11" s="1" customFormat="1" ht="15" customHeight="1">
      <c r="B187" s="278"/>
      <c r="C187" s="253" t="s">
        <v>4750</v>
      </c>
      <c r="D187" s="253"/>
      <c r="E187" s="253"/>
      <c r="F187" s="276" t="s">
        <v>4674</v>
      </c>
      <c r="G187" s="253"/>
      <c r="H187" s="253" t="s">
        <v>4751</v>
      </c>
      <c r="I187" s="253" t="s">
        <v>4749</v>
      </c>
      <c r="J187" s="253"/>
      <c r="K187" s="301"/>
    </row>
    <row r="188" spans="2:11" s="1" customFormat="1" ht="15" customHeight="1">
      <c r="B188" s="278"/>
      <c r="C188" s="253" t="s">
        <v>4752</v>
      </c>
      <c r="D188" s="253"/>
      <c r="E188" s="253"/>
      <c r="F188" s="276" t="s">
        <v>4674</v>
      </c>
      <c r="G188" s="253"/>
      <c r="H188" s="253" t="s">
        <v>4753</v>
      </c>
      <c r="I188" s="253" t="s">
        <v>4749</v>
      </c>
      <c r="J188" s="253"/>
      <c r="K188" s="301"/>
    </row>
    <row r="189" spans="2:11" s="1" customFormat="1" ht="15" customHeight="1">
      <c r="B189" s="278"/>
      <c r="C189" s="314" t="s">
        <v>4754</v>
      </c>
      <c r="D189" s="253"/>
      <c r="E189" s="253"/>
      <c r="F189" s="276" t="s">
        <v>4674</v>
      </c>
      <c r="G189" s="253"/>
      <c r="H189" s="253" t="s">
        <v>4755</v>
      </c>
      <c r="I189" s="253" t="s">
        <v>4756</v>
      </c>
      <c r="J189" s="315" t="s">
        <v>4757</v>
      </c>
      <c r="K189" s="301"/>
    </row>
    <row r="190" spans="2:11" s="1" customFormat="1" ht="15" customHeight="1">
      <c r="B190" s="278"/>
      <c r="C190" s="314" t="s">
        <v>39</v>
      </c>
      <c r="D190" s="253"/>
      <c r="E190" s="253"/>
      <c r="F190" s="276" t="s">
        <v>4668</v>
      </c>
      <c r="G190" s="253"/>
      <c r="H190" s="250" t="s">
        <v>4758</v>
      </c>
      <c r="I190" s="253" t="s">
        <v>4759</v>
      </c>
      <c r="J190" s="253"/>
      <c r="K190" s="301"/>
    </row>
    <row r="191" spans="2:11" s="1" customFormat="1" ht="15" customHeight="1">
      <c r="B191" s="278"/>
      <c r="C191" s="314" t="s">
        <v>4760</v>
      </c>
      <c r="D191" s="253"/>
      <c r="E191" s="253"/>
      <c r="F191" s="276" t="s">
        <v>4668</v>
      </c>
      <c r="G191" s="253"/>
      <c r="H191" s="253" t="s">
        <v>4761</v>
      </c>
      <c r="I191" s="253" t="s">
        <v>4703</v>
      </c>
      <c r="J191" s="253"/>
      <c r="K191" s="301"/>
    </row>
    <row r="192" spans="2:11" s="1" customFormat="1" ht="15" customHeight="1">
      <c r="B192" s="278"/>
      <c r="C192" s="314" t="s">
        <v>4762</v>
      </c>
      <c r="D192" s="253"/>
      <c r="E192" s="253"/>
      <c r="F192" s="276" t="s">
        <v>4668</v>
      </c>
      <c r="G192" s="253"/>
      <c r="H192" s="253" t="s">
        <v>4763</v>
      </c>
      <c r="I192" s="253" t="s">
        <v>4703</v>
      </c>
      <c r="J192" s="253"/>
      <c r="K192" s="301"/>
    </row>
    <row r="193" spans="2:11" s="1" customFormat="1" ht="15" customHeight="1">
      <c r="B193" s="278"/>
      <c r="C193" s="314" t="s">
        <v>4764</v>
      </c>
      <c r="D193" s="253"/>
      <c r="E193" s="253"/>
      <c r="F193" s="276" t="s">
        <v>4674</v>
      </c>
      <c r="G193" s="253"/>
      <c r="H193" s="253" t="s">
        <v>4765</v>
      </c>
      <c r="I193" s="253" t="s">
        <v>4703</v>
      </c>
      <c r="J193" s="253"/>
      <c r="K193" s="301"/>
    </row>
    <row r="194" spans="2:11" s="1" customFormat="1" ht="15" customHeight="1">
      <c r="B194" s="307"/>
      <c r="C194" s="316"/>
      <c r="D194" s="287"/>
      <c r="E194" s="287"/>
      <c r="F194" s="287"/>
      <c r="G194" s="287"/>
      <c r="H194" s="287"/>
      <c r="I194" s="287"/>
      <c r="J194" s="287"/>
      <c r="K194" s="308"/>
    </row>
    <row r="195" spans="2:11" s="1" customFormat="1" ht="18.75" customHeight="1">
      <c r="B195" s="289"/>
      <c r="C195" s="299"/>
      <c r="D195" s="299"/>
      <c r="E195" s="299"/>
      <c r="F195" s="309"/>
      <c r="G195" s="299"/>
      <c r="H195" s="299"/>
      <c r="I195" s="299"/>
      <c r="J195" s="299"/>
      <c r="K195" s="289"/>
    </row>
    <row r="196" spans="2:11" s="1" customFormat="1" ht="18.75" customHeight="1">
      <c r="B196" s="289"/>
      <c r="C196" s="299"/>
      <c r="D196" s="299"/>
      <c r="E196" s="299"/>
      <c r="F196" s="309"/>
      <c r="G196" s="299"/>
      <c r="H196" s="299"/>
      <c r="I196" s="299"/>
      <c r="J196" s="299"/>
      <c r="K196" s="289"/>
    </row>
    <row r="197" spans="2:11" s="1" customFormat="1" ht="18.75" customHeight="1">
      <c r="B197" s="261"/>
      <c r="C197" s="261"/>
      <c r="D197" s="261"/>
      <c r="E197" s="261"/>
      <c r="F197" s="261"/>
      <c r="G197" s="261"/>
      <c r="H197" s="261"/>
      <c r="I197" s="261"/>
      <c r="J197" s="261"/>
      <c r="K197" s="261"/>
    </row>
    <row r="198" spans="2:11" s="1" customFormat="1" ht="13.5">
      <c r="B198" s="240"/>
      <c r="C198" s="241"/>
      <c r="D198" s="241"/>
      <c r="E198" s="241"/>
      <c r="F198" s="241"/>
      <c r="G198" s="241"/>
      <c r="H198" s="241"/>
      <c r="I198" s="241"/>
      <c r="J198" s="241"/>
      <c r="K198" s="242"/>
    </row>
    <row r="199" spans="2:11" s="1" customFormat="1" ht="21">
      <c r="B199" s="243"/>
      <c r="C199" s="244" t="s">
        <v>4766</v>
      </c>
      <c r="D199" s="244"/>
      <c r="E199" s="244"/>
      <c r="F199" s="244"/>
      <c r="G199" s="244"/>
      <c r="H199" s="244"/>
      <c r="I199" s="244"/>
      <c r="J199" s="244"/>
      <c r="K199" s="245"/>
    </row>
    <row r="200" spans="2:11" s="1" customFormat="1" ht="25.5" customHeight="1">
      <c r="B200" s="243"/>
      <c r="C200" s="317" t="s">
        <v>4767</v>
      </c>
      <c r="D200" s="317"/>
      <c r="E200" s="317"/>
      <c r="F200" s="317" t="s">
        <v>4768</v>
      </c>
      <c r="G200" s="318"/>
      <c r="H200" s="317" t="s">
        <v>4769</v>
      </c>
      <c r="I200" s="317"/>
      <c r="J200" s="317"/>
      <c r="K200" s="245"/>
    </row>
    <row r="201" spans="2:11" s="1" customFormat="1" ht="5.25" customHeight="1">
      <c r="B201" s="278"/>
      <c r="C201" s="273"/>
      <c r="D201" s="273"/>
      <c r="E201" s="273"/>
      <c r="F201" s="273"/>
      <c r="G201" s="299"/>
      <c r="H201" s="273"/>
      <c r="I201" s="273"/>
      <c r="J201" s="273"/>
      <c r="K201" s="301"/>
    </row>
    <row r="202" spans="2:11" s="1" customFormat="1" ht="15" customHeight="1">
      <c r="B202" s="278"/>
      <c r="C202" s="253" t="s">
        <v>4759</v>
      </c>
      <c r="D202" s="253"/>
      <c r="E202" s="253"/>
      <c r="F202" s="276" t="s">
        <v>40</v>
      </c>
      <c r="G202" s="253"/>
      <c r="H202" s="253" t="s">
        <v>4770</v>
      </c>
      <c r="I202" s="253"/>
      <c r="J202" s="253"/>
      <c r="K202" s="301"/>
    </row>
    <row r="203" spans="2:11" s="1" customFormat="1" ht="15" customHeight="1">
      <c r="B203" s="278"/>
      <c r="C203" s="253"/>
      <c r="D203" s="253"/>
      <c r="E203" s="253"/>
      <c r="F203" s="276" t="s">
        <v>41</v>
      </c>
      <c r="G203" s="253"/>
      <c r="H203" s="253" t="s">
        <v>4771</v>
      </c>
      <c r="I203" s="253"/>
      <c r="J203" s="253"/>
      <c r="K203" s="301"/>
    </row>
    <row r="204" spans="2:11" s="1" customFormat="1" ht="15" customHeight="1">
      <c r="B204" s="278"/>
      <c r="C204" s="253"/>
      <c r="D204" s="253"/>
      <c r="E204" s="253"/>
      <c r="F204" s="276" t="s">
        <v>44</v>
      </c>
      <c r="G204" s="253"/>
      <c r="H204" s="253" t="s">
        <v>4772</v>
      </c>
      <c r="I204" s="253"/>
      <c r="J204" s="253"/>
      <c r="K204" s="301"/>
    </row>
    <row r="205" spans="2:11" s="1" customFormat="1" ht="15" customHeight="1">
      <c r="B205" s="278"/>
      <c r="C205" s="253"/>
      <c r="D205" s="253"/>
      <c r="E205" s="253"/>
      <c r="F205" s="276" t="s">
        <v>42</v>
      </c>
      <c r="G205" s="253"/>
      <c r="H205" s="253" t="s">
        <v>4773</v>
      </c>
      <c r="I205" s="253"/>
      <c r="J205" s="253"/>
      <c r="K205" s="301"/>
    </row>
    <row r="206" spans="2:11" s="1" customFormat="1" ht="15" customHeight="1">
      <c r="B206" s="278"/>
      <c r="C206" s="253"/>
      <c r="D206" s="253"/>
      <c r="E206" s="253"/>
      <c r="F206" s="276" t="s">
        <v>43</v>
      </c>
      <c r="G206" s="253"/>
      <c r="H206" s="253" t="s">
        <v>4774</v>
      </c>
      <c r="I206" s="253"/>
      <c r="J206" s="253"/>
      <c r="K206" s="301"/>
    </row>
    <row r="207" spans="2:11" s="1" customFormat="1" ht="15" customHeight="1">
      <c r="B207" s="278"/>
      <c r="C207" s="253"/>
      <c r="D207" s="253"/>
      <c r="E207" s="253"/>
      <c r="F207" s="276"/>
      <c r="G207" s="253"/>
      <c r="H207" s="253"/>
      <c r="I207" s="253"/>
      <c r="J207" s="253"/>
      <c r="K207" s="301"/>
    </row>
    <row r="208" spans="2:11" s="1" customFormat="1" ht="15" customHeight="1">
      <c r="B208" s="278"/>
      <c r="C208" s="253" t="s">
        <v>4715</v>
      </c>
      <c r="D208" s="253"/>
      <c r="E208" s="253"/>
      <c r="F208" s="276" t="s">
        <v>76</v>
      </c>
      <c r="G208" s="253"/>
      <c r="H208" s="253" t="s">
        <v>81</v>
      </c>
      <c r="I208" s="253"/>
      <c r="J208" s="253"/>
      <c r="K208" s="301"/>
    </row>
    <row r="209" spans="2:11" s="1" customFormat="1" ht="15" customHeight="1">
      <c r="B209" s="278"/>
      <c r="C209" s="253"/>
      <c r="D209" s="253"/>
      <c r="E209" s="253"/>
      <c r="F209" s="276" t="s">
        <v>4611</v>
      </c>
      <c r="G209" s="253"/>
      <c r="H209" s="253" t="s">
        <v>4612</v>
      </c>
      <c r="I209" s="253"/>
      <c r="J209" s="253"/>
      <c r="K209" s="301"/>
    </row>
    <row r="210" spans="2:11" s="1" customFormat="1" ht="15" customHeight="1">
      <c r="B210" s="278"/>
      <c r="C210" s="253"/>
      <c r="D210" s="253"/>
      <c r="E210" s="253"/>
      <c r="F210" s="276" t="s">
        <v>4609</v>
      </c>
      <c r="G210" s="253"/>
      <c r="H210" s="253" t="s">
        <v>4775</v>
      </c>
      <c r="I210" s="253"/>
      <c r="J210" s="253"/>
      <c r="K210" s="301"/>
    </row>
    <row r="211" spans="2:11" s="1" customFormat="1" ht="15" customHeight="1">
      <c r="B211" s="319"/>
      <c r="C211" s="253"/>
      <c r="D211" s="253"/>
      <c r="E211" s="253"/>
      <c r="F211" s="276" t="s">
        <v>4613</v>
      </c>
      <c r="G211" s="314"/>
      <c r="H211" s="305" t="s">
        <v>4614</v>
      </c>
      <c r="I211" s="305"/>
      <c r="J211" s="305"/>
      <c r="K211" s="320"/>
    </row>
    <row r="212" spans="2:11" s="1" customFormat="1" ht="15" customHeight="1">
      <c r="B212" s="319"/>
      <c r="C212" s="253"/>
      <c r="D212" s="253"/>
      <c r="E212" s="253"/>
      <c r="F212" s="276" t="s">
        <v>4615</v>
      </c>
      <c r="G212" s="314"/>
      <c r="H212" s="305" t="s">
        <v>3367</v>
      </c>
      <c r="I212" s="305"/>
      <c r="J212" s="305"/>
      <c r="K212" s="320"/>
    </row>
    <row r="213" spans="2:11" s="1" customFormat="1" ht="15" customHeight="1">
      <c r="B213" s="319"/>
      <c r="C213" s="253"/>
      <c r="D213" s="253"/>
      <c r="E213" s="253"/>
      <c r="F213" s="276"/>
      <c r="G213" s="314"/>
      <c r="H213" s="305"/>
      <c r="I213" s="305"/>
      <c r="J213" s="305"/>
      <c r="K213" s="320"/>
    </row>
    <row r="214" spans="2:11" s="1" customFormat="1" ht="15" customHeight="1">
      <c r="B214" s="319"/>
      <c r="C214" s="253" t="s">
        <v>4739</v>
      </c>
      <c r="D214" s="253"/>
      <c r="E214" s="253"/>
      <c r="F214" s="276">
        <v>1</v>
      </c>
      <c r="G214" s="314"/>
      <c r="H214" s="305" t="s">
        <v>4776</v>
      </c>
      <c r="I214" s="305"/>
      <c r="J214" s="305"/>
      <c r="K214" s="320"/>
    </row>
    <row r="215" spans="2:11" s="1" customFormat="1" ht="15" customHeight="1">
      <c r="B215" s="319"/>
      <c r="C215" s="253"/>
      <c r="D215" s="253"/>
      <c r="E215" s="253"/>
      <c r="F215" s="276">
        <v>2</v>
      </c>
      <c r="G215" s="314"/>
      <c r="H215" s="305" t="s">
        <v>4777</v>
      </c>
      <c r="I215" s="305"/>
      <c r="J215" s="305"/>
      <c r="K215" s="320"/>
    </row>
    <row r="216" spans="2:11" s="1" customFormat="1" ht="15" customHeight="1">
      <c r="B216" s="319"/>
      <c r="C216" s="253"/>
      <c r="D216" s="253"/>
      <c r="E216" s="253"/>
      <c r="F216" s="276">
        <v>3</v>
      </c>
      <c r="G216" s="314"/>
      <c r="H216" s="305" t="s">
        <v>4778</v>
      </c>
      <c r="I216" s="305"/>
      <c r="J216" s="305"/>
      <c r="K216" s="320"/>
    </row>
    <row r="217" spans="2:11" s="1" customFormat="1" ht="15" customHeight="1">
      <c r="B217" s="319"/>
      <c r="C217" s="253"/>
      <c r="D217" s="253"/>
      <c r="E217" s="253"/>
      <c r="F217" s="276">
        <v>4</v>
      </c>
      <c r="G217" s="314"/>
      <c r="H217" s="305" t="s">
        <v>4779</v>
      </c>
      <c r="I217" s="305"/>
      <c r="J217" s="305"/>
      <c r="K217" s="320"/>
    </row>
    <row r="218" spans="2:11" s="1" customFormat="1" ht="12.75" customHeight="1">
      <c r="B218" s="321"/>
      <c r="C218" s="322"/>
      <c r="D218" s="322"/>
      <c r="E218" s="322"/>
      <c r="F218" s="322"/>
      <c r="G218" s="322"/>
      <c r="H218" s="322"/>
      <c r="I218" s="322"/>
      <c r="J218" s="322"/>
      <c r="K218" s="32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4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78</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112</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ROUND(J109,2)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ROUND((SUM(BE109:BE416)),2)</f>
        <v>0</v>
      </c>
      <c r="G33" s="36"/>
      <c r="H33" s="36"/>
      <c r="I33" s="146">
        <v>0.21</v>
      </c>
      <c r="J33" s="145">
        <f>ROUND(((SUM(BE109:BE416))*I33),2)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ROUND((SUM(BF109:BF416)),2)</f>
        <v>0</v>
      </c>
      <c r="G34" s="36"/>
      <c r="H34" s="36"/>
      <c r="I34" s="146">
        <v>0.15</v>
      </c>
      <c r="J34" s="145">
        <f>ROUND(((SUM(BF109:BF416))*I34),2)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ROUND((SUM(BG109:BG416)),2)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ROUND((SUM(BH109:BH416)),2)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ROUND((SUM(BI109:BI416)),2)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01 - Bourací práce</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J109</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117</v>
      </c>
      <c r="E60" s="166"/>
      <c r="F60" s="166"/>
      <c r="G60" s="166"/>
      <c r="H60" s="166"/>
      <c r="I60" s="166"/>
      <c r="J60" s="167">
        <f>J110</f>
        <v>0</v>
      </c>
      <c r="K60" s="164"/>
      <c r="L60" s="168"/>
      <c r="S60" s="9"/>
      <c r="T60" s="9"/>
      <c r="U60" s="9"/>
      <c r="V60" s="9"/>
      <c r="W60" s="9"/>
      <c r="X60" s="9"/>
      <c r="Y60" s="9"/>
      <c r="Z60" s="9"/>
      <c r="AA60" s="9"/>
      <c r="AB60" s="9"/>
      <c r="AC60" s="9"/>
      <c r="AD60" s="9"/>
      <c r="AE60" s="9"/>
    </row>
    <row r="61" spans="1:31" s="10" customFormat="1" ht="19.9" customHeight="1">
      <c r="A61" s="10"/>
      <c r="B61" s="169"/>
      <c r="C61" s="170"/>
      <c r="D61" s="171" t="s">
        <v>118</v>
      </c>
      <c r="E61" s="172"/>
      <c r="F61" s="172"/>
      <c r="G61" s="172"/>
      <c r="H61" s="172"/>
      <c r="I61" s="172"/>
      <c r="J61" s="173">
        <f>J111</f>
        <v>0</v>
      </c>
      <c r="K61" s="170"/>
      <c r="L61" s="174"/>
      <c r="S61" s="10"/>
      <c r="T61" s="10"/>
      <c r="U61" s="10"/>
      <c r="V61" s="10"/>
      <c r="W61" s="10"/>
      <c r="X61" s="10"/>
      <c r="Y61" s="10"/>
      <c r="Z61" s="10"/>
      <c r="AA61" s="10"/>
      <c r="AB61" s="10"/>
      <c r="AC61" s="10"/>
      <c r="AD61" s="10"/>
      <c r="AE61" s="10"/>
    </row>
    <row r="62" spans="1:31" s="10" customFormat="1" ht="19.9" customHeight="1">
      <c r="A62" s="10"/>
      <c r="B62" s="169"/>
      <c r="C62" s="170"/>
      <c r="D62" s="171" t="s">
        <v>119</v>
      </c>
      <c r="E62" s="172"/>
      <c r="F62" s="172"/>
      <c r="G62" s="172"/>
      <c r="H62" s="172"/>
      <c r="I62" s="172"/>
      <c r="J62" s="173">
        <f>J120</f>
        <v>0</v>
      </c>
      <c r="K62" s="170"/>
      <c r="L62" s="174"/>
      <c r="S62" s="10"/>
      <c r="T62" s="10"/>
      <c r="U62" s="10"/>
      <c r="V62" s="10"/>
      <c r="W62" s="10"/>
      <c r="X62" s="10"/>
      <c r="Y62" s="10"/>
      <c r="Z62" s="10"/>
      <c r="AA62" s="10"/>
      <c r="AB62" s="10"/>
      <c r="AC62" s="10"/>
      <c r="AD62" s="10"/>
      <c r="AE62" s="10"/>
    </row>
    <row r="63" spans="1:31" s="10" customFormat="1" ht="19.9" customHeight="1">
      <c r="A63" s="10"/>
      <c r="B63" s="169"/>
      <c r="C63" s="170"/>
      <c r="D63" s="171" t="s">
        <v>120</v>
      </c>
      <c r="E63" s="172"/>
      <c r="F63" s="172"/>
      <c r="G63" s="172"/>
      <c r="H63" s="172"/>
      <c r="I63" s="172"/>
      <c r="J63" s="173">
        <f>J140</f>
        <v>0</v>
      </c>
      <c r="K63" s="170"/>
      <c r="L63" s="174"/>
      <c r="S63" s="10"/>
      <c r="T63" s="10"/>
      <c r="U63" s="10"/>
      <c r="V63" s="10"/>
      <c r="W63" s="10"/>
      <c r="X63" s="10"/>
      <c r="Y63" s="10"/>
      <c r="Z63" s="10"/>
      <c r="AA63" s="10"/>
      <c r="AB63" s="10"/>
      <c r="AC63" s="10"/>
      <c r="AD63" s="10"/>
      <c r="AE63" s="10"/>
    </row>
    <row r="64" spans="1:31" s="10" customFormat="1" ht="19.9" customHeight="1">
      <c r="A64" s="10"/>
      <c r="B64" s="169"/>
      <c r="C64" s="170"/>
      <c r="D64" s="171" t="s">
        <v>121</v>
      </c>
      <c r="E64" s="172"/>
      <c r="F64" s="172"/>
      <c r="G64" s="172"/>
      <c r="H64" s="172"/>
      <c r="I64" s="172"/>
      <c r="J64" s="173">
        <f>J147</f>
        <v>0</v>
      </c>
      <c r="K64" s="170"/>
      <c r="L64" s="174"/>
      <c r="S64" s="10"/>
      <c r="T64" s="10"/>
      <c r="U64" s="10"/>
      <c r="V64" s="10"/>
      <c r="W64" s="10"/>
      <c r="X64" s="10"/>
      <c r="Y64" s="10"/>
      <c r="Z64" s="10"/>
      <c r="AA64" s="10"/>
      <c r="AB64" s="10"/>
      <c r="AC64" s="10"/>
      <c r="AD64" s="10"/>
      <c r="AE64" s="10"/>
    </row>
    <row r="65" spans="1:31" s="10" customFormat="1" ht="19.9" customHeight="1">
      <c r="A65" s="10"/>
      <c r="B65" s="169"/>
      <c r="C65" s="170"/>
      <c r="D65" s="171" t="s">
        <v>122</v>
      </c>
      <c r="E65" s="172"/>
      <c r="F65" s="172"/>
      <c r="G65" s="172"/>
      <c r="H65" s="172"/>
      <c r="I65" s="172"/>
      <c r="J65" s="173">
        <f>J154</f>
        <v>0</v>
      </c>
      <c r="K65" s="170"/>
      <c r="L65" s="174"/>
      <c r="S65" s="10"/>
      <c r="T65" s="10"/>
      <c r="U65" s="10"/>
      <c r="V65" s="10"/>
      <c r="W65" s="10"/>
      <c r="X65" s="10"/>
      <c r="Y65" s="10"/>
      <c r="Z65" s="10"/>
      <c r="AA65" s="10"/>
      <c r="AB65" s="10"/>
      <c r="AC65" s="10"/>
      <c r="AD65" s="10"/>
      <c r="AE65" s="10"/>
    </row>
    <row r="66" spans="1:31" s="10" customFormat="1" ht="19.9" customHeight="1">
      <c r="A66" s="10"/>
      <c r="B66" s="169"/>
      <c r="C66" s="170"/>
      <c r="D66" s="171" t="s">
        <v>123</v>
      </c>
      <c r="E66" s="172"/>
      <c r="F66" s="172"/>
      <c r="G66" s="172"/>
      <c r="H66" s="172"/>
      <c r="I66" s="172"/>
      <c r="J66" s="173">
        <f>J226</f>
        <v>0</v>
      </c>
      <c r="K66" s="170"/>
      <c r="L66" s="174"/>
      <c r="S66" s="10"/>
      <c r="T66" s="10"/>
      <c r="U66" s="10"/>
      <c r="V66" s="10"/>
      <c r="W66" s="10"/>
      <c r="X66" s="10"/>
      <c r="Y66" s="10"/>
      <c r="Z66" s="10"/>
      <c r="AA66" s="10"/>
      <c r="AB66" s="10"/>
      <c r="AC66" s="10"/>
      <c r="AD66" s="10"/>
      <c r="AE66" s="10"/>
    </row>
    <row r="67" spans="1:31" s="10" customFormat="1" ht="19.9" customHeight="1">
      <c r="A67" s="10"/>
      <c r="B67" s="169"/>
      <c r="C67" s="170"/>
      <c r="D67" s="171" t="s">
        <v>124</v>
      </c>
      <c r="E67" s="172"/>
      <c r="F67" s="172"/>
      <c r="G67" s="172"/>
      <c r="H67" s="172"/>
      <c r="I67" s="172"/>
      <c r="J67" s="173">
        <f>J251</f>
        <v>0</v>
      </c>
      <c r="K67" s="170"/>
      <c r="L67" s="174"/>
      <c r="S67" s="10"/>
      <c r="T67" s="10"/>
      <c r="U67" s="10"/>
      <c r="V67" s="10"/>
      <c r="W67" s="10"/>
      <c r="X67" s="10"/>
      <c r="Y67" s="10"/>
      <c r="Z67" s="10"/>
      <c r="AA67" s="10"/>
      <c r="AB67" s="10"/>
      <c r="AC67" s="10"/>
      <c r="AD67" s="10"/>
      <c r="AE67" s="10"/>
    </row>
    <row r="68" spans="1:31" s="9" customFormat="1" ht="24.95" customHeight="1">
      <c r="A68" s="9"/>
      <c r="B68" s="163"/>
      <c r="C68" s="164"/>
      <c r="D68" s="165" t="s">
        <v>125</v>
      </c>
      <c r="E68" s="166"/>
      <c r="F68" s="166"/>
      <c r="G68" s="166"/>
      <c r="H68" s="166"/>
      <c r="I68" s="166"/>
      <c r="J68" s="167">
        <f>J254</f>
        <v>0</v>
      </c>
      <c r="K68" s="164"/>
      <c r="L68" s="168"/>
      <c r="S68" s="9"/>
      <c r="T68" s="9"/>
      <c r="U68" s="9"/>
      <c r="V68" s="9"/>
      <c r="W68" s="9"/>
      <c r="X68" s="9"/>
      <c r="Y68" s="9"/>
      <c r="Z68" s="9"/>
      <c r="AA68" s="9"/>
      <c r="AB68" s="9"/>
      <c r="AC68" s="9"/>
      <c r="AD68" s="9"/>
      <c r="AE68" s="9"/>
    </row>
    <row r="69" spans="1:31" s="10" customFormat="1" ht="19.9" customHeight="1">
      <c r="A69" s="10"/>
      <c r="B69" s="169"/>
      <c r="C69" s="170"/>
      <c r="D69" s="171" t="s">
        <v>126</v>
      </c>
      <c r="E69" s="172"/>
      <c r="F69" s="172"/>
      <c r="G69" s="172"/>
      <c r="H69" s="172"/>
      <c r="I69" s="172"/>
      <c r="J69" s="173">
        <f>J255</f>
        <v>0</v>
      </c>
      <c r="K69" s="170"/>
      <c r="L69" s="174"/>
      <c r="S69" s="10"/>
      <c r="T69" s="10"/>
      <c r="U69" s="10"/>
      <c r="V69" s="10"/>
      <c r="W69" s="10"/>
      <c r="X69" s="10"/>
      <c r="Y69" s="10"/>
      <c r="Z69" s="10"/>
      <c r="AA69" s="10"/>
      <c r="AB69" s="10"/>
      <c r="AC69" s="10"/>
      <c r="AD69" s="10"/>
      <c r="AE69" s="10"/>
    </row>
    <row r="70" spans="1:31" s="10" customFormat="1" ht="19.9" customHeight="1">
      <c r="A70" s="10"/>
      <c r="B70" s="169"/>
      <c r="C70" s="170"/>
      <c r="D70" s="171" t="s">
        <v>127</v>
      </c>
      <c r="E70" s="172"/>
      <c r="F70" s="172"/>
      <c r="G70" s="172"/>
      <c r="H70" s="172"/>
      <c r="I70" s="172"/>
      <c r="J70" s="173">
        <f>J258</f>
        <v>0</v>
      </c>
      <c r="K70" s="170"/>
      <c r="L70" s="174"/>
      <c r="S70" s="10"/>
      <c r="T70" s="10"/>
      <c r="U70" s="10"/>
      <c r="V70" s="10"/>
      <c r="W70" s="10"/>
      <c r="X70" s="10"/>
      <c r="Y70" s="10"/>
      <c r="Z70" s="10"/>
      <c r="AA70" s="10"/>
      <c r="AB70" s="10"/>
      <c r="AC70" s="10"/>
      <c r="AD70" s="10"/>
      <c r="AE70" s="10"/>
    </row>
    <row r="71" spans="1:31" s="10" customFormat="1" ht="19.9" customHeight="1">
      <c r="A71" s="10"/>
      <c r="B71" s="169"/>
      <c r="C71" s="170"/>
      <c r="D71" s="171" t="s">
        <v>128</v>
      </c>
      <c r="E71" s="172"/>
      <c r="F71" s="172"/>
      <c r="G71" s="172"/>
      <c r="H71" s="172"/>
      <c r="I71" s="172"/>
      <c r="J71" s="173">
        <f>J269</f>
        <v>0</v>
      </c>
      <c r="K71" s="170"/>
      <c r="L71" s="174"/>
      <c r="S71" s="10"/>
      <c r="T71" s="10"/>
      <c r="U71" s="10"/>
      <c r="V71" s="10"/>
      <c r="W71" s="10"/>
      <c r="X71" s="10"/>
      <c r="Y71" s="10"/>
      <c r="Z71" s="10"/>
      <c r="AA71" s="10"/>
      <c r="AB71" s="10"/>
      <c r="AC71" s="10"/>
      <c r="AD71" s="10"/>
      <c r="AE71" s="10"/>
    </row>
    <row r="72" spans="1:31" s="10" customFormat="1" ht="19.9" customHeight="1">
      <c r="A72" s="10"/>
      <c r="B72" s="169"/>
      <c r="C72" s="170"/>
      <c r="D72" s="171" t="s">
        <v>129</v>
      </c>
      <c r="E72" s="172"/>
      <c r="F72" s="172"/>
      <c r="G72" s="172"/>
      <c r="H72" s="172"/>
      <c r="I72" s="172"/>
      <c r="J72" s="173">
        <f>J281</f>
        <v>0</v>
      </c>
      <c r="K72" s="170"/>
      <c r="L72" s="174"/>
      <c r="S72" s="10"/>
      <c r="T72" s="10"/>
      <c r="U72" s="10"/>
      <c r="V72" s="10"/>
      <c r="W72" s="10"/>
      <c r="X72" s="10"/>
      <c r="Y72" s="10"/>
      <c r="Z72" s="10"/>
      <c r="AA72" s="10"/>
      <c r="AB72" s="10"/>
      <c r="AC72" s="10"/>
      <c r="AD72" s="10"/>
      <c r="AE72" s="10"/>
    </row>
    <row r="73" spans="1:31" s="10" customFormat="1" ht="19.9" customHeight="1">
      <c r="A73" s="10"/>
      <c r="B73" s="169"/>
      <c r="C73" s="170"/>
      <c r="D73" s="171" t="s">
        <v>130</v>
      </c>
      <c r="E73" s="172"/>
      <c r="F73" s="172"/>
      <c r="G73" s="172"/>
      <c r="H73" s="172"/>
      <c r="I73" s="172"/>
      <c r="J73" s="173">
        <f>J288</f>
        <v>0</v>
      </c>
      <c r="K73" s="170"/>
      <c r="L73" s="174"/>
      <c r="S73" s="10"/>
      <c r="T73" s="10"/>
      <c r="U73" s="10"/>
      <c r="V73" s="10"/>
      <c r="W73" s="10"/>
      <c r="X73" s="10"/>
      <c r="Y73" s="10"/>
      <c r="Z73" s="10"/>
      <c r="AA73" s="10"/>
      <c r="AB73" s="10"/>
      <c r="AC73" s="10"/>
      <c r="AD73" s="10"/>
      <c r="AE73" s="10"/>
    </row>
    <row r="74" spans="1:31" s="10" customFormat="1" ht="19.9" customHeight="1">
      <c r="A74" s="10"/>
      <c r="B74" s="169"/>
      <c r="C74" s="170"/>
      <c r="D74" s="171" t="s">
        <v>131</v>
      </c>
      <c r="E74" s="172"/>
      <c r="F74" s="172"/>
      <c r="G74" s="172"/>
      <c r="H74" s="172"/>
      <c r="I74" s="172"/>
      <c r="J74" s="173">
        <f>J291</f>
        <v>0</v>
      </c>
      <c r="K74" s="170"/>
      <c r="L74" s="174"/>
      <c r="S74" s="10"/>
      <c r="T74" s="10"/>
      <c r="U74" s="10"/>
      <c r="V74" s="10"/>
      <c r="W74" s="10"/>
      <c r="X74" s="10"/>
      <c r="Y74" s="10"/>
      <c r="Z74" s="10"/>
      <c r="AA74" s="10"/>
      <c r="AB74" s="10"/>
      <c r="AC74" s="10"/>
      <c r="AD74" s="10"/>
      <c r="AE74" s="10"/>
    </row>
    <row r="75" spans="1:31" s="10" customFormat="1" ht="19.9" customHeight="1">
      <c r="A75" s="10"/>
      <c r="B75" s="169"/>
      <c r="C75" s="170"/>
      <c r="D75" s="171" t="s">
        <v>132</v>
      </c>
      <c r="E75" s="172"/>
      <c r="F75" s="172"/>
      <c r="G75" s="172"/>
      <c r="H75" s="172"/>
      <c r="I75" s="172"/>
      <c r="J75" s="173">
        <f>J293</f>
        <v>0</v>
      </c>
      <c r="K75" s="170"/>
      <c r="L75" s="174"/>
      <c r="S75" s="10"/>
      <c r="T75" s="10"/>
      <c r="U75" s="10"/>
      <c r="V75" s="10"/>
      <c r="W75" s="10"/>
      <c r="X75" s="10"/>
      <c r="Y75" s="10"/>
      <c r="Z75" s="10"/>
      <c r="AA75" s="10"/>
      <c r="AB75" s="10"/>
      <c r="AC75" s="10"/>
      <c r="AD75" s="10"/>
      <c r="AE75" s="10"/>
    </row>
    <row r="76" spans="1:31" s="10" customFormat="1" ht="19.9" customHeight="1">
      <c r="A76" s="10"/>
      <c r="B76" s="169"/>
      <c r="C76" s="170"/>
      <c r="D76" s="171" t="s">
        <v>133</v>
      </c>
      <c r="E76" s="172"/>
      <c r="F76" s="172"/>
      <c r="G76" s="172"/>
      <c r="H76" s="172"/>
      <c r="I76" s="172"/>
      <c r="J76" s="173">
        <f>J297</f>
        <v>0</v>
      </c>
      <c r="K76" s="170"/>
      <c r="L76" s="174"/>
      <c r="S76" s="10"/>
      <c r="T76" s="10"/>
      <c r="U76" s="10"/>
      <c r="V76" s="10"/>
      <c r="W76" s="10"/>
      <c r="X76" s="10"/>
      <c r="Y76" s="10"/>
      <c r="Z76" s="10"/>
      <c r="AA76" s="10"/>
      <c r="AB76" s="10"/>
      <c r="AC76" s="10"/>
      <c r="AD76" s="10"/>
      <c r="AE76" s="10"/>
    </row>
    <row r="77" spans="1:31" s="10" customFormat="1" ht="19.9" customHeight="1">
      <c r="A77" s="10"/>
      <c r="B77" s="169"/>
      <c r="C77" s="170"/>
      <c r="D77" s="171" t="s">
        <v>134</v>
      </c>
      <c r="E77" s="172"/>
      <c r="F77" s="172"/>
      <c r="G77" s="172"/>
      <c r="H77" s="172"/>
      <c r="I77" s="172"/>
      <c r="J77" s="173">
        <f>J299</f>
        <v>0</v>
      </c>
      <c r="K77" s="170"/>
      <c r="L77" s="174"/>
      <c r="S77" s="10"/>
      <c r="T77" s="10"/>
      <c r="U77" s="10"/>
      <c r="V77" s="10"/>
      <c r="W77" s="10"/>
      <c r="X77" s="10"/>
      <c r="Y77" s="10"/>
      <c r="Z77" s="10"/>
      <c r="AA77" s="10"/>
      <c r="AB77" s="10"/>
      <c r="AC77" s="10"/>
      <c r="AD77" s="10"/>
      <c r="AE77" s="10"/>
    </row>
    <row r="78" spans="1:31" s="10" customFormat="1" ht="19.9" customHeight="1">
      <c r="A78" s="10"/>
      <c r="B78" s="169"/>
      <c r="C78" s="170"/>
      <c r="D78" s="171" t="s">
        <v>135</v>
      </c>
      <c r="E78" s="172"/>
      <c r="F78" s="172"/>
      <c r="G78" s="172"/>
      <c r="H78" s="172"/>
      <c r="I78" s="172"/>
      <c r="J78" s="173">
        <f>J302</f>
        <v>0</v>
      </c>
      <c r="K78" s="170"/>
      <c r="L78" s="174"/>
      <c r="S78" s="10"/>
      <c r="T78" s="10"/>
      <c r="U78" s="10"/>
      <c r="V78" s="10"/>
      <c r="W78" s="10"/>
      <c r="X78" s="10"/>
      <c r="Y78" s="10"/>
      <c r="Z78" s="10"/>
      <c r="AA78" s="10"/>
      <c r="AB78" s="10"/>
      <c r="AC78" s="10"/>
      <c r="AD78" s="10"/>
      <c r="AE78" s="10"/>
    </row>
    <row r="79" spans="1:31" s="10" customFormat="1" ht="19.9" customHeight="1">
      <c r="A79" s="10"/>
      <c r="B79" s="169"/>
      <c r="C79" s="170"/>
      <c r="D79" s="171" t="s">
        <v>136</v>
      </c>
      <c r="E79" s="172"/>
      <c r="F79" s="172"/>
      <c r="G79" s="172"/>
      <c r="H79" s="172"/>
      <c r="I79" s="172"/>
      <c r="J79" s="173">
        <f>J309</f>
        <v>0</v>
      </c>
      <c r="K79" s="170"/>
      <c r="L79" s="174"/>
      <c r="S79" s="10"/>
      <c r="T79" s="10"/>
      <c r="U79" s="10"/>
      <c r="V79" s="10"/>
      <c r="W79" s="10"/>
      <c r="X79" s="10"/>
      <c r="Y79" s="10"/>
      <c r="Z79" s="10"/>
      <c r="AA79" s="10"/>
      <c r="AB79" s="10"/>
      <c r="AC79" s="10"/>
      <c r="AD79" s="10"/>
      <c r="AE79" s="10"/>
    </row>
    <row r="80" spans="1:31" s="10" customFormat="1" ht="19.9" customHeight="1">
      <c r="A80" s="10"/>
      <c r="B80" s="169"/>
      <c r="C80" s="170"/>
      <c r="D80" s="171" t="s">
        <v>137</v>
      </c>
      <c r="E80" s="172"/>
      <c r="F80" s="172"/>
      <c r="G80" s="172"/>
      <c r="H80" s="172"/>
      <c r="I80" s="172"/>
      <c r="J80" s="173">
        <f>J322</f>
        <v>0</v>
      </c>
      <c r="K80" s="170"/>
      <c r="L80" s="174"/>
      <c r="S80" s="10"/>
      <c r="T80" s="10"/>
      <c r="U80" s="10"/>
      <c r="V80" s="10"/>
      <c r="W80" s="10"/>
      <c r="X80" s="10"/>
      <c r="Y80" s="10"/>
      <c r="Z80" s="10"/>
      <c r="AA80" s="10"/>
      <c r="AB80" s="10"/>
      <c r="AC80" s="10"/>
      <c r="AD80" s="10"/>
      <c r="AE80" s="10"/>
    </row>
    <row r="81" spans="1:31" s="10" customFormat="1" ht="19.9" customHeight="1">
      <c r="A81" s="10"/>
      <c r="B81" s="169"/>
      <c r="C81" s="170"/>
      <c r="D81" s="171" t="s">
        <v>138</v>
      </c>
      <c r="E81" s="172"/>
      <c r="F81" s="172"/>
      <c r="G81" s="172"/>
      <c r="H81" s="172"/>
      <c r="I81" s="172"/>
      <c r="J81" s="173">
        <f>J339</f>
        <v>0</v>
      </c>
      <c r="K81" s="170"/>
      <c r="L81" s="174"/>
      <c r="S81" s="10"/>
      <c r="T81" s="10"/>
      <c r="U81" s="10"/>
      <c r="V81" s="10"/>
      <c r="W81" s="10"/>
      <c r="X81" s="10"/>
      <c r="Y81" s="10"/>
      <c r="Z81" s="10"/>
      <c r="AA81" s="10"/>
      <c r="AB81" s="10"/>
      <c r="AC81" s="10"/>
      <c r="AD81" s="10"/>
      <c r="AE81" s="10"/>
    </row>
    <row r="82" spans="1:31" s="10" customFormat="1" ht="19.9" customHeight="1">
      <c r="A82" s="10"/>
      <c r="B82" s="169"/>
      <c r="C82" s="170"/>
      <c r="D82" s="171" t="s">
        <v>139</v>
      </c>
      <c r="E82" s="172"/>
      <c r="F82" s="172"/>
      <c r="G82" s="172"/>
      <c r="H82" s="172"/>
      <c r="I82" s="172"/>
      <c r="J82" s="173">
        <f>J350</f>
        <v>0</v>
      </c>
      <c r="K82" s="170"/>
      <c r="L82" s="174"/>
      <c r="S82" s="10"/>
      <c r="T82" s="10"/>
      <c r="U82" s="10"/>
      <c r="V82" s="10"/>
      <c r="W82" s="10"/>
      <c r="X82" s="10"/>
      <c r="Y82" s="10"/>
      <c r="Z82" s="10"/>
      <c r="AA82" s="10"/>
      <c r="AB82" s="10"/>
      <c r="AC82" s="10"/>
      <c r="AD82" s="10"/>
      <c r="AE82" s="10"/>
    </row>
    <row r="83" spans="1:31" s="10" customFormat="1" ht="19.9" customHeight="1">
      <c r="A83" s="10"/>
      <c r="B83" s="169"/>
      <c r="C83" s="170"/>
      <c r="D83" s="171" t="s">
        <v>140</v>
      </c>
      <c r="E83" s="172"/>
      <c r="F83" s="172"/>
      <c r="G83" s="172"/>
      <c r="H83" s="172"/>
      <c r="I83" s="172"/>
      <c r="J83" s="173">
        <f>J362</f>
        <v>0</v>
      </c>
      <c r="K83" s="170"/>
      <c r="L83" s="174"/>
      <c r="S83" s="10"/>
      <c r="T83" s="10"/>
      <c r="U83" s="10"/>
      <c r="V83" s="10"/>
      <c r="W83" s="10"/>
      <c r="X83" s="10"/>
      <c r="Y83" s="10"/>
      <c r="Z83" s="10"/>
      <c r="AA83" s="10"/>
      <c r="AB83" s="10"/>
      <c r="AC83" s="10"/>
      <c r="AD83" s="10"/>
      <c r="AE83" s="10"/>
    </row>
    <row r="84" spans="1:31" s="10" customFormat="1" ht="19.9" customHeight="1">
      <c r="A84" s="10"/>
      <c r="B84" s="169"/>
      <c r="C84" s="170"/>
      <c r="D84" s="171" t="s">
        <v>141</v>
      </c>
      <c r="E84" s="172"/>
      <c r="F84" s="172"/>
      <c r="G84" s="172"/>
      <c r="H84" s="172"/>
      <c r="I84" s="172"/>
      <c r="J84" s="173">
        <f>J371</f>
        <v>0</v>
      </c>
      <c r="K84" s="170"/>
      <c r="L84" s="174"/>
      <c r="S84" s="10"/>
      <c r="T84" s="10"/>
      <c r="U84" s="10"/>
      <c r="V84" s="10"/>
      <c r="W84" s="10"/>
      <c r="X84" s="10"/>
      <c r="Y84" s="10"/>
      <c r="Z84" s="10"/>
      <c r="AA84" s="10"/>
      <c r="AB84" s="10"/>
      <c r="AC84" s="10"/>
      <c r="AD84" s="10"/>
      <c r="AE84" s="10"/>
    </row>
    <row r="85" spans="1:31" s="10" customFormat="1" ht="19.9" customHeight="1">
      <c r="A85" s="10"/>
      <c r="B85" s="169"/>
      <c r="C85" s="170"/>
      <c r="D85" s="171" t="s">
        <v>142</v>
      </c>
      <c r="E85" s="172"/>
      <c r="F85" s="172"/>
      <c r="G85" s="172"/>
      <c r="H85" s="172"/>
      <c r="I85" s="172"/>
      <c r="J85" s="173">
        <f>J388</f>
        <v>0</v>
      </c>
      <c r="K85" s="170"/>
      <c r="L85" s="174"/>
      <c r="S85" s="10"/>
      <c r="T85" s="10"/>
      <c r="U85" s="10"/>
      <c r="V85" s="10"/>
      <c r="W85" s="10"/>
      <c r="X85" s="10"/>
      <c r="Y85" s="10"/>
      <c r="Z85" s="10"/>
      <c r="AA85" s="10"/>
      <c r="AB85" s="10"/>
      <c r="AC85" s="10"/>
      <c r="AD85" s="10"/>
      <c r="AE85" s="10"/>
    </row>
    <row r="86" spans="1:31" s="10" customFormat="1" ht="19.9" customHeight="1">
      <c r="A86" s="10"/>
      <c r="B86" s="169"/>
      <c r="C86" s="170"/>
      <c r="D86" s="171" t="s">
        <v>143</v>
      </c>
      <c r="E86" s="172"/>
      <c r="F86" s="172"/>
      <c r="G86" s="172"/>
      <c r="H86" s="172"/>
      <c r="I86" s="172"/>
      <c r="J86" s="173">
        <f>J401</f>
        <v>0</v>
      </c>
      <c r="K86" s="170"/>
      <c r="L86" s="174"/>
      <c r="S86" s="10"/>
      <c r="T86" s="10"/>
      <c r="U86" s="10"/>
      <c r="V86" s="10"/>
      <c r="W86" s="10"/>
      <c r="X86" s="10"/>
      <c r="Y86" s="10"/>
      <c r="Z86" s="10"/>
      <c r="AA86" s="10"/>
      <c r="AB86" s="10"/>
      <c r="AC86" s="10"/>
      <c r="AD86" s="10"/>
      <c r="AE86" s="10"/>
    </row>
    <row r="87" spans="1:31" s="10" customFormat="1" ht="19.9" customHeight="1">
      <c r="A87" s="10"/>
      <c r="B87" s="169"/>
      <c r="C87" s="170"/>
      <c r="D87" s="171" t="s">
        <v>144</v>
      </c>
      <c r="E87" s="172"/>
      <c r="F87" s="172"/>
      <c r="G87" s="172"/>
      <c r="H87" s="172"/>
      <c r="I87" s="172"/>
      <c r="J87" s="173">
        <f>J404</f>
        <v>0</v>
      </c>
      <c r="K87" s="170"/>
      <c r="L87" s="174"/>
      <c r="S87" s="10"/>
      <c r="T87" s="10"/>
      <c r="U87" s="10"/>
      <c r="V87" s="10"/>
      <c r="W87" s="10"/>
      <c r="X87" s="10"/>
      <c r="Y87" s="10"/>
      <c r="Z87" s="10"/>
      <c r="AA87" s="10"/>
      <c r="AB87" s="10"/>
      <c r="AC87" s="10"/>
      <c r="AD87" s="10"/>
      <c r="AE87" s="10"/>
    </row>
    <row r="88" spans="1:31" s="10" customFormat="1" ht="19.9" customHeight="1">
      <c r="A88" s="10"/>
      <c r="B88" s="169"/>
      <c r="C88" s="170"/>
      <c r="D88" s="171" t="s">
        <v>145</v>
      </c>
      <c r="E88" s="172"/>
      <c r="F88" s="172"/>
      <c r="G88" s="172"/>
      <c r="H88" s="172"/>
      <c r="I88" s="172"/>
      <c r="J88" s="173">
        <f>J407</f>
        <v>0</v>
      </c>
      <c r="K88" s="170"/>
      <c r="L88" s="174"/>
      <c r="S88" s="10"/>
      <c r="T88" s="10"/>
      <c r="U88" s="10"/>
      <c r="V88" s="10"/>
      <c r="W88" s="10"/>
      <c r="X88" s="10"/>
      <c r="Y88" s="10"/>
      <c r="Z88" s="10"/>
      <c r="AA88" s="10"/>
      <c r="AB88" s="10"/>
      <c r="AC88" s="10"/>
      <c r="AD88" s="10"/>
      <c r="AE88" s="10"/>
    </row>
    <row r="89" spans="1:31" s="10" customFormat="1" ht="19.9" customHeight="1">
      <c r="A89" s="10"/>
      <c r="B89" s="169"/>
      <c r="C89" s="170"/>
      <c r="D89" s="171" t="s">
        <v>146</v>
      </c>
      <c r="E89" s="172"/>
      <c r="F89" s="172"/>
      <c r="G89" s="172"/>
      <c r="H89" s="172"/>
      <c r="I89" s="172"/>
      <c r="J89" s="173">
        <f>J410</f>
        <v>0</v>
      </c>
      <c r="K89" s="170"/>
      <c r="L89" s="174"/>
      <c r="S89" s="10"/>
      <c r="T89" s="10"/>
      <c r="U89" s="10"/>
      <c r="V89" s="10"/>
      <c r="W89" s="10"/>
      <c r="X89" s="10"/>
      <c r="Y89" s="10"/>
      <c r="Z89" s="10"/>
      <c r="AA89" s="10"/>
      <c r="AB89" s="10"/>
      <c r="AC89" s="10"/>
      <c r="AD89" s="10"/>
      <c r="AE89" s="10"/>
    </row>
    <row r="90" spans="1:31" s="2" customFormat="1" ht="21.8" customHeight="1">
      <c r="A90" s="36"/>
      <c r="B90" s="37"/>
      <c r="C90" s="38"/>
      <c r="D90" s="38"/>
      <c r="E90" s="38"/>
      <c r="F90" s="38"/>
      <c r="G90" s="38"/>
      <c r="H90" s="38"/>
      <c r="I90" s="38"/>
      <c r="J90" s="38"/>
      <c r="K90" s="38"/>
      <c r="L90" s="132"/>
      <c r="S90" s="36"/>
      <c r="T90" s="36"/>
      <c r="U90" s="36"/>
      <c r="V90" s="36"/>
      <c r="W90" s="36"/>
      <c r="X90" s="36"/>
      <c r="Y90" s="36"/>
      <c r="Z90" s="36"/>
      <c r="AA90" s="36"/>
      <c r="AB90" s="36"/>
      <c r="AC90" s="36"/>
      <c r="AD90" s="36"/>
      <c r="AE90" s="36"/>
    </row>
    <row r="91" spans="1:31" s="2" customFormat="1" ht="6.95" customHeight="1">
      <c r="A91" s="36"/>
      <c r="B91" s="57"/>
      <c r="C91" s="58"/>
      <c r="D91" s="58"/>
      <c r="E91" s="58"/>
      <c r="F91" s="58"/>
      <c r="G91" s="58"/>
      <c r="H91" s="58"/>
      <c r="I91" s="58"/>
      <c r="J91" s="58"/>
      <c r="K91" s="58"/>
      <c r="L91" s="132"/>
      <c r="S91" s="36"/>
      <c r="T91" s="36"/>
      <c r="U91" s="36"/>
      <c r="V91" s="36"/>
      <c r="W91" s="36"/>
      <c r="X91" s="36"/>
      <c r="Y91" s="36"/>
      <c r="Z91" s="36"/>
      <c r="AA91" s="36"/>
      <c r="AB91" s="36"/>
      <c r="AC91" s="36"/>
      <c r="AD91" s="36"/>
      <c r="AE91" s="36"/>
    </row>
    <row r="95" spans="1:31" s="2" customFormat="1" ht="6.95" customHeight="1">
      <c r="A95" s="36"/>
      <c r="B95" s="59"/>
      <c r="C95" s="60"/>
      <c r="D95" s="60"/>
      <c r="E95" s="60"/>
      <c r="F95" s="60"/>
      <c r="G95" s="60"/>
      <c r="H95" s="60"/>
      <c r="I95" s="60"/>
      <c r="J95" s="60"/>
      <c r="K95" s="60"/>
      <c r="L95" s="132"/>
      <c r="S95" s="36"/>
      <c r="T95" s="36"/>
      <c r="U95" s="36"/>
      <c r="V95" s="36"/>
      <c r="W95" s="36"/>
      <c r="X95" s="36"/>
      <c r="Y95" s="36"/>
      <c r="Z95" s="36"/>
      <c r="AA95" s="36"/>
      <c r="AB95" s="36"/>
      <c r="AC95" s="36"/>
      <c r="AD95" s="36"/>
      <c r="AE95" s="36"/>
    </row>
    <row r="96" spans="1:31" s="2" customFormat="1" ht="24.95" customHeight="1">
      <c r="A96" s="36"/>
      <c r="B96" s="37"/>
      <c r="C96" s="21" t="s">
        <v>147</v>
      </c>
      <c r="D96" s="38"/>
      <c r="E96" s="38"/>
      <c r="F96" s="38"/>
      <c r="G96" s="38"/>
      <c r="H96" s="38"/>
      <c r="I96" s="38"/>
      <c r="J96" s="38"/>
      <c r="K96" s="38"/>
      <c r="L96" s="132"/>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38"/>
      <c r="J97" s="38"/>
      <c r="K97" s="38"/>
      <c r="L97" s="132"/>
      <c r="S97" s="36"/>
      <c r="T97" s="36"/>
      <c r="U97" s="36"/>
      <c r="V97" s="36"/>
      <c r="W97" s="36"/>
      <c r="X97" s="36"/>
      <c r="Y97" s="36"/>
      <c r="Z97" s="36"/>
      <c r="AA97" s="36"/>
      <c r="AB97" s="36"/>
      <c r="AC97" s="36"/>
      <c r="AD97" s="36"/>
      <c r="AE97" s="36"/>
    </row>
    <row r="98" spans="1:31" s="2" customFormat="1" ht="12" customHeight="1">
      <c r="A98" s="36"/>
      <c r="B98" s="37"/>
      <c r="C98" s="30" t="s">
        <v>16</v>
      </c>
      <c r="D98" s="38"/>
      <c r="E98" s="38"/>
      <c r="F98" s="38"/>
      <c r="G98" s="38"/>
      <c r="H98" s="38"/>
      <c r="I98" s="38"/>
      <c r="J98" s="38"/>
      <c r="K98" s="38"/>
      <c r="L98" s="132"/>
      <c r="S98" s="36"/>
      <c r="T98" s="36"/>
      <c r="U98" s="36"/>
      <c r="V98" s="36"/>
      <c r="W98" s="36"/>
      <c r="X98" s="36"/>
      <c r="Y98" s="36"/>
      <c r="Z98" s="36"/>
      <c r="AA98" s="36"/>
      <c r="AB98" s="36"/>
      <c r="AC98" s="36"/>
      <c r="AD98" s="36"/>
      <c r="AE98" s="36"/>
    </row>
    <row r="99" spans="1:31" s="2" customFormat="1" ht="16.5" customHeight="1">
      <c r="A99" s="36"/>
      <c r="B99" s="37"/>
      <c r="C99" s="38"/>
      <c r="D99" s="38"/>
      <c r="E99" s="158" t="str">
        <f>E7</f>
        <v>SPŠS Havlíčkův Brod</v>
      </c>
      <c r="F99" s="30"/>
      <c r="G99" s="30"/>
      <c r="H99" s="30"/>
      <c r="I99" s="38"/>
      <c r="J99" s="38"/>
      <c r="K99" s="38"/>
      <c r="L99" s="132"/>
      <c r="S99" s="36"/>
      <c r="T99" s="36"/>
      <c r="U99" s="36"/>
      <c r="V99" s="36"/>
      <c r="W99" s="36"/>
      <c r="X99" s="36"/>
      <c r="Y99" s="36"/>
      <c r="Z99" s="36"/>
      <c r="AA99" s="36"/>
      <c r="AB99" s="36"/>
      <c r="AC99" s="36"/>
      <c r="AD99" s="36"/>
      <c r="AE99" s="36"/>
    </row>
    <row r="100" spans="1:31" s="2" customFormat="1" ht="12" customHeight="1">
      <c r="A100" s="36"/>
      <c r="B100" s="37"/>
      <c r="C100" s="30" t="s">
        <v>111</v>
      </c>
      <c r="D100" s="38"/>
      <c r="E100" s="38"/>
      <c r="F100" s="38"/>
      <c r="G100" s="38"/>
      <c r="H100" s="38"/>
      <c r="I100" s="38"/>
      <c r="J100" s="38"/>
      <c r="K100" s="38"/>
      <c r="L100" s="132"/>
      <c r="S100" s="36"/>
      <c r="T100" s="36"/>
      <c r="U100" s="36"/>
      <c r="V100" s="36"/>
      <c r="W100" s="36"/>
      <c r="X100" s="36"/>
      <c r="Y100" s="36"/>
      <c r="Z100" s="36"/>
      <c r="AA100" s="36"/>
      <c r="AB100" s="36"/>
      <c r="AC100" s="36"/>
      <c r="AD100" s="36"/>
      <c r="AE100" s="36"/>
    </row>
    <row r="101" spans="1:31" s="2" customFormat="1" ht="16.5" customHeight="1">
      <c r="A101" s="36"/>
      <c r="B101" s="37"/>
      <c r="C101" s="38"/>
      <c r="D101" s="38"/>
      <c r="E101" s="67" t="str">
        <f>E9</f>
        <v>01 - Bourací práce</v>
      </c>
      <c r="F101" s="38"/>
      <c r="G101" s="38"/>
      <c r="H101" s="38"/>
      <c r="I101" s="38"/>
      <c r="J101" s="38"/>
      <c r="K101" s="38"/>
      <c r="L101" s="132"/>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38"/>
      <c r="J102" s="38"/>
      <c r="K102" s="38"/>
      <c r="L102" s="132"/>
      <c r="S102" s="36"/>
      <c r="T102" s="36"/>
      <c r="U102" s="36"/>
      <c r="V102" s="36"/>
      <c r="W102" s="36"/>
      <c r="X102" s="36"/>
      <c r="Y102" s="36"/>
      <c r="Z102" s="36"/>
      <c r="AA102" s="36"/>
      <c r="AB102" s="36"/>
      <c r="AC102" s="36"/>
      <c r="AD102" s="36"/>
      <c r="AE102" s="36"/>
    </row>
    <row r="103" spans="1:31" s="2" customFormat="1" ht="12" customHeight="1">
      <c r="A103" s="36"/>
      <c r="B103" s="37"/>
      <c r="C103" s="30" t="s">
        <v>21</v>
      </c>
      <c r="D103" s="38"/>
      <c r="E103" s="38"/>
      <c r="F103" s="25" t="str">
        <f>F12</f>
        <v xml:space="preserve"> </v>
      </c>
      <c r="G103" s="38"/>
      <c r="H103" s="38"/>
      <c r="I103" s="30" t="s">
        <v>23</v>
      </c>
      <c r="J103" s="70" t="str">
        <f>IF(J12="","",J12)</f>
        <v>27. 9. 2023</v>
      </c>
      <c r="K103" s="38"/>
      <c r="L103" s="132"/>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38"/>
      <c r="J104" s="38"/>
      <c r="K104" s="38"/>
      <c r="L104" s="132"/>
      <c r="S104" s="36"/>
      <c r="T104" s="36"/>
      <c r="U104" s="36"/>
      <c r="V104" s="36"/>
      <c r="W104" s="36"/>
      <c r="X104" s="36"/>
      <c r="Y104" s="36"/>
      <c r="Z104" s="36"/>
      <c r="AA104" s="36"/>
      <c r="AB104" s="36"/>
      <c r="AC104" s="36"/>
      <c r="AD104" s="36"/>
      <c r="AE104" s="36"/>
    </row>
    <row r="105" spans="1:31" s="2" customFormat="1" ht="15.15" customHeight="1">
      <c r="A105" s="36"/>
      <c r="B105" s="37"/>
      <c r="C105" s="30" t="s">
        <v>25</v>
      </c>
      <c r="D105" s="38"/>
      <c r="E105" s="38"/>
      <c r="F105" s="25" t="str">
        <f>E15</f>
        <v xml:space="preserve"> </v>
      </c>
      <c r="G105" s="38"/>
      <c r="H105" s="38"/>
      <c r="I105" s="30" t="s">
        <v>30</v>
      </c>
      <c r="J105" s="34" t="str">
        <f>E21</f>
        <v xml:space="preserve"> </v>
      </c>
      <c r="K105" s="38"/>
      <c r="L105" s="132"/>
      <c r="S105" s="36"/>
      <c r="T105" s="36"/>
      <c r="U105" s="36"/>
      <c r="V105" s="36"/>
      <c r="W105" s="36"/>
      <c r="X105" s="36"/>
      <c r="Y105" s="36"/>
      <c r="Z105" s="36"/>
      <c r="AA105" s="36"/>
      <c r="AB105" s="36"/>
      <c r="AC105" s="36"/>
      <c r="AD105" s="36"/>
      <c r="AE105" s="36"/>
    </row>
    <row r="106" spans="1:31" s="2" customFormat="1" ht="15.15" customHeight="1">
      <c r="A106" s="36"/>
      <c r="B106" s="37"/>
      <c r="C106" s="30" t="s">
        <v>28</v>
      </c>
      <c r="D106" s="38"/>
      <c r="E106" s="38"/>
      <c r="F106" s="25" t="str">
        <f>IF(E18="","",E18)</f>
        <v>Vyplň údaj</v>
      </c>
      <c r="G106" s="38"/>
      <c r="H106" s="38"/>
      <c r="I106" s="30" t="s">
        <v>32</v>
      </c>
      <c r="J106" s="34" t="str">
        <f>E24</f>
        <v xml:space="preserve"> </v>
      </c>
      <c r="K106" s="38"/>
      <c r="L106" s="132"/>
      <c r="S106" s="36"/>
      <c r="T106" s="36"/>
      <c r="U106" s="36"/>
      <c r="V106" s="36"/>
      <c r="W106" s="36"/>
      <c r="X106" s="36"/>
      <c r="Y106" s="36"/>
      <c r="Z106" s="36"/>
      <c r="AA106" s="36"/>
      <c r="AB106" s="36"/>
      <c r="AC106" s="36"/>
      <c r="AD106" s="36"/>
      <c r="AE106" s="36"/>
    </row>
    <row r="107" spans="1:31" s="2" customFormat="1" ht="10.3" customHeight="1">
      <c r="A107" s="36"/>
      <c r="B107" s="37"/>
      <c r="C107" s="38"/>
      <c r="D107" s="38"/>
      <c r="E107" s="38"/>
      <c r="F107" s="38"/>
      <c r="G107" s="38"/>
      <c r="H107" s="38"/>
      <c r="I107" s="38"/>
      <c r="J107" s="38"/>
      <c r="K107" s="38"/>
      <c r="L107" s="132"/>
      <c r="S107" s="36"/>
      <c r="T107" s="36"/>
      <c r="U107" s="36"/>
      <c r="V107" s="36"/>
      <c r="W107" s="36"/>
      <c r="X107" s="36"/>
      <c r="Y107" s="36"/>
      <c r="Z107" s="36"/>
      <c r="AA107" s="36"/>
      <c r="AB107" s="36"/>
      <c r="AC107" s="36"/>
      <c r="AD107" s="36"/>
      <c r="AE107" s="36"/>
    </row>
    <row r="108" spans="1:31" s="11" customFormat="1" ht="29.25" customHeight="1">
      <c r="A108" s="175"/>
      <c r="B108" s="176"/>
      <c r="C108" s="177" t="s">
        <v>148</v>
      </c>
      <c r="D108" s="178" t="s">
        <v>54</v>
      </c>
      <c r="E108" s="178" t="s">
        <v>50</v>
      </c>
      <c r="F108" s="178" t="s">
        <v>51</v>
      </c>
      <c r="G108" s="178" t="s">
        <v>149</v>
      </c>
      <c r="H108" s="178" t="s">
        <v>150</v>
      </c>
      <c r="I108" s="178" t="s">
        <v>151</v>
      </c>
      <c r="J108" s="178" t="s">
        <v>115</v>
      </c>
      <c r="K108" s="179" t="s">
        <v>152</v>
      </c>
      <c r="L108" s="180"/>
      <c r="M108" s="90" t="s">
        <v>19</v>
      </c>
      <c r="N108" s="91" t="s">
        <v>39</v>
      </c>
      <c r="O108" s="91" t="s">
        <v>153</v>
      </c>
      <c r="P108" s="91" t="s">
        <v>154</v>
      </c>
      <c r="Q108" s="91" t="s">
        <v>155</v>
      </c>
      <c r="R108" s="91" t="s">
        <v>156</v>
      </c>
      <c r="S108" s="91" t="s">
        <v>157</v>
      </c>
      <c r="T108" s="92" t="s">
        <v>158</v>
      </c>
      <c r="U108" s="175"/>
      <c r="V108" s="175"/>
      <c r="W108" s="175"/>
      <c r="X108" s="175"/>
      <c r="Y108" s="175"/>
      <c r="Z108" s="175"/>
      <c r="AA108" s="175"/>
      <c r="AB108" s="175"/>
      <c r="AC108" s="175"/>
      <c r="AD108" s="175"/>
      <c r="AE108" s="175"/>
    </row>
    <row r="109" spans="1:63" s="2" customFormat="1" ht="22.8" customHeight="1">
      <c r="A109" s="36"/>
      <c r="B109" s="37"/>
      <c r="C109" s="97" t="s">
        <v>159</v>
      </c>
      <c r="D109" s="38"/>
      <c r="E109" s="38"/>
      <c r="F109" s="38"/>
      <c r="G109" s="38"/>
      <c r="H109" s="38"/>
      <c r="I109" s="38"/>
      <c r="J109" s="181">
        <f>BK109</f>
        <v>0</v>
      </c>
      <c r="K109" s="38"/>
      <c r="L109" s="42"/>
      <c r="M109" s="93"/>
      <c r="N109" s="182"/>
      <c r="O109" s="94"/>
      <c r="P109" s="183">
        <f>P110+P254</f>
        <v>0</v>
      </c>
      <c r="Q109" s="94"/>
      <c r="R109" s="183">
        <f>R110+R254</f>
        <v>20.520919090000003</v>
      </c>
      <c r="S109" s="94"/>
      <c r="T109" s="184">
        <f>T110+T254</f>
        <v>237.12505974</v>
      </c>
      <c r="U109" s="36"/>
      <c r="V109" s="36"/>
      <c r="W109" s="36"/>
      <c r="X109" s="36"/>
      <c r="Y109" s="36"/>
      <c r="Z109" s="36"/>
      <c r="AA109" s="36"/>
      <c r="AB109" s="36"/>
      <c r="AC109" s="36"/>
      <c r="AD109" s="36"/>
      <c r="AE109" s="36"/>
      <c r="AT109" s="15" t="s">
        <v>68</v>
      </c>
      <c r="AU109" s="15" t="s">
        <v>116</v>
      </c>
      <c r="BK109" s="185">
        <f>BK110+BK254</f>
        <v>0</v>
      </c>
    </row>
    <row r="110" spans="1:63" s="12" customFormat="1" ht="25.9" customHeight="1">
      <c r="A110" s="12"/>
      <c r="B110" s="186"/>
      <c r="C110" s="187"/>
      <c r="D110" s="188" t="s">
        <v>68</v>
      </c>
      <c r="E110" s="189" t="s">
        <v>160</v>
      </c>
      <c r="F110" s="189" t="s">
        <v>161</v>
      </c>
      <c r="G110" s="187"/>
      <c r="H110" s="187"/>
      <c r="I110" s="190"/>
      <c r="J110" s="191">
        <f>BK110</f>
        <v>0</v>
      </c>
      <c r="K110" s="187"/>
      <c r="L110" s="192"/>
      <c r="M110" s="193"/>
      <c r="N110" s="194"/>
      <c r="O110" s="194"/>
      <c r="P110" s="195">
        <f>P111+P120+P140+P147+P154+P226+P251</f>
        <v>0</v>
      </c>
      <c r="Q110" s="194"/>
      <c r="R110" s="195">
        <f>R111+R120+R140+R147+R154+R226+R251</f>
        <v>19.932983150000002</v>
      </c>
      <c r="S110" s="194"/>
      <c r="T110" s="196">
        <f>T111+T120+T140+T147+T154+T226+T251</f>
        <v>124.64696799999999</v>
      </c>
      <c r="U110" s="12"/>
      <c r="V110" s="12"/>
      <c r="W110" s="12"/>
      <c r="X110" s="12"/>
      <c r="Y110" s="12"/>
      <c r="Z110" s="12"/>
      <c r="AA110" s="12"/>
      <c r="AB110" s="12"/>
      <c r="AC110" s="12"/>
      <c r="AD110" s="12"/>
      <c r="AE110" s="12"/>
      <c r="AR110" s="197" t="s">
        <v>77</v>
      </c>
      <c r="AT110" s="198" t="s">
        <v>68</v>
      </c>
      <c r="AU110" s="198" t="s">
        <v>69</v>
      </c>
      <c r="AY110" s="197" t="s">
        <v>162</v>
      </c>
      <c r="BK110" s="199">
        <f>BK111+BK120+BK140+BK147+BK154+BK226+BK251</f>
        <v>0</v>
      </c>
    </row>
    <row r="111" spans="1:63" s="12" customFormat="1" ht="22.8" customHeight="1">
      <c r="A111" s="12"/>
      <c r="B111" s="186"/>
      <c r="C111" s="187"/>
      <c r="D111" s="188" t="s">
        <v>68</v>
      </c>
      <c r="E111" s="200" t="s">
        <v>77</v>
      </c>
      <c r="F111" s="200" t="s">
        <v>163</v>
      </c>
      <c r="G111" s="187"/>
      <c r="H111" s="187"/>
      <c r="I111" s="190"/>
      <c r="J111" s="201">
        <f>BK111</f>
        <v>0</v>
      </c>
      <c r="K111" s="187"/>
      <c r="L111" s="192"/>
      <c r="M111" s="193"/>
      <c r="N111" s="194"/>
      <c r="O111" s="194"/>
      <c r="P111" s="195">
        <f>SUM(P112:P119)</f>
        <v>0</v>
      </c>
      <c r="Q111" s="194"/>
      <c r="R111" s="195">
        <f>SUM(R112:R119)</f>
        <v>0</v>
      </c>
      <c r="S111" s="194"/>
      <c r="T111" s="196">
        <f>SUM(T112:T119)</f>
        <v>0</v>
      </c>
      <c r="U111" s="12"/>
      <c r="V111" s="12"/>
      <c r="W111" s="12"/>
      <c r="X111" s="12"/>
      <c r="Y111" s="12"/>
      <c r="Z111" s="12"/>
      <c r="AA111" s="12"/>
      <c r="AB111" s="12"/>
      <c r="AC111" s="12"/>
      <c r="AD111" s="12"/>
      <c r="AE111" s="12"/>
      <c r="AR111" s="197" t="s">
        <v>77</v>
      </c>
      <c r="AT111" s="198" t="s">
        <v>68</v>
      </c>
      <c r="AU111" s="198" t="s">
        <v>77</v>
      </c>
      <c r="AY111" s="197" t="s">
        <v>162</v>
      </c>
      <c r="BK111" s="199">
        <f>SUM(BK112:BK119)</f>
        <v>0</v>
      </c>
    </row>
    <row r="112" spans="1:65" s="2" customFormat="1" ht="37.8" customHeight="1">
      <c r="A112" s="36"/>
      <c r="B112" s="37"/>
      <c r="C112" s="202" t="s">
        <v>77</v>
      </c>
      <c r="D112" s="202" t="s">
        <v>164</v>
      </c>
      <c r="E112" s="203" t="s">
        <v>165</v>
      </c>
      <c r="F112" s="204" t="s">
        <v>166</v>
      </c>
      <c r="G112" s="205" t="s">
        <v>167</v>
      </c>
      <c r="H112" s="206">
        <v>5.344</v>
      </c>
      <c r="I112" s="207"/>
      <c r="J112" s="208">
        <f>ROUND(I112*H112,2)</f>
        <v>0</v>
      </c>
      <c r="K112" s="204" t="s">
        <v>168</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79</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170</v>
      </c>
    </row>
    <row r="113" spans="1:47" s="2" customFormat="1" ht="12">
      <c r="A113" s="36"/>
      <c r="B113" s="37"/>
      <c r="C113" s="38"/>
      <c r="D113" s="215" t="s">
        <v>171</v>
      </c>
      <c r="E113" s="38"/>
      <c r="F113" s="216" t="s">
        <v>172</v>
      </c>
      <c r="G113" s="38"/>
      <c r="H113" s="38"/>
      <c r="I113" s="217"/>
      <c r="J113" s="38"/>
      <c r="K113" s="38"/>
      <c r="L113" s="42"/>
      <c r="M113" s="218"/>
      <c r="N113" s="219"/>
      <c r="O113" s="82"/>
      <c r="P113" s="82"/>
      <c r="Q113" s="82"/>
      <c r="R113" s="82"/>
      <c r="S113" s="82"/>
      <c r="T113" s="83"/>
      <c r="U113" s="36"/>
      <c r="V113" s="36"/>
      <c r="W113" s="36"/>
      <c r="X113" s="36"/>
      <c r="Y113" s="36"/>
      <c r="Z113" s="36"/>
      <c r="AA113" s="36"/>
      <c r="AB113" s="36"/>
      <c r="AC113" s="36"/>
      <c r="AD113" s="36"/>
      <c r="AE113" s="36"/>
      <c r="AT113" s="15" t="s">
        <v>171</v>
      </c>
      <c r="AU113" s="15" t="s">
        <v>79</v>
      </c>
    </row>
    <row r="114" spans="1:65" s="2" customFormat="1" ht="62.7" customHeight="1">
      <c r="A114" s="36"/>
      <c r="B114" s="37"/>
      <c r="C114" s="202" t="s">
        <v>79</v>
      </c>
      <c r="D114" s="202" t="s">
        <v>164</v>
      </c>
      <c r="E114" s="203" t="s">
        <v>173</v>
      </c>
      <c r="F114" s="204" t="s">
        <v>174</v>
      </c>
      <c r="G114" s="205" t="s">
        <v>167</v>
      </c>
      <c r="H114" s="206">
        <v>5.344</v>
      </c>
      <c r="I114" s="207"/>
      <c r="J114" s="208">
        <f>ROUND(I114*H114,2)</f>
        <v>0</v>
      </c>
      <c r="K114" s="204" t="s">
        <v>168</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79</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175</v>
      </c>
    </row>
    <row r="115" spans="1:47" s="2" customFormat="1" ht="12">
      <c r="A115" s="36"/>
      <c r="B115" s="37"/>
      <c r="C115" s="38"/>
      <c r="D115" s="215" t="s">
        <v>171</v>
      </c>
      <c r="E115" s="38"/>
      <c r="F115" s="216" t="s">
        <v>176</v>
      </c>
      <c r="G115" s="38"/>
      <c r="H115" s="38"/>
      <c r="I115" s="217"/>
      <c r="J115" s="38"/>
      <c r="K115" s="38"/>
      <c r="L115" s="42"/>
      <c r="M115" s="218"/>
      <c r="N115" s="219"/>
      <c r="O115" s="82"/>
      <c r="P115" s="82"/>
      <c r="Q115" s="82"/>
      <c r="R115" s="82"/>
      <c r="S115" s="82"/>
      <c r="T115" s="83"/>
      <c r="U115" s="36"/>
      <c r="V115" s="36"/>
      <c r="W115" s="36"/>
      <c r="X115" s="36"/>
      <c r="Y115" s="36"/>
      <c r="Z115" s="36"/>
      <c r="AA115" s="36"/>
      <c r="AB115" s="36"/>
      <c r="AC115" s="36"/>
      <c r="AD115" s="36"/>
      <c r="AE115" s="36"/>
      <c r="AT115" s="15" t="s">
        <v>171</v>
      </c>
      <c r="AU115" s="15" t="s">
        <v>79</v>
      </c>
    </row>
    <row r="116" spans="1:65" s="2" customFormat="1" ht="66.75" customHeight="1">
      <c r="A116" s="36"/>
      <c r="B116" s="37"/>
      <c r="C116" s="202" t="s">
        <v>177</v>
      </c>
      <c r="D116" s="202" t="s">
        <v>164</v>
      </c>
      <c r="E116" s="203" t="s">
        <v>178</v>
      </c>
      <c r="F116" s="204" t="s">
        <v>179</v>
      </c>
      <c r="G116" s="205" t="s">
        <v>167</v>
      </c>
      <c r="H116" s="206">
        <v>53.44</v>
      </c>
      <c r="I116" s="207"/>
      <c r="J116" s="208">
        <f>ROUND(I116*H116,2)</f>
        <v>0</v>
      </c>
      <c r="K116" s="204" t="s">
        <v>168</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79</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180</v>
      </c>
    </row>
    <row r="117" spans="1:47" s="2" customFormat="1" ht="12">
      <c r="A117" s="36"/>
      <c r="B117" s="37"/>
      <c r="C117" s="38"/>
      <c r="D117" s="215" t="s">
        <v>171</v>
      </c>
      <c r="E117" s="38"/>
      <c r="F117" s="216" t="s">
        <v>181</v>
      </c>
      <c r="G117" s="38"/>
      <c r="H117" s="38"/>
      <c r="I117" s="217"/>
      <c r="J117" s="38"/>
      <c r="K117" s="38"/>
      <c r="L117" s="42"/>
      <c r="M117" s="218"/>
      <c r="N117" s="219"/>
      <c r="O117" s="82"/>
      <c r="P117" s="82"/>
      <c r="Q117" s="82"/>
      <c r="R117" s="82"/>
      <c r="S117" s="82"/>
      <c r="T117" s="83"/>
      <c r="U117" s="36"/>
      <c r="V117" s="36"/>
      <c r="W117" s="36"/>
      <c r="X117" s="36"/>
      <c r="Y117" s="36"/>
      <c r="Z117" s="36"/>
      <c r="AA117" s="36"/>
      <c r="AB117" s="36"/>
      <c r="AC117" s="36"/>
      <c r="AD117" s="36"/>
      <c r="AE117" s="36"/>
      <c r="AT117" s="15" t="s">
        <v>171</v>
      </c>
      <c r="AU117" s="15" t="s">
        <v>79</v>
      </c>
    </row>
    <row r="118" spans="1:65" s="2" customFormat="1" ht="44.25" customHeight="1">
      <c r="A118" s="36"/>
      <c r="B118" s="37"/>
      <c r="C118" s="202" t="s">
        <v>169</v>
      </c>
      <c r="D118" s="202" t="s">
        <v>164</v>
      </c>
      <c r="E118" s="203" t="s">
        <v>182</v>
      </c>
      <c r="F118" s="204" t="s">
        <v>183</v>
      </c>
      <c r="G118" s="205" t="s">
        <v>184</v>
      </c>
      <c r="H118" s="206">
        <v>9.619</v>
      </c>
      <c r="I118" s="207"/>
      <c r="J118" s="208">
        <f>ROUND(I118*H118,2)</f>
        <v>0</v>
      </c>
      <c r="K118" s="204" t="s">
        <v>168</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79</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185</v>
      </c>
    </row>
    <row r="119" spans="1:47" s="2" customFormat="1" ht="12">
      <c r="A119" s="36"/>
      <c r="B119" s="37"/>
      <c r="C119" s="38"/>
      <c r="D119" s="215" t="s">
        <v>171</v>
      </c>
      <c r="E119" s="38"/>
      <c r="F119" s="216" t="s">
        <v>186</v>
      </c>
      <c r="G119" s="38"/>
      <c r="H119" s="38"/>
      <c r="I119" s="217"/>
      <c r="J119" s="38"/>
      <c r="K119" s="38"/>
      <c r="L119" s="42"/>
      <c r="M119" s="218"/>
      <c r="N119" s="219"/>
      <c r="O119" s="82"/>
      <c r="P119" s="82"/>
      <c r="Q119" s="82"/>
      <c r="R119" s="82"/>
      <c r="S119" s="82"/>
      <c r="T119" s="83"/>
      <c r="U119" s="36"/>
      <c r="V119" s="36"/>
      <c r="W119" s="36"/>
      <c r="X119" s="36"/>
      <c r="Y119" s="36"/>
      <c r="Z119" s="36"/>
      <c r="AA119" s="36"/>
      <c r="AB119" s="36"/>
      <c r="AC119" s="36"/>
      <c r="AD119" s="36"/>
      <c r="AE119" s="36"/>
      <c r="AT119" s="15" t="s">
        <v>171</v>
      </c>
      <c r="AU119" s="15" t="s">
        <v>79</v>
      </c>
    </row>
    <row r="120" spans="1:63" s="12" customFormat="1" ht="22.8" customHeight="1">
      <c r="A120" s="12"/>
      <c r="B120" s="186"/>
      <c r="C120" s="187"/>
      <c r="D120" s="188" t="s">
        <v>68</v>
      </c>
      <c r="E120" s="200" t="s">
        <v>177</v>
      </c>
      <c r="F120" s="200" t="s">
        <v>187</v>
      </c>
      <c r="G120" s="187"/>
      <c r="H120" s="187"/>
      <c r="I120" s="190"/>
      <c r="J120" s="201">
        <f>BK120</f>
        <v>0</v>
      </c>
      <c r="K120" s="187"/>
      <c r="L120" s="192"/>
      <c r="M120" s="193"/>
      <c r="N120" s="194"/>
      <c r="O120" s="194"/>
      <c r="P120" s="195">
        <f>SUM(P121:P139)</f>
        <v>0</v>
      </c>
      <c r="Q120" s="194"/>
      <c r="R120" s="195">
        <f>SUM(R121:R139)</f>
        <v>10.09161482</v>
      </c>
      <c r="S120" s="194"/>
      <c r="T120" s="196">
        <f>SUM(T121:T139)</f>
        <v>0</v>
      </c>
      <c r="U120" s="12"/>
      <c r="V120" s="12"/>
      <c r="W120" s="12"/>
      <c r="X120" s="12"/>
      <c r="Y120" s="12"/>
      <c r="Z120" s="12"/>
      <c r="AA120" s="12"/>
      <c r="AB120" s="12"/>
      <c r="AC120" s="12"/>
      <c r="AD120" s="12"/>
      <c r="AE120" s="12"/>
      <c r="AR120" s="197" t="s">
        <v>77</v>
      </c>
      <c r="AT120" s="198" t="s">
        <v>68</v>
      </c>
      <c r="AU120" s="198" t="s">
        <v>77</v>
      </c>
      <c r="AY120" s="197" t="s">
        <v>162</v>
      </c>
      <c r="BK120" s="199">
        <f>SUM(BK121:BK139)</f>
        <v>0</v>
      </c>
    </row>
    <row r="121" spans="1:65" s="2" customFormat="1" ht="33" customHeight="1">
      <c r="A121" s="36"/>
      <c r="B121" s="37"/>
      <c r="C121" s="202" t="s">
        <v>188</v>
      </c>
      <c r="D121" s="202" t="s">
        <v>164</v>
      </c>
      <c r="E121" s="203" t="s">
        <v>189</v>
      </c>
      <c r="F121" s="204" t="s">
        <v>190</v>
      </c>
      <c r="G121" s="205" t="s">
        <v>167</v>
      </c>
      <c r="H121" s="206">
        <v>3.814</v>
      </c>
      <c r="I121" s="207"/>
      <c r="J121" s="208">
        <f>ROUND(I121*H121,2)</f>
        <v>0</v>
      </c>
      <c r="K121" s="204" t="s">
        <v>168</v>
      </c>
      <c r="L121" s="42"/>
      <c r="M121" s="209" t="s">
        <v>19</v>
      </c>
      <c r="N121" s="210" t="s">
        <v>40</v>
      </c>
      <c r="O121" s="82"/>
      <c r="P121" s="211">
        <f>O121*H121</f>
        <v>0</v>
      </c>
      <c r="Q121" s="211">
        <v>1.6627</v>
      </c>
      <c r="R121" s="211">
        <f>Q121*H121</f>
        <v>6.3415378</v>
      </c>
      <c r="S121" s="211">
        <v>0</v>
      </c>
      <c r="T121" s="212">
        <f>S121*H121</f>
        <v>0</v>
      </c>
      <c r="U121" s="36"/>
      <c r="V121" s="36"/>
      <c r="W121" s="36"/>
      <c r="X121" s="36"/>
      <c r="Y121" s="36"/>
      <c r="Z121" s="36"/>
      <c r="AA121" s="36"/>
      <c r="AB121" s="36"/>
      <c r="AC121" s="36"/>
      <c r="AD121" s="36"/>
      <c r="AE121" s="36"/>
      <c r="AR121" s="213" t="s">
        <v>169</v>
      </c>
      <c r="AT121" s="213" t="s">
        <v>164</v>
      </c>
      <c r="AU121" s="213" t="s">
        <v>79</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191</v>
      </c>
    </row>
    <row r="122" spans="1:47" s="2" customFormat="1" ht="12">
      <c r="A122" s="36"/>
      <c r="B122" s="37"/>
      <c r="C122" s="38"/>
      <c r="D122" s="215" t="s">
        <v>171</v>
      </c>
      <c r="E122" s="38"/>
      <c r="F122" s="216" t="s">
        <v>192</v>
      </c>
      <c r="G122" s="38"/>
      <c r="H122" s="38"/>
      <c r="I122" s="217"/>
      <c r="J122" s="38"/>
      <c r="K122" s="38"/>
      <c r="L122" s="42"/>
      <c r="M122" s="218"/>
      <c r="N122" s="219"/>
      <c r="O122" s="82"/>
      <c r="P122" s="82"/>
      <c r="Q122" s="82"/>
      <c r="R122" s="82"/>
      <c r="S122" s="82"/>
      <c r="T122" s="83"/>
      <c r="U122" s="36"/>
      <c r="V122" s="36"/>
      <c r="W122" s="36"/>
      <c r="X122" s="36"/>
      <c r="Y122" s="36"/>
      <c r="Z122" s="36"/>
      <c r="AA122" s="36"/>
      <c r="AB122" s="36"/>
      <c r="AC122" s="36"/>
      <c r="AD122" s="36"/>
      <c r="AE122" s="36"/>
      <c r="AT122" s="15" t="s">
        <v>171</v>
      </c>
      <c r="AU122" s="15" t="s">
        <v>79</v>
      </c>
    </row>
    <row r="123" spans="1:65" s="2" customFormat="1" ht="37.8" customHeight="1">
      <c r="A123" s="36"/>
      <c r="B123" s="37"/>
      <c r="C123" s="202" t="s">
        <v>193</v>
      </c>
      <c r="D123" s="202" t="s">
        <v>164</v>
      </c>
      <c r="E123" s="203" t="s">
        <v>194</v>
      </c>
      <c r="F123" s="204" t="s">
        <v>195</v>
      </c>
      <c r="G123" s="205" t="s">
        <v>196</v>
      </c>
      <c r="H123" s="206">
        <v>5</v>
      </c>
      <c r="I123" s="207"/>
      <c r="J123" s="208">
        <f>ROUND(I123*H123,2)</f>
        <v>0</v>
      </c>
      <c r="K123" s="204" t="s">
        <v>168</v>
      </c>
      <c r="L123" s="42"/>
      <c r="M123" s="209" t="s">
        <v>19</v>
      </c>
      <c r="N123" s="210" t="s">
        <v>40</v>
      </c>
      <c r="O123" s="82"/>
      <c r="P123" s="211">
        <f>O123*H123</f>
        <v>0</v>
      </c>
      <c r="Q123" s="211">
        <v>0.04555</v>
      </c>
      <c r="R123" s="211">
        <f>Q123*H123</f>
        <v>0.22775</v>
      </c>
      <c r="S123" s="211">
        <v>0</v>
      </c>
      <c r="T123" s="212">
        <f>S123*H123</f>
        <v>0</v>
      </c>
      <c r="U123" s="36"/>
      <c r="V123" s="36"/>
      <c r="W123" s="36"/>
      <c r="X123" s="36"/>
      <c r="Y123" s="36"/>
      <c r="Z123" s="36"/>
      <c r="AA123" s="36"/>
      <c r="AB123" s="36"/>
      <c r="AC123" s="36"/>
      <c r="AD123" s="36"/>
      <c r="AE123" s="36"/>
      <c r="AR123" s="213" t="s">
        <v>169</v>
      </c>
      <c r="AT123" s="213" t="s">
        <v>164</v>
      </c>
      <c r="AU123" s="213" t="s">
        <v>79</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197</v>
      </c>
    </row>
    <row r="124" spans="1:47" s="2" customFormat="1" ht="12">
      <c r="A124" s="36"/>
      <c r="B124" s="37"/>
      <c r="C124" s="38"/>
      <c r="D124" s="215" t="s">
        <v>171</v>
      </c>
      <c r="E124" s="38"/>
      <c r="F124" s="216" t="s">
        <v>198</v>
      </c>
      <c r="G124" s="38"/>
      <c r="H124" s="38"/>
      <c r="I124" s="217"/>
      <c r="J124" s="38"/>
      <c r="K124" s="38"/>
      <c r="L124" s="42"/>
      <c r="M124" s="218"/>
      <c r="N124" s="219"/>
      <c r="O124" s="82"/>
      <c r="P124" s="82"/>
      <c r="Q124" s="82"/>
      <c r="R124" s="82"/>
      <c r="S124" s="82"/>
      <c r="T124" s="83"/>
      <c r="U124" s="36"/>
      <c r="V124" s="36"/>
      <c r="W124" s="36"/>
      <c r="X124" s="36"/>
      <c r="Y124" s="36"/>
      <c r="Z124" s="36"/>
      <c r="AA124" s="36"/>
      <c r="AB124" s="36"/>
      <c r="AC124" s="36"/>
      <c r="AD124" s="36"/>
      <c r="AE124" s="36"/>
      <c r="AT124" s="15" t="s">
        <v>171</v>
      </c>
      <c r="AU124" s="15" t="s">
        <v>79</v>
      </c>
    </row>
    <row r="125" spans="1:65" s="2" customFormat="1" ht="37.8" customHeight="1">
      <c r="A125" s="36"/>
      <c r="B125" s="37"/>
      <c r="C125" s="202" t="s">
        <v>199</v>
      </c>
      <c r="D125" s="202" t="s">
        <v>164</v>
      </c>
      <c r="E125" s="203" t="s">
        <v>200</v>
      </c>
      <c r="F125" s="204" t="s">
        <v>201</v>
      </c>
      <c r="G125" s="205" t="s">
        <v>184</v>
      </c>
      <c r="H125" s="206">
        <v>0.1</v>
      </c>
      <c r="I125" s="207"/>
      <c r="J125" s="208">
        <f>ROUND(I125*H125,2)</f>
        <v>0</v>
      </c>
      <c r="K125" s="204" t="s">
        <v>168</v>
      </c>
      <c r="L125" s="42"/>
      <c r="M125" s="209" t="s">
        <v>19</v>
      </c>
      <c r="N125" s="210" t="s">
        <v>40</v>
      </c>
      <c r="O125" s="82"/>
      <c r="P125" s="211">
        <f>O125*H125</f>
        <v>0</v>
      </c>
      <c r="Q125" s="211">
        <v>0.01954</v>
      </c>
      <c r="R125" s="211">
        <f>Q125*H125</f>
        <v>0.001954</v>
      </c>
      <c r="S125" s="211">
        <v>0</v>
      </c>
      <c r="T125" s="212">
        <f>S125*H125</f>
        <v>0</v>
      </c>
      <c r="U125" s="36"/>
      <c r="V125" s="36"/>
      <c r="W125" s="36"/>
      <c r="X125" s="36"/>
      <c r="Y125" s="36"/>
      <c r="Z125" s="36"/>
      <c r="AA125" s="36"/>
      <c r="AB125" s="36"/>
      <c r="AC125" s="36"/>
      <c r="AD125" s="36"/>
      <c r="AE125" s="36"/>
      <c r="AR125" s="213" t="s">
        <v>169</v>
      </c>
      <c r="AT125" s="213" t="s">
        <v>164</v>
      </c>
      <c r="AU125" s="213" t="s">
        <v>79</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202</v>
      </c>
    </row>
    <row r="126" spans="1:47" s="2" customFormat="1" ht="12">
      <c r="A126" s="36"/>
      <c r="B126" s="37"/>
      <c r="C126" s="38"/>
      <c r="D126" s="215" t="s">
        <v>171</v>
      </c>
      <c r="E126" s="38"/>
      <c r="F126" s="216" t="s">
        <v>203</v>
      </c>
      <c r="G126" s="38"/>
      <c r="H126" s="38"/>
      <c r="I126" s="217"/>
      <c r="J126" s="38"/>
      <c r="K126" s="38"/>
      <c r="L126" s="42"/>
      <c r="M126" s="218"/>
      <c r="N126" s="219"/>
      <c r="O126" s="82"/>
      <c r="P126" s="82"/>
      <c r="Q126" s="82"/>
      <c r="R126" s="82"/>
      <c r="S126" s="82"/>
      <c r="T126" s="83"/>
      <c r="U126" s="36"/>
      <c r="V126" s="36"/>
      <c r="W126" s="36"/>
      <c r="X126" s="36"/>
      <c r="Y126" s="36"/>
      <c r="Z126" s="36"/>
      <c r="AA126" s="36"/>
      <c r="AB126" s="36"/>
      <c r="AC126" s="36"/>
      <c r="AD126" s="36"/>
      <c r="AE126" s="36"/>
      <c r="AT126" s="15" t="s">
        <v>171</v>
      </c>
      <c r="AU126" s="15" t="s">
        <v>79</v>
      </c>
    </row>
    <row r="127" spans="1:65" s="2" customFormat="1" ht="24.15" customHeight="1">
      <c r="A127" s="36"/>
      <c r="B127" s="37"/>
      <c r="C127" s="220" t="s">
        <v>204</v>
      </c>
      <c r="D127" s="220" t="s">
        <v>205</v>
      </c>
      <c r="E127" s="221" t="s">
        <v>206</v>
      </c>
      <c r="F127" s="222" t="s">
        <v>207</v>
      </c>
      <c r="G127" s="223" t="s">
        <v>184</v>
      </c>
      <c r="H127" s="224">
        <v>0.102</v>
      </c>
      <c r="I127" s="225"/>
      <c r="J127" s="226">
        <f>ROUND(I127*H127,2)</f>
        <v>0</v>
      </c>
      <c r="K127" s="222" t="s">
        <v>168</v>
      </c>
      <c r="L127" s="227"/>
      <c r="M127" s="228" t="s">
        <v>19</v>
      </c>
      <c r="N127" s="229" t="s">
        <v>40</v>
      </c>
      <c r="O127" s="82"/>
      <c r="P127" s="211">
        <f>O127*H127</f>
        <v>0</v>
      </c>
      <c r="Q127" s="211">
        <v>1</v>
      </c>
      <c r="R127" s="211">
        <f>Q127*H127</f>
        <v>0.102</v>
      </c>
      <c r="S127" s="211">
        <v>0</v>
      </c>
      <c r="T127" s="212">
        <f>S127*H127</f>
        <v>0</v>
      </c>
      <c r="U127" s="36"/>
      <c r="V127" s="36"/>
      <c r="W127" s="36"/>
      <c r="X127" s="36"/>
      <c r="Y127" s="36"/>
      <c r="Z127" s="36"/>
      <c r="AA127" s="36"/>
      <c r="AB127" s="36"/>
      <c r="AC127" s="36"/>
      <c r="AD127" s="36"/>
      <c r="AE127" s="36"/>
      <c r="AR127" s="213" t="s">
        <v>204</v>
      </c>
      <c r="AT127" s="213" t="s">
        <v>205</v>
      </c>
      <c r="AU127" s="213" t="s">
        <v>79</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208</v>
      </c>
    </row>
    <row r="128" spans="1:65" s="2" customFormat="1" ht="37.8" customHeight="1">
      <c r="A128" s="36"/>
      <c r="B128" s="37"/>
      <c r="C128" s="202" t="s">
        <v>209</v>
      </c>
      <c r="D128" s="202" t="s">
        <v>164</v>
      </c>
      <c r="E128" s="203" t="s">
        <v>210</v>
      </c>
      <c r="F128" s="204" t="s">
        <v>211</v>
      </c>
      <c r="G128" s="205" t="s">
        <v>184</v>
      </c>
      <c r="H128" s="206">
        <v>1.156</v>
      </c>
      <c r="I128" s="207"/>
      <c r="J128" s="208">
        <f>ROUND(I128*H128,2)</f>
        <v>0</v>
      </c>
      <c r="K128" s="204" t="s">
        <v>168</v>
      </c>
      <c r="L128" s="42"/>
      <c r="M128" s="209" t="s">
        <v>19</v>
      </c>
      <c r="N128" s="210" t="s">
        <v>40</v>
      </c>
      <c r="O128" s="82"/>
      <c r="P128" s="211">
        <f>O128*H128</f>
        <v>0</v>
      </c>
      <c r="Q128" s="211">
        <v>0.01709</v>
      </c>
      <c r="R128" s="211">
        <f>Q128*H128</f>
        <v>0.01975604</v>
      </c>
      <c r="S128" s="211">
        <v>0</v>
      </c>
      <c r="T128" s="212">
        <f>S128*H128</f>
        <v>0</v>
      </c>
      <c r="U128" s="36"/>
      <c r="V128" s="36"/>
      <c r="W128" s="36"/>
      <c r="X128" s="36"/>
      <c r="Y128" s="36"/>
      <c r="Z128" s="36"/>
      <c r="AA128" s="36"/>
      <c r="AB128" s="36"/>
      <c r="AC128" s="36"/>
      <c r="AD128" s="36"/>
      <c r="AE128" s="36"/>
      <c r="AR128" s="213" t="s">
        <v>169</v>
      </c>
      <c r="AT128" s="213" t="s">
        <v>164</v>
      </c>
      <c r="AU128" s="213" t="s">
        <v>79</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212</v>
      </c>
    </row>
    <row r="129" spans="1:47" s="2" customFormat="1" ht="12">
      <c r="A129" s="36"/>
      <c r="B129" s="37"/>
      <c r="C129" s="38"/>
      <c r="D129" s="215" t="s">
        <v>171</v>
      </c>
      <c r="E129" s="38"/>
      <c r="F129" s="216" t="s">
        <v>213</v>
      </c>
      <c r="G129" s="38"/>
      <c r="H129" s="38"/>
      <c r="I129" s="217"/>
      <c r="J129" s="38"/>
      <c r="K129" s="38"/>
      <c r="L129" s="42"/>
      <c r="M129" s="218"/>
      <c r="N129" s="219"/>
      <c r="O129" s="82"/>
      <c r="P129" s="82"/>
      <c r="Q129" s="82"/>
      <c r="R129" s="82"/>
      <c r="S129" s="82"/>
      <c r="T129" s="83"/>
      <c r="U129" s="36"/>
      <c r="V129" s="36"/>
      <c r="W129" s="36"/>
      <c r="X129" s="36"/>
      <c r="Y129" s="36"/>
      <c r="Z129" s="36"/>
      <c r="AA129" s="36"/>
      <c r="AB129" s="36"/>
      <c r="AC129" s="36"/>
      <c r="AD129" s="36"/>
      <c r="AE129" s="36"/>
      <c r="AT129" s="15" t="s">
        <v>171</v>
      </c>
      <c r="AU129" s="15" t="s">
        <v>79</v>
      </c>
    </row>
    <row r="130" spans="1:65" s="2" customFormat="1" ht="24.15" customHeight="1">
      <c r="A130" s="36"/>
      <c r="B130" s="37"/>
      <c r="C130" s="220" t="s">
        <v>104</v>
      </c>
      <c r="D130" s="220" t="s">
        <v>205</v>
      </c>
      <c r="E130" s="221" t="s">
        <v>214</v>
      </c>
      <c r="F130" s="222" t="s">
        <v>215</v>
      </c>
      <c r="G130" s="223" t="s">
        <v>184</v>
      </c>
      <c r="H130" s="224">
        <v>0.328</v>
      </c>
      <c r="I130" s="225"/>
      <c r="J130" s="226">
        <f>ROUND(I130*H130,2)</f>
        <v>0</v>
      </c>
      <c r="K130" s="222" t="s">
        <v>168</v>
      </c>
      <c r="L130" s="227"/>
      <c r="M130" s="228" t="s">
        <v>19</v>
      </c>
      <c r="N130" s="229" t="s">
        <v>40</v>
      </c>
      <c r="O130" s="82"/>
      <c r="P130" s="211">
        <f>O130*H130</f>
        <v>0</v>
      </c>
      <c r="Q130" s="211">
        <v>1</v>
      </c>
      <c r="R130" s="211">
        <f>Q130*H130</f>
        <v>0.328</v>
      </c>
      <c r="S130" s="211">
        <v>0</v>
      </c>
      <c r="T130" s="212">
        <f>S130*H130</f>
        <v>0</v>
      </c>
      <c r="U130" s="36"/>
      <c r="V130" s="36"/>
      <c r="W130" s="36"/>
      <c r="X130" s="36"/>
      <c r="Y130" s="36"/>
      <c r="Z130" s="36"/>
      <c r="AA130" s="36"/>
      <c r="AB130" s="36"/>
      <c r="AC130" s="36"/>
      <c r="AD130" s="36"/>
      <c r="AE130" s="36"/>
      <c r="AR130" s="213" t="s">
        <v>204</v>
      </c>
      <c r="AT130" s="213" t="s">
        <v>205</v>
      </c>
      <c r="AU130" s="213" t="s">
        <v>79</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216</v>
      </c>
    </row>
    <row r="131" spans="1:65" s="2" customFormat="1" ht="24.15" customHeight="1">
      <c r="A131" s="36"/>
      <c r="B131" s="37"/>
      <c r="C131" s="220" t="s">
        <v>107</v>
      </c>
      <c r="D131" s="220" t="s">
        <v>205</v>
      </c>
      <c r="E131" s="221" t="s">
        <v>217</v>
      </c>
      <c r="F131" s="222" t="s">
        <v>218</v>
      </c>
      <c r="G131" s="223" t="s">
        <v>184</v>
      </c>
      <c r="H131" s="224">
        <v>1.002</v>
      </c>
      <c r="I131" s="225"/>
      <c r="J131" s="226">
        <f>ROUND(I131*H131,2)</f>
        <v>0</v>
      </c>
      <c r="K131" s="222" t="s">
        <v>168</v>
      </c>
      <c r="L131" s="227"/>
      <c r="M131" s="228" t="s">
        <v>19</v>
      </c>
      <c r="N131" s="229" t="s">
        <v>40</v>
      </c>
      <c r="O131" s="82"/>
      <c r="P131" s="211">
        <f>O131*H131</f>
        <v>0</v>
      </c>
      <c r="Q131" s="211">
        <v>1</v>
      </c>
      <c r="R131" s="211">
        <f>Q131*H131</f>
        <v>1.002</v>
      </c>
      <c r="S131" s="211">
        <v>0</v>
      </c>
      <c r="T131" s="212">
        <f>S131*H131</f>
        <v>0</v>
      </c>
      <c r="U131" s="36"/>
      <c r="V131" s="36"/>
      <c r="W131" s="36"/>
      <c r="X131" s="36"/>
      <c r="Y131" s="36"/>
      <c r="Z131" s="36"/>
      <c r="AA131" s="36"/>
      <c r="AB131" s="36"/>
      <c r="AC131" s="36"/>
      <c r="AD131" s="36"/>
      <c r="AE131" s="36"/>
      <c r="AR131" s="213" t="s">
        <v>204</v>
      </c>
      <c r="AT131" s="213" t="s">
        <v>205</v>
      </c>
      <c r="AU131" s="213" t="s">
        <v>79</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219</v>
      </c>
    </row>
    <row r="132" spans="1:65" s="2" customFormat="1" ht="37.8" customHeight="1">
      <c r="A132" s="36"/>
      <c r="B132" s="37"/>
      <c r="C132" s="202" t="s">
        <v>220</v>
      </c>
      <c r="D132" s="202" t="s">
        <v>164</v>
      </c>
      <c r="E132" s="203" t="s">
        <v>221</v>
      </c>
      <c r="F132" s="204" t="s">
        <v>222</v>
      </c>
      <c r="G132" s="205" t="s">
        <v>184</v>
      </c>
      <c r="H132" s="206">
        <v>1.838</v>
      </c>
      <c r="I132" s="207"/>
      <c r="J132" s="208">
        <f>ROUND(I132*H132,2)</f>
        <v>0</v>
      </c>
      <c r="K132" s="204" t="s">
        <v>168</v>
      </c>
      <c r="L132" s="42"/>
      <c r="M132" s="209" t="s">
        <v>19</v>
      </c>
      <c r="N132" s="210" t="s">
        <v>40</v>
      </c>
      <c r="O132" s="82"/>
      <c r="P132" s="211">
        <f>O132*H132</f>
        <v>0</v>
      </c>
      <c r="Q132" s="211">
        <v>0.01221</v>
      </c>
      <c r="R132" s="211">
        <f>Q132*H132</f>
        <v>0.02244198</v>
      </c>
      <c r="S132" s="211">
        <v>0</v>
      </c>
      <c r="T132" s="212">
        <f>S132*H132</f>
        <v>0</v>
      </c>
      <c r="U132" s="36"/>
      <c r="V132" s="36"/>
      <c r="W132" s="36"/>
      <c r="X132" s="36"/>
      <c r="Y132" s="36"/>
      <c r="Z132" s="36"/>
      <c r="AA132" s="36"/>
      <c r="AB132" s="36"/>
      <c r="AC132" s="36"/>
      <c r="AD132" s="36"/>
      <c r="AE132" s="36"/>
      <c r="AR132" s="213" t="s">
        <v>169</v>
      </c>
      <c r="AT132" s="213" t="s">
        <v>164</v>
      </c>
      <c r="AU132" s="213" t="s">
        <v>79</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223</v>
      </c>
    </row>
    <row r="133" spans="1:47" s="2" customFormat="1" ht="12">
      <c r="A133" s="36"/>
      <c r="B133" s="37"/>
      <c r="C133" s="38"/>
      <c r="D133" s="215" t="s">
        <v>171</v>
      </c>
      <c r="E133" s="38"/>
      <c r="F133" s="216" t="s">
        <v>224</v>
      </c>
      <c r="G133" s="38"/>
      <c r="H133" s="38"/>
      <c r="I133" s="217"/>
      <c r="J133" s="38"/>
      <c r="K133" s="38"/>
      <c r="L133" s="42"/>
      <c r="M133" s="218"/>
      <c r="N133" s="219"/>
      <c r="O133" s="82"/>
      <c r="P133" s="82"/>
      <c r="Q133" s="82"/>
      <c r="R133" s="82"/>
      <c r="S133" s="82"/>
      <c r="T133" s="83"/>
      <c r="U133" s="36"/>
      <c r="V133" s="36"/>
      <c r="W133" s="36"/>
      <c r="X133" s="36"/>
      <c r="Y133" s="36"/>
      <c r="Z133" s="36"/>
      <c r="AA133" s="36"/>
      <c r="AB133" s="36"/>
      <c r="AC133" s="36"/>
      <c r="AD133" s="36"/>
      <c r="AE133" s="36"/>
      <c r="AT133" s="15" t="s">
        <v>171</v>
      </c>
      <c r="AU133" s="15" t="s">
        <v>79</v>
      </c>
    </row>
    <row r="134" spans="1:65" s="2" customFormat="1" ht="24.15" customHeight="1">
      <c r="A134" s="36"/>
      <c r="B134" s="37"/>
      <c r="C134" s="220" t="s">
        <v>225</v>
      </c>
      <c r="D134" s="220" t="s">
        <v>205</v>
      </c>
      <c r="E134" s="221" t="s">
        <v>226</v>
      </c>
      <c r="F134" s="222" t="s">
        <v>227</v>
      </c>
      <c r="G134" s="223" t="s">
        <v>184</v>
      </c>
      <c r="H134" s="224">
        <v>1.496</v>
      </c>
      <c r="I134" s="225"/>
      <c r="J134" s="226">
        <f>ROUND(I134*H134,2)</f>
        <v>0</v>
      </c>
      <c r="K134" s="222" t="s">
        <v>168</v>
      </c>
      <c r="L134" s="227"/>
      <c r="M134" s="228" t="s">
        <v>19</v>
      </c>
      <c r="N134" s="229" t="s">
        <v>40</v>
      </c>
      <c r="O134" s="82"/>
      <c r="P134" s="211">
        <f>O134*H134</f>
        <v>0</v>
      </c>
      <c r="Q134" s="211">
        <v>1</v>
      </c>
      <c r="R134" s="211">
        <f>Q134*H134</f>
        <v>1.496</v>
      </c>
      <c r="S134" s="211">
        <v>0</v>
      </c>
      <c r="T134" s="212">
        <f>S134*H134</f>
        <v>0</v>
      </c>
      <c r="U134" s="36"/>
      <c r="V134" s="36"/>
      <c r="W134" s="36"/>
      <c r="X134" s="36"/>
      <c r="Y134" s="36"/>
      <c r="Z134" s="36"/>
      <c r="AA134" s="36"/>
      <c r="AB134" s="36"/>
      <c r="AC134" s="36"/>
      <c r="AD134" s="36"/>
      <c r="AE134" s="36"/>
      <c r="AR134" s="213" t="s">
        <v>204</v>
      </c>
      <c r="AT134" s="213" t="s">
        <v>205</v>
      </c>
      <c r="AU134" s="213" t="s">
        <v>79</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228</v>
      </c>
    </row>
    <row r="135" spans="1:65" s="2" customFormat="1" ht="21.75" customHeight="1">
      <c r="A135" s="36"/>
      <c r="B135" s="37"/>
      <c r="C135" s="220" t="s">
        <v>229</v>
      </c>
      <c r="D135" s="220" t="s">
        <v>205</v>
      </c>
      <c r="E135" s="221" t="s">
        <v>230</v>
      </c>
      <c r="F135" s="222" t="s">
        <v>231</v>
      </c>
      <c r="G135" s="223" t="s">
        <v>184</v>
      </c>
      <c r="H135" s="224">
        <v>0.548</v>
      </c>
      <c r="I135" s="225"/>
      <c r="J135" s="226">
        <f>ROUND(I135*H135,2)</f>
        <v>0</v>
      </c>
      <c r="K135" s="222" t="s">
        <v>168</v>
      </c>
      <c r="L135" s="227"/>
      <c r="M135" s="228" t="s">
        <v>19</v>
      </c>
      <c r="N135" s="229" t="s">
        <v>40</v>
      </c>
      <c r="O135" s="82"/>
      <c r="P135" s="211">
        <f>O135*H135</f>
        <v>0</v>
      </c>
      <c r="Q135" s="211">
        <v>1</v>
      </c>
      <c r="R135" s="211">
        <f>Q135*H135</f>
        <v>0.548</v>
      </c>
      <c r="S135" s="211">
        <v>0</v>
      </c>
      <c r="T135" s="212">
        <f>S135*H135</f>
        <v>0</v>
      </c>
      <c r="U135" s="36"/>
      <c r="V135" s="36"/>
      <c r="W135" s="36"/>
      <c r="X135" s="36"/>
      <c r="Y135" s="36"/>
      <c r="Z135" s="36"/>
      <c r="AA135" s="36"/>
      <c r="AB135" s="36"/>
      <c r="AC135" s="36"/>
      <c r="AD135" s="36"/>
      <c r="AE135" s="36"/>
      <c r="AR135" s="213" t="s">
        <v>204</v>
      </c>
      <c r="AT135" s="213" t="s">
        <v>205</v>
      </c>
      <c r="AU135" s="213" t="s">
        <v>79</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232</v>
      </c>
    </row>
    <row r="136" spans="1:65" s="2" customFormat="1" ht="33" customHeight="1">
      <c r="A136" s="36"/>
      <c r="B136" s="37"/>
      <c r="C136" s="202" t="s">
        <v>8</v>
      </c>
      <c r="D136" s="202" t="s">
        <v>164</v>
      </c>
      <c r="E136" s="203" t="s">
        <v>233</v>
      </c>
      <c r="F136" s="204" t="s">
        <v>234</v>
      </c>
      <c r="G136" s="205" t="s">
        <v>235</v>
      </c>
      <c r="H136" s="206">
        <v>0.9</v>
      </c>
      <c r="I136" s="207"/>
      <c r="J136" s="208">
        <f>ROUND(I136*H136,2)</f>
        <v>0</v>
      </c>
      <c r="K136" s="204" t="s">
        <v>168</v>
      </c>
      <c r="L136" s="42"/>
      <c r="M136" s="209" t="s">
        <v>19</v>
      </c>
      <c r="N136" s="210" t="s">
        <v>40</v>
      </c>
      <c r="O136" s="82"/>
      <c r="P136" s="211">
        <f>O136*H136</f>
        <v>0</v>
      </c>
      <c r="Q136" s="211">
        <v>0.0011</v>
      </c>
      <c r="R136" s="211">
        <f>Q136*H136</f>
        <v>0.00099</v>
      </c>
      <c r="S136" s="211">
        <v>0</v>
      </c>
      <c r="T136" s="212">
        <f>S136*H136</f>
        <v>0</v>
      </c>
      <c r="U136" s="36"/>
      <c r="V136" s="36"/>
      <c r="W136" s="36"/>
      <c r="X136" s="36"/>
      <c r="Y136" s="36"/>
      <c r="Z136" s="36"/>
      <c r="AA136" s="36"/>
      <c r="AB136" s="36"/>
      <c r="AC136" s="36"/>
      <c r="AD136" s="36"/>
      <c r="AE136" s="36"/>
      <c r="AR136" s="213" t="s">
        <v>169</v>
      </c>
      <c r="AT136" s="213" t="s">
        <v>164</v>
      </c>
      <c r="AU136" s="213" t="s">
        <v>79</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236</v>
      </c>
    </row>
    <row r="137" spans="1:47" s="2" customFormat="1" ht="12">
      <c r="A137" s="36"/>
      <c r="B137" s="37"/>
      <c r="C137" s="38"/>
      <c r="D137" s="215" t="s">
        <v>171</v>
      </c>
      <c r="E137" s="38"/>
      <c r="F137" s="216" t="s">
        <v>237</v>
      </c>
      <c r="G137" s="38"/>
      <c r="H137" s="38"/>
      <c r="I137" s="217"/>
      <c r="J137" s="38"/>
      <c r="K137" s="38"/>
      <c r="L137" s="42"/>
      <c r="M137" s="218"/>
      <c r="N137" s="219"/>
      <c r="O137" s="82"/>
      <c r="P137" s="82"/>
      <c r="Q137" s="82"/>
      <c r="R137" s="82"/>
      <c r="S137" s="82"/>
      <c r="T137" s="83"/>
      <c r="U137" s="36"/>
      <c r="V137" s="36"/>
      <c r="W137" s="36"/>
      <c r="X137" s="36"/>
      <c r="Y137" s="36"/>
      <c r="Z137" s="36"/>
      <c r="AA137" s="36"/>
      <c r="AB137" s="36"/>
      <c r="AC137" s="36"/>
      <c r="AD137" s="36"/>
      <c r="AE137" s="36"/>
      <c r="AT137" s="15" t="s">
        <v>171</v>
      </c>
      <c r="AU137" s="15" t="s">
        <v>79</v>
      </c>
    </row>
    <row r="138" spans="1:65" s="2" customFormat="1" ht="24.15" customHeight="1">
      <c r="A138" s="36"/>
      <c r="B138" s="37"/>
      <c r="C138" s="202" t="s">
        <v>238</v>
      </c>
      <c r="D138" s="202" t="s">
        <v>164</v>
      </c>
      <c r="E138" s="203" t="s">
        <v>239</v>
      </c>
      <c r="F138" s="204" t="s">
        <v>240</v>
      </c>
      <c r="G138" s="205" t="s">
        <v>235</v>
      </c>
      <c r="H138" s="206">
        <v>0.75</v>
      </c>
      <c r="I138" s="207"/>
      <c r="J138" s="208">
        <f>ROUND(I138*H138,2)</f>
        <v>0</v>
      </c>
      <c r="K138" s="204" t="s">
        <v>168</v>
      </c>
      <c r="L138" s="42"/>
      <c r="M138" s="209" t="s">
        <v>19</v>
      </c>
      <c r="N138" s="210" t="s">
        <v>40</v>
      </c>
      <c r="O138" s="82"/>
      <c r="P138" s="211">
        <f>O138*H138</f>
        <v>0</v>
      </c>
      <c r="Q138" s="211">
        <v>0.00158</v>
      </c>
      <c r="R138" s="211">
        <f>Q138*H138</f>
        <v>0.001185</v>
      </c>
      <c r="S138" s="211">
        <v>0</v>
      </c>
      <c r="T138" s="212">
        <f>S138*H138</f>
        <v>0</v>
      </c>
      <c r="U138" s="36"/>
      <c r="V138" s="36"/>
      <c r="W138" s="36"/>
      <c r="X138" s="36"/>
      <c r="Y138" s="36"/>
      <c r="Z138" s="36"/>
      <c r="AA138" s="36"/>
      <c r="AB138" s="36"/>
      <c r="AC138" s="36"/>
      <c r="AD138" s="36"/>
      <c r="AE138" s="36"/>
      <c r="AR138" s="213" t="s">
        <v>169</v>
      </c>
      <c r="AT138" s="213" t="s">
        <v>164</v>
      </c>
      <c r="AU138" s="213" t="s">
        <v>79</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241</v>
      </c>
    </row>
    <row r="139" spans="1:47" s="2" customFormat="1" ht="12">
      <c r="A139" s="36"/>
      <c r="B139" s="37"/>
      <c r="C139" s="38"/>
      <c r="D139" s="215" t="s">
        <v>171</v>
      </c>
      <c r="E139" s="38"/>
      <c r="F139" s="216" t="s">
        <v>242</v>
      </c>
      <c r="G139" s="38"/>
      <c r="H139" s="38"/>
      <c r="I139" s="217"/>
      <c r="J139" s="38"/>
      <c r="K139" s="38"/>
      <c r="L139" s="42"/>
      <c r="M139" s="218"/>
      <c r="N139" s="219"/>
      <c r="O139" s="82"/>
      <c r="P139" s="82"/>
      <c r="Q139" s="82"/>
      <c r="R139" s="82"/>
      <c r="S139" s="82"/>
      <c r="T139" s="83"/>
      <c r="U139" s="36"/>
      <c r="V139" s="36"/>
      <c r="W139" s="36"/>
      <c r="X139" s="36"/>
      <c r="Y139" s="36"/>
      <c r="Z139" s="36"/>
      <c r="AA139" s="36"/>
      <c r="AB139" s="36"/>
      <c r="AC139" s="36"/>
      <c r="AD139" s="36"/>
      <c r="AE139" s="36"/>
      <c r="AT139" s="15" t="s">
        <v>171</v>
      </c>
      <c r="AU139" s="15" t="s">
        <v>79</v>
      </c>
    </row>
    <row r="140" spans="1:63" s="12" customFormat="1" ht="22.8" customHeight="1">
      <c r="A140" s="12"/>
      <c r="B140" s="186"/>
      <c r="C140" s="187"/>
      <c r="D140" s="188" t="s">
        <v>68</v>
      </c>
      <c r="E140" s="200" t="s">
        <v>169</v>
      </c>
      <c r="F140" s="200" t="s">
        <v>243</v>
      </c>
      <c r="G140" s="187"/>
      <c r="H140" s="187"/>
      <c r="I140" s="190"/>
      <c r="J140" s="201">
        <f>BK140</f>
        <v>0</v>
      </c>
      <c r="K140" s="187"/>
      <c r="L140" s="192"/>
      <c r="M140" s="193"/>
      <c r="N140" s="194"/>
      <c r="O140" s="194"/>
      <c r="P140" s="195">
        <f>SUM(P141:P146)</f>
        <v>0</v>
      </c>
      <c r="Q140" s="194"/>
      <c r="R140" s="195">
        <f>SUM(R141:R146)</f>
        <v>0.30401093</v>
      </c>
      <c r="S140" s="194"/>
      <c r="T140" s="196">
        <f>SUM(T141:T146)</f>
        <v>0</v>
      </c>
      <c r="U140" s="12"/>
      <c r="V140" s="12"/>
      <c r="W140" s="12"/>
      <c r="X140" s="12"/>
      <c r="Y140" s="12"/>
      <c r="Z140" s="12"/>
      <c r="AA140" s="12"/>
      <c r="AB140" s="12"/>
      <c r="AC140" s="12"/>
      <c r="AD140" s="12"/>
      <c r="AE140" s="12"/>
      <c r="AR140" s="197" t="s">
        <v>77</v>
      </c>
      <c r="AT140" s="198" t="s">
        <v>68</v>
      </c>
      <c r="AU140" s="198" t="s">
        <v>77</v>
      </c>
      <c r="AY140" s="197" t="s">
        <v>162</v>
      </c>
      <c r="BK140" s="199">
        <f>SUM(BK141:BK146)</f>
        <v>0</v>
      </c>
    </row>
    <row r="141" spans="1:65" s="2" customFormat="1" ht="49.05" customHeight="1">
      <c r="A141" s="36"/>
      <c r="B141" s="37"/>
      <c r="C141" s="202" t="s">
        <v>244</v>
      </c>
      <c r="D141" s="202" t="s">
        <v>164</v>
      </c>
      <c r="E141" s="203" t="s">
        <v>245</v>
      </c>
      <c r="F141" s="204" t="s">
        <v>246</v>
      </c>
      <c r="G141" s="205" t="s">
        <v>167</v>
      </c>
      <c r="H141" s="206">
        <v>0.093</v>
      </c>
      <c r="I141" s="207"/>
      <c r="J141" s="208">
        <f>ROUND(I141*H141,2)</f>
        <v>0</v>
      </c>
      <c r="K141" s="204" t="s">
        <v>168</v>
      </c>
      <c r="L141" s="42"/>
      <c r="M141" s="209" t="s">
        <v>19</v>
      </c>
      <c r="N141" s="210" t="s">
        <v>40</v>
      </c>
      <c r="O141" s="82"/>
      <c r="P141" s="211">
        <f>O141*H141</f>
        <v>0</v>
      </c>
      <c r="Q141" s="211">
        <v>2.50201</v>
      </c>
      <c r="R141" s="211">
        <f>Q141*H141</f>
        <v>0.23268693</v>
      </c>
      <c r="S141" s="211">
        <v>0</v>
      </c>
      <c r="T141" s="212">
        <f>S141*H141</f>
        <v>0</v>
      </c>
      <c r="U141" s="36"/>
      <c r="V141" s="36"/>
      <c r="W141" s="36"/>
      <c r="X141" s="36"/>
      <c r="Y141" s="36"/>
      <c r="Z141" s="36"/>
      <c r="AA141" s="36"/>
      <c r="AB141" s="36"/>
      <c r="AC141" s="36"/>
      <c r="AD141" s="36"/>
      <c r="AE141" s="36"/>
      <c r="AR141" s="213" t="s">
        <v>169</v>
      </c>
      <c r="AT141" s="213" t="s">
        <v>164</v>
      </c>
      <c r="AU141" s="213" t="s">
        <v>79</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247</v>
      </c>
    </row>
    <row r="142" spans="1:47" s="2" customFormat="1" ht="12">
      <c r="A142" s="36"/>
      <c r="B142" s="37"/>
      <c r="C142" s="38"/>
      <c r="D142" s="215" t="s">
        <v>171</v>
      </c>
      <c r="E142" s="38"/>
      <c r="F142" s="216" t="s">
        <v>248</v>
      </c>
      <c r="G142" s="38"/>
      <c r="H142" s="38"/>
      <c r="I142" s="217"/>
      <c r="J142" s="38"/>
      <c r="K142" s="38"/>
      <c r="L142" s="42"/>
      <c r="M142" s="218"/>
      <c r="N142" s="219"/>
      <c r="O142" s="82"/>
      <c r="P142" s="82"/>
      <c r="Q142" s="82"/>
      <c r="R142" s="82"/>
      <c r="S142" s="82"/>
      <c r="T142" s="83"/>
      <c r="U142" s="36"/>
      <c r="V142" s="36"/>
      <c r="W142" s="36"/>
      <c r="X142" s="36"/>
      <c r="Y142" s="36"/>
      <c r="Z142" s="36"/>
      <c r="AA142" s="36"/>
      <c r="AB142" s="36"/>
      <c r="AC142" s="36"/>
      <c r="AD142" s="36"/>
      <c r="AE142" s="36"/>
      <c r="AT142" s="15" t="s">
        <v>171</v>
      </c>
      <c r="AU142" s="15" t="s">
        <v>79</v>
      </c>
    </row>
    <row r="143" spans="1:65" s="2" customFormat="1" ht="37.8" customHeight="1">
      <c r="A143" s="36"/>
      <c r="B143" s="37"/>
      <c r="C143" s="202" t="s">
        <v>249</v>
      </c>
      <c r="D143" s="202" t="s">
        <v>164</v>
      </c>
      <c r="E143" s="203" t="s">
        <v>250</v>
      </c>
      <c r="F143" s="204" t="s">
        <v>251</v>
      </c>
      <c r="G143" s="205" t="s">
        <v>235</v>
      </c>
      <c r="H143" s="206">
        <v>81.05</v>
      </c>
      <c r="I143" s="207"/>
      <c r="J143" s="208">
        <f>ROUND(I143*H143,2)</f>
        <v>0</v>
      </c>
      <c r="K143" s="204" t="s">
        <v>168</v>
      </c>
      <c r="L143" s="42"/>
      <c r="M143" s="209" t="s">
        <v>19</v>
      </c>
      <c r="N143" s="210" t="s">
        <v>40</v>
      </c>
      <c r="O143" s="82"/>
      <c r="P143" s="211">
        <f>O143*H143</f>
        <v>0</v>
      </c>
      <c r="Q143" s="211">
        <v>0.00088</v>
      </c>
      <c r="R143" s="211">
        <f>Q143*H143</f>
        <v>0.071324</v>
      </c>
      <c r="S143" s="211">
        <v>0</v>
      </c>
      <c r="T143" s="212">
        <f>S143*H143</f>
        <v>0</v>
      </c>
      <c r="U143" s="36"/>
      <c r="V143" s="36"/>
      <c r="W143" s="36"/>
      <c r="X143" s="36"/>
      <c r="Y143" s="36"/>
      <c r="Z143" s="36"/>
      <c r="AA143" s="36"/>
      <c r="AB143" s="36"/>
      <c r="AC143" s="36"/>
      <c r="AD143" s="36"/>
      <c r="AE143" s="36"/>
      <c r="AR143" s="213" t="s">
        <v>169</v>
      </c>
      <c r="AT143" s="213" t="s">
        <v>164</v>
      </c>
      <c r="AU143" s="213" t="s">
        <v>79</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252</v>
      </c>
    </row>
    <row r="144" spans="1:47" s="2" customFormat="1" ht="12">
      <c r="A144" s="36"/>
      <c r="B144" s="37"/>
      <c r="C144" s="38"/>
      <c r="D144" s="215" t="s">
        <v>171</v>
      </c>
      <c r="E144" s="38"/>
      <c r="F144" s="216" t="s">
        <v>253</v>
      </c>
      <c r="G144" s="38"/>
      <c r="H144" s="38"/>
      <c r="I144" s="217"/>
      <c r="J144" s="38"/>
      <c r="K144" s="38"/>
      <c r="L144" s="42"/>
      <c r="M144" s="218"/>
      <c r="N144" s="219"/>
      <c r="O144" s="82"/>
      <c r="P144" s="82"/>
      <c r="Q144" s="82"/>
      <c r="R144" s="82"/>
      <c r="S144" s="82"/>
      <c r="T144" s="83"/>
      <c r="U144" s="36"/>
      <c r="V144" s="36"/>
      <c r="W144" s="36"/>
      <c r="X144" s="36"/>
      <c r="Y144" s="36"/>
      <c r="Z144" s="36"/>
      <c r="AA144" s="36"/>
      <c r="AB144" s="36"/>
      <c r="AC144" s="36"/>
      <c r="AD144" s="36"/>
      <c r="AE144" s="36"/>
      <c r="AT144" s="15" t="s">
        <v>171</v>
      </c>
      <c r="AU144" s="15" t="s">
        <v>79</v>
      </c>
    </row>
    <row r="145" spans="1:65" s="2" customFormat="1" ht="37.8" customHeight="1">
      <c r="A145" s="36"/>
      <c r="B145" s="37"/>
      <c r="C145" s="202" t="s">
        <v>254</v>
      </c>
      <c r="D145" s="202" t="s">
        <v>164</v>
      </c>
      <c r="E145" s="203" t="s">
        <v>255</v>
      </c>
      <c r="F145" s="204" t="s">
        <v>256</v>
      </c>
      <c r="G145" s="205" t="s">
        <v>235</v>
      </c>
      <c r="H145" s="206">
        <v>81.05</v>
      </c>
      <c r="I145" s="207"/>
      <c r="J145" s="208">
        <f>ROUND(I145*H145,2)</f>
        <v>0</v>
      </c>
      <c r="K145" s="204" t="s">
        <v>168</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79</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257</v>
      </c>
    </row>
    <row r="146" spans="1:47" s="2" customFormat="1" ht="12">
      <c r="A146" s="36"/>
      <c r="B146" s="37"/>
      <c r="C146" s="38"/>
      <c r="D146" s="215" t="s">
        <v>171</v>
      </c>
      <c r="E146" s="38"/>
      <c r="F146" s="216" t="s">
        <v>258</v>
      </c>
      <c r="G146" s="38"/>
      <c r="H146" s="38"/>
      <c r="I146" s="217"/>
      <c r="J146" s="38"/>
      <c r="K146" s="38"/>
      <c r="L146" s="42"/>
      <c r="M146" s="218"/>
      <c r="N146" s="219"/>
      <c r="O146" s="82"/>
      <c r="P146" s="82"/>
      <c r="Q146" s="82"/>
      <c r="R146" s="82"/>
      <c r="S146" s="82"/>
      <c r="T146" s="83"/>
      <c r="U146" s="36"/>
      <c r="V146" s="36"/>
      <c r="W146" s="36"/>
      <c r="X146" s="36"/>
      <c r="Y146" s="36"/>
      <c r="Z146" s="36"/>
      <c r="AA146" s="36"/>
      <c r="AB146" s="36"/>
      <c r="AC146" s="36"/>
      <c r="AD146" s="36"/>
      <c r="AE146" s="36"/>
      <c r="AT146" s="15" t="s">
        <v>171</v>
      </c>
      <c r="AU146" s="15" t="s">
        <v>79</v>
      </c>
    </row>
    <row r="147" spans="1:63" s="12" customFormat="1" ht="22.8" customHeight="1">
      <c r="A147" s="12"/>
      <c r="B147" s="186"/>
      <c r="C147" s="187"/>
      <c r="D147" s="188" t="s">
        <v>68</v>
      </c>
      <c r="E147" s="200" t="s">
        <v>193</v>
      </c>
      <c r="F147" s="200" t="s">
        <v>259</v>
      </c>
      <c r="G147" s="187"/>
      <c r="H147" s="187"/>
      <c r="I147" s="190"/>
      <c r="J147" s="201">
        <f>BK147</f>
        <v>0</v>
      </c>
      <c r="K147" s="187"/>
      <c r="L147" s="192"/>
      <c r="M147" s="193"/>
      <c r="N147" s="194"/>
      <c r="O147" s="194"/>
      <c r="P147" s="195">
        <f>SUM(P148:P153)</f>
        <v>0</v>
      </c>
      <c r="Q147" s="194"/>
      <c r="R147" s="195">
        <f>SUM(R148:R153)</f>
        <v>9.3433831</v>
      </c>
      <c r="S147" s="194"/>
      <c r="T147" s="196">
        <f>SUM(T148:T153)</f>
        <v>0</v>
      </c>
      <c r="U147" s="12"/>
      <c r="V147" s="12"/>
      <c r="W147" s="12"/>
      <c r="X147" s="12"/>
      <c r="Y147" s="12"/>
      <c r="Z147" s="12"/>
      <c r="AA147" s="12"/>
      <c r="AB147" s="12"/>
      <c r="AC147" s="12"/>
      <c r="AD147" s="12"/>
      <c r="AE147" s="12"/>
      <c r="AR147" s="197" t="s">
        <v>77</v>
      </c>
      <c r="AT147" s="198" t="s">
        <v>68</v>
      </c>
      <c r="AU147" s="198" t="s">
        <v>77</v>
      </c>
      <c r="AY147" s="197" t="s">
        <v>162</v>
      </c>
      <c r="BK147" s="199">
        <f>SUM(BK148:BK153)</f>
        <v>0</v>
      </c>
    </row>
    <row r="148" spans="1:65" s="2" customFormat="1" ht="21.75" customHeight="1">
      <c r="A148" s="36"/>
      <c r="B148" s="37"/>
      <c r="C148" s="202" t="s">
        <v>260</v>
      </c>
      <c r="D148" s="202" t="s">
        <v>164</v>
      </c>
      <c r="E148" s="203" t="s">
        <v>261</v>
      </c>
      <c r="F148" s="204" t="s">
        <v>262</v>
      </c>
      <c r="G148" s="205" t="s">
        <v>235</v>
      </c>
      <c r="H148" s="206">
        <v>18.02</v>
      </c>
      <c r="I148" s="207"/>
      <c r="J148" s="208">
        <f>ROUND(I148*H148,2)</f>
        <v>0</v>
      </c>
      <c r="K148" s="204" t="s">
        <v>168</v>
      </c>
      <c r="L148" s="42"/>
      <c r="M148" s="209" t="s">
        <v>19</v>
      </c>
      <c r="N148" s="210" t="s">
        <v>40</v>
      </c>
      <c r="O148" s="82"/>
      <c r="P148" s="211">
        <f>O148*H148</f>
        <v>0</v>
      </c>
      <c r="Q148" s="211">
        <v>0.056</v>
      </c>
      <c r="R148" s="211">
        <f>Q148*H148</f>
        <v>1.00912</v>
      </c>
      <c r="S148" s="211">
        <v>0</v>
      </c>
      <c r="T148" s="212">
        <f>S148*H148</f>
        <v>0</v>
      </c>
      <c r="U148" s="36"/>
      <c r="V148" s="36"/>
      <c r="W148" s="36"/>
      <c r="X148" s="36"/>
      <c r="Y148" s="36"/>
      <c r="Z148" s="36"/>
      <c r="AA148" s="36"/>
      <c r="AB148" s="36"/>
      <c r="AC148" s="36"/>
      <c r="AD148" s="36"/>
      <c r="AE148" s="36"/>
      <c r="AR148" s="213" t="s">
        <v>169</v>
      </c>
      <c r="AT148" s="213" t="s">
        <v>164</v>
      </c>
      <c r="AU148" s="213" t="s">
        <v>79</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263</v>
      </c>
    </row>
    <row r="149" spans="1:47" s="2" customFormat="1" ht="12">
      <c r="A149" s="36"/>
      <c r="B149" s="37"/>
      <c r="C149" s="38"/>
      <c r="D149" s="215" t="s">
        <v>171</v>
      </c>
      <c r="E149" s="38"/>
      <c r="F149" s="216" t="s">
        <v>264</v>
      </c>
      <c r="G149" s="38"/>
      <c r="H149" s="38"/>
      <c r="I149" s="217"/>
      <c r="J149" s="38"/>
      <c r="K149" s="38"/>
      <c r="L149" s="42"/>
      <c r="M149" s="218"/>
      <c r="N149" s="219"/>
      <c r="O149" s="82"/>
      <c r="P149" s="82"/>
      <c r="Q149" s="82"/>
      <c r="R149" s="82"/>
      <c r="S149" s="82"/>
      <c r="T149" s="83"/>
      <c r="U149" s="36"/>
      <c r="V149" s="36"/>
      <c r="W149" s="36"/>
      <c r="X149" s="36"/>
      <c r="Y149" s="36"/>
      <c r="Z149" s="36"/>
      <c r="AA149" s="36"/>
      <c r="AB149" s="36"/>
      <c r="AC149" s="36"/>
      <c r="AD149" s="36"/>
      <c r="AE149" s="36"/>
      <c r="AT149" s="15" t="s">
        <v>171</v>
      </c>
      <c r="AU149" s="15" t="s">
        <v>79</v>
      </c>
    </row>
    <row r="150" spans="1:65" s="2" customFormat="1" ht="49.05" customHeight="1">
      <c r="A150" s="36"/>
      <c r="B150" s="37"/>
      <c r="C150" s="202" t="s">
        <v>7</v>
      </c>
      <c r="D150" s="202" t="s">
        <v>164</v>
      </c>
      <c r="E150" s="203" t="s">
        <v>265</v>
      </c>
      <c r="F150" s="204" t="s">
        <v>266</v>
      </c>
      <c r="G150" s="205" t="s">
        <v>235</v>
      </c>
      <c r="H150" s="206">
        <v>6.915</v>
      </c>
      <c r="I150" s="207"/>
      <c r="J150" s="208">
        <f>ROUND(I150*H150,2)</f>
        <v>0</v>
      </c>
      <c r="K150" s="204" t="s">
        <v>168</v>
      </c>
      <c r="L150" s="42"/>
      <c r="M150" s="209" t="s">
        <v>19</v>
      </c>
      <c r="N150" s="210" t="s">
        <v>40</v>
      </c>
      <c r="O150" s="82"/>
      <c r="P150" s="211">
        <f>O150*H150</f>
        <v>0</v>
      </c>
      <c r="Q150" s="211">
        <v>0.0303</v>
      </c>
      <c r="R150" s="211">
        <f>Q150*H150</f>
        <v>0.2095245</v>
      </c>
      <c r="S150" s="211">
        <v>0</v>
      </c>
      <c r="T150" s="212">
        <f>S150*H150</f>
        <v>0</v>
      </c>
      <c r="U150" s="36"/>
      <c r="V150" s="36"/>
      <c r="W150" s="36"/>
      <c r="X150" s="36"/>
      <c r="Y150" s="36"/>
      <c r="Z150" s="36"/>
      <c r="AA150" s="36"/>
      <c r="AB150" s="36"/>
      <c r="AC150" s="36"/>
      <c r="AD150" s="36"/>
      <c r="AE150" s="36"/>
      <c r="AR150" s="213" t="s">
        <v>169</v>
      </c>
      <c r="AT150" s="213" t="s">
        <v>164</v>
      </c>
      <c r="AU150" s="213" t="s">
        <v>79</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267</v>
      </c>
    </row>
    <row r="151" spans="1:47" s="2" customFormat="1" ht="12">
      <c r="A151" s="36"/>
      <c r="B151" s="37"/>
      <c r="C151" s="38"/>
      <c r="D151" s="215" t="s">
        <v>171</v>
      </c>
      <c r="E151" s="38"/>
      <c r="F151" s="216" t="s">
        <v>268</v>
      </c>
      <c r="G151" s="38"/>
      <c r="H151" s="38"/>
      <c r="I151" s="217"/>
      <c r="J151" s="38"/>
      <c r="K151" s="38"/>
      <c r="L151" s="42"/>
      <c r="M151" s="218"/>
      <c r="N151" s="219"/>
      <c r="O151" s="82"/>
      <c r="P151" s="82"/>
      <c r="Q151" s="82"/>
      <c r="R151" s="82"/>
      <c r="S151" s="82"/>
      <c r="T151" s="83"/>
      <c r="U151" s="36"/>
      <c r="V151" s="36"/>
      <c r="W151" s="36"/>
      <c r="X151" s="36"/>
      <c r="Y151" s="36"/>
      <c r="Z151" s="36"/>
      <c r="AA151" s="36"/>
      <c r="AB151" s="36"/>
      <c r="AC151" s="36"/>
      <c r="AD151" s="36"/>
      <c r="AE151" s="36"/>
      <c r="AT151" s="15" t="s">
        <v>171</v>
      </c>
      <c r="AU151" s="15" t="s">
        <v>79</v>
      </c>
    </row>
    <row r="152" spans="1:65" s="2" customFormat="1" ht="49.05" customHeight="1">
      <c r="A152" s="36"/>
      <c r="B152" s="37"/>
      <c r="C152" s="202" t="s">
        <v>269</v>
      </c>
      <c r="D152" s="202" t="s">
        <v>164</v>
      </c>
      <c r="E152" s="203" t="s">
        <v>270</v>
      </c>
      <c r="F152" s="204" t="s">
        <v>271</v>
      </c>
      <c r="G152" s="205" t="s">
        <v>235</v>
      </c>
      <c r="H152" s="206">
        <v>224.17</v>
      </c>
      <c r="I152" s="207"/>
      <c r="J152" s="208">
        <f>ROUND(I152*H152,2)</f>
        <v>0</v>
      </c>
      <c r="K152" s="204" t="s">
        <v>19</v>
      </c>
      <c r="L152" s="42"/>
      <c r="M152" s="209" t="s">
        <v>19</v>
      </c>
      <c r="N152" s="210" t="s">
        <v>40</v>
      </c>
      <c r="O152" s="82"/>
      <c r="P152" s="211">
        <f>O152*H152</f>
        <v>0</v>
      </c>
      <c r="Q152" s="211">
        <v>0.02634</v>
      </c>
      <c r="R152" s="211">
        <f>Q152*H152</f>
        <v>5.9046378</v>
      </c>
      <c r="S152" s="211">
        <v>0</v>
      </c>
      <c r="T152" s="212">
        <f>S152*H152</f>
        <v>0</v>
      </c>
      <c r="U152" s="36"/>
      <c r="V152" s="36"/>
      <c r="W152" s="36"/>
      <c r="X152" s="36"/>
      <c r="Y152" s="36"/>
      <c r="Z152" s="36"/>
      <c r="AA152" s="36"/>
      <c r="AB152" s="36"/>
      <c r="AC152" s="36"/>
      <c r="AD152" s="36"/>
      <c r="AE152" s="36"/>
      <c r="AR152" s="213" t="s">
        <v>169</v>
      </c>
      <c r="AT152" s="213" t="s">
        <v>164</v>
      </c>
      <c r="AU152" s="213" t="s">
        <v>79</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272</v>
      </c>
    </row>
    <row r="153" spans="1:65" s="2" customFormat="1" ht="55.5" customHeight="1">
      <c r="A153" s="36"/>
      <c r="B153" s="37"/>
      <c r="C153" s="202" t="s">
        <v>273</v>
      </c>
      <c r="D153" s="202" t="s">
        <v>164</v>
      </c>
      <c r="E153" s="203" t="s">
        <v>274</v>
      </c>
      <c r="F153" s="204" t="s">
        <v>275</v>
      </c>
      <c r="G153" s="205" t="s">
        <v>235</v>
      </c>
      <c r="H153" s="206">
        <v>23.78</v>
      </c>
      <c r="I153" s="207"/>
      <c r="J153" s="208">
        <f>ROUND(I153*H153,2)</f>
        <v>0</v>
      </c>
      <c r="K153" s="204" t="s">
        <v>19</v>
      </c>
      <c r="L153" s="42"/>
      <c r="M153" s="209" t="s">
        <v>19</v>
      </c>
      <c r="N153" s="210" t="s">
        <v>40</v>
      </c>
      <c r="O153" s="82"/>
      <c r="P153" s="211">
        <f>O153*H153</f>
        <v>0</v>
      </c>
      <c r="Q153" s="211">
        <v>0.09336</v>
      </c>
      <c r="R153" s="211">
        <f>Q153*H153</f>
        <v>2.2201008</v>
      </c>
      <c r="S153" s="211">
        <v>0</v>
      </c>
      <c r="T153" s="212">
        <f>S153*H153</f>
        <v>0</v>
      </c>
      <c r="U153" s="36"/>
      <c r="V153" s="36"/>
      <c r="W153" s="36"/>
      <c r="X153" s="36"/>
      <c r="Y153" s="36"/>
      <c r="Z153" s="36"/>
      <c r="AA153" s="36"/>
      <c r="AB153" s="36"/>
      <c r="AC153" s="36"/>
      <c r="AD153" s="36"/>
      <c r="AE153" s="36"/>
      <c r="AR153" s="213" t="s">
        <v>169</v>
      </c>
      <c r="AT153" s="213" t="s">
        <v>164</v>
      </c>
      <c r="AU153" s="213" t="s">
        <v>79</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276</v>
      </c>
    </row>
    <row r="154" spans="1:63" s="12" customFormat="1" ht="22.8" customHeight="1">
      <c r="A154" s="12"/>
      <c r="B154" s="186"/>
      <c r="C154" s="187"/>
      <c r="D154" s="188" t="s">
        <v>68</v>
      </c>
      <c r="E154" s="200" t="s">
        <v>209</v>
      </c>
      <c r="F154" s="200" t="s">
        <v>277</v>
      </c>
      <c r="G154" s="187"/>
      <c r="H154" s="187"/>
      <c r="I154" s="190"/>
      <c r="J154" s="201">
        <f>BK154</f>
        <v>0</v>
      </c>
      <c r="K154" s="187"/>
      <c r="L154" s="192"/>
      <c r="M154" s="193"/>
      <c r="N154" s="194"/>
      <c r="O154" s="194"/>
      <c r="P154" s="195">
        <f>SUM(P155:P225)</f>
        <v>0</v>
      </c>
      <c r="Q154" s="194"/>
      <c r="R154" s="195">
        <f>SUM(R155:R225)</f>
        <v>0.19397429999999996</v>
      </c>
      <c r="S154" s="194"/>
      <c r="T154" s="196">
        <f>SUM(T155:T225)</f>
        <v>124.64696799999999</v>
      </c>
      <c r="U154" s="12"/>
      <c r="V154" s="12"/>
      <c r="W154" s="12"/>
      <c r="X154" s="12"/>
      <c r="Y154" s="12"/>
      <c r="Z154" s="12"/>
      <c r="AA154" s="12"/>
      <c r="AB154" s="12"/>
      <c r="AC154" s="12"/>
      <c r="AD154" s="12"/>
      <c r="AE154" s="12"/>
      <c r="AR154" s="197" t="s">
        <v>77</v>
      </c>
      <c r="AT154" s="198" t="s">
        <v>68</v>
      </c>
      <c r="AU154" s="198" t="s">
        <v>77</v>
      </c>
      <c r="AY154" s="197" t="s">
        <v>162</v>
      </c>
      <c r="BK154" s="199">
        <f>SUM(BK155:BK225)</f>
        <v>0</v>
      </c>
    </row>
    <row r="155" spans="1:65" s="2" customFormat="1" ht="37.8" customHeight="1">
      <c r="A155" s="36"/>
      <c r="B155" s="37"/>
      <c r="C155" s="202" t="s">
        <v>278</v>
      </c>
      <c r="D155" s="202" t="s">
        <v>164</v>
      </c>
      <c r="E155" s="203" t="s">
        <v>279</v>
      </c>
      <c r="F155" s="204" t="s">
        <v>280</v>
      </c>
      <c r="G155" s="205" t="s">
        <v>235</v>
      </c>
      <c r="H155" s="206">
        <v>1492.11</v>
      </c>
      <c r="I155" s="207"/>
      <c r="J155" s="208">
        <f>ROUND(I155*H155,2)</f>
        <v>0</v>
      </c>
      <c r="K155" s="204" t="s">
        <v>168</v>
      </c>
      <c r="L155" s="42"/>
      <c r="M155" s="209" t="s">
        <v>19</v>
      </c>
      <c r="N155" s="210" t="s">
        <v>40</v>
      </c>
      <c r="O155" s="82"/>
      <c r="P155" s="211">
        <f>O155*H155</f>
        <v>0</v>
      </c>
      <c r="Q155" s="211">
        <v>0.00013</v>
      </c>
      <c r="R155" s="211">
        <f>Q155*H155</f>
        <v>0.19397429999999996</v>
      </c>
      <c r="S155" s="211">
        <v>0</v>
      </c>
      <c r="T155" s="212">
        <f>S155*H155</f>
        <v>0</v>
      </c>
      <c r="U155" s="36"/>
      <c r="V155" s="36"/>
      <c r="W155" s="36"/>
      <c r="X155" s="36"/>
      <c r="Y155" s="36"/>
      <c r="Z155" s="36"/>
      <c r="AA155" s="36"/>
      <c r="AB155" s="36"/>
      <c r="AC155" s="36"/>
      <c r="AD155" s="36"/>
      <c r="AE155" s="36"/>
      <c r="AR155" s="213" t="s">
        <v>169</v>
      </c>
      <c r="AT155" s="213" t="s">
        <v>164</v>
      </c>
      <c r="AU155" s="213" t="s">
        <v>79</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281</v>
      </c>
    </row>
    <row r="156" spans="1:47" s="2" customFormat="1" ht="12">
      <c r="A156" s="36"/>
      <c r="B156" s="37"/>
      <c r="C156" s="38"/>
      <c r="D156" s="215" t="s">
        <v>171</v>
      </c>
      <c r="E156" s="38"/>
      <c r="F156" s="216" t="s">
        <v>282</v>
      </c>
      <c r="G156" s="38"/>
      <c r="H156" s="38"/>
      <c r="I156" s="217"/>
      <c r="J156" s="38"/>
      <c r="K156" s="38"/>
      <c r="L156" s="42"/>
      <c r="M156" s="218"/>
      <c r="N156" s="219"/>
      <c r="O156" s="82"/>
      <c r="P156" s="82"/>
      <c r="Q156" s="82"/>
      <c r="R156" s="82"/>
      <c r="S156" s="82"/>
      <c r="T156" s="83"/>
      <c r="U156" s="36"/>
      <c r="V156" s="36"/>
      <c r="W156" s="36"/>
      <c r="X156" s="36"/>
      <c r="Y156" s="36"/>
      <c r="Z156" s="36"/>
      <c r="AA156" s="36"/>
      <c r="AB156" s="36"/>
      <c r="AC156" s="36"/>
      <c r="AD156" s="36"/>
      <c r="AE156" s="36"/>
      <c r="AT156" s="15" t="s">
        <v>171</v>
      </c>
      <c r="AU156" s="15" t="s">
        <v>79</v>
      </c>
    </row>
    <row r="157" spans="1:65" s="2" customFormat="1" ht="37.8" customHeight="1">
      <c r="A157" s="36"/>
      <c r="B157" s="37"/>
      <c r="C157" s="202" t="s">
        <v>283</v>
      </c>
      <c r="D157" s="202" t="s">
        <v>164</v>
      </c>
      <c r="E157" s="203" t="s">
        <v>284</v>
      </c>
      <c r="F157" s="204" t="s">
        <v>285</v>
      </c>
      <c r="G157" s="205" t="s">
        <v>184</v>
      </c>
      <c r="H157" s="206">
        <v>3.356</v>
      </c>
      <c r="I157" s="207"/>
      <c r="J157" s="208">
        <f>ROUND(I157*H157,2)</f>
        <v>0</v>
      </c>
      <c r="K157" s="204" t="s">
        <v>168</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79</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286</v>
      </c>
    </row>
    <row r="158" spans="1:47" s="2" customFormat="1" ht="12">
      <c r="A158" s="36"/>
      <c r="B158" s="37"/>
      <c r="C158" s="38"/>
      <c r="D158" s="215" t="s">
        <v>171</v>
      </c>
      <c r="E158" s="38"/>
      <c r="F158" s="216" t="s">
        <v>287</v>
      </c>
      <c r="G158" s="38"/>
      <c r="H158" s="38"/>
      <c r="I158" s="217"/>
      <c r="J158" s="38"/>
      <c r="K158" s="38"/>
      <c r="L158" s="42"/>
      <c r="M158" s="218"/>
      <c r="N158" s="219"/>
      <c r="O158" s="82"/>
      <c r="P158" s="82"/>
      <c r="Q158" s="82"/>
      <c r="R158" s="82"/>
      <c r="S158" s="82"/>
      <c r="T158" s="83"/>
      <c r="U158" s="36"/>
      <c r="V158" s="36"/>
      <c r="W158" s="36"/>
      <c r="X158" s="36"/>
      <c r="Y158" s="36"/>
      <c r="Z158" s="36"/>
      <c r="AA158" s="36"/>
      <c r="AB158" s="36"/>
      <c r="AC158" s="36"/>
      <c r="AD158" s="36"/>
      <c r="AE158" s="36"/>
      <c r="AT158" s="15" t="s">
        <v>171</v>
      </c>
      <c r="AU158" s="15" t="s">
        <v>79</v>
      </c>
    </row>
    <row r="159" spans="1:65" s="2" customFormat="1" ht="16.5" customHeight="1">
      <c r="A159" s="36"/>
      <c r="B159" s="37"/>
      <c r="C159" s="202" t="s">
        <v>288</v>
      </c>
      <c r="D159" s="202" t="s">
        <v>164</v>
      </c>
      <c r="E159" s="203" t="s">
        <v>289</v>
      </c>
      <c r="F159" s="204" t="s">
        <v>290</v>
      </c>
      <c r="G159" s="205" t="s">
        <v>167</v>
      </c>
      <c r="H159" s="206">
        <v>3.136</v>
      </c>
      <c r="I159" s="207"/>
      <c r="J159" s="208">
        <f>ROUND(I159*H159,2)</f>
        <v>0</v>
      </c>
      <c r="K159" s="204" t="s">
        <v>168</v>
      </c>
      <c r="L159" s="42"/>
      <c r="M159" s="209" t="s">
        <v>19</v>
      </c>
      <c r="N159" s="210" t="s">
        <v>40</v>
      </c>
      <c r="O159" s="82"/>
      <c r="P159" s="211">
        <f>O159*H159</f>
        <v>0</v>
      </c>
      <c r="Q159" s="211">
        <v>0</v>
      </c>
      <c r="R159" s="211">
        <f>Q159*H159</f>
        <v>0</v>
      </c>
      <c r="S159" s="211">
        <v>2.4</v>
      </c>
      <c r="T159" s="212">
        <f>S159*H159</f>
        <v>7.5264</v>
      </c>
      <c r="U159" s="36"/>
      <c r="V159" s="36"/>
      <c r="W159" s="36"/>
      <c r="X159" s="36"/>
      <c r="Y159" s="36"/>
      <c r="Z159" s="36"/>
      <c r="AA159" s="36"/>
      <c r="AB159" s="36"/>
      <c r="AC159" s="36"/>
      <c r="AD159" s="36"/>
      <c r="AE159" s="36"/>
      <c r="AR159" s="213" t="s">
        <v>169</v>
      </c>
      <c r="AT159" s="213" t="s">
        <v>164</v>
      </c>
      <c r="AU159" s="213" t="s">
        <v>79</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291</v>
      </c>
    </row>
    <row r="160" spans="1:47" s="2" customFormat="1" ht="12">
      <c r="A160" s="36"/>
      <c r="B160" s="37"/>
      <c r="C160" s="38"/>
      <c r="D160" s="215" t="s">
        <v>171</v>
      </c>
      <c r="E160" s="38"/>
      <c r="F160" s="216" t="s">
        <v>292</v>
      </c>
      <c r="G160" s="38"/>
      <c r="H160" s="38"/>
      <c r="I160" s="217"/>
      <c r="J160" s="38"/>
      <c r="K160" s="38"/>
      <c r="L160" s="42"/>
      <c r="M160" s="218"/>
      <c r="N160" s="219"/>
      <c r="O160" s="82"/>
      <c r="P160" s="82"/>
      <c r="Q160" s="82"/>
      <c r="R160" s="82"/>
      <c r="S160" s="82"/>
      <c r="T160" s="83"/>
      <c r="U160" s="36"/>
      <c r="V160" s="36"/>
      <c r="W160" s="36"/>
      <c r="X160" s="36"/>
      <c r="Y160" s="36"/>
      <c r="Z160" s="36"/>
      <c r="AA160" s="36"/>
      <c r="AB160" s="36"/>
      <c r="AC160" s="36"/>
      <c r="AD160" s="36"/>
      <c r="AE160" s="36"/>
      <c r="AT160" s="15" t="s">
        <v>171</v>
      </c>
      <c r="AU160" s="15" t="s">
        <v>79</v>
      </c>
    </row>
    <row r="161" spans="1:65" s="2" customFormat="1" ht="24.15" customHeight="1">
      <c r="A161" s="36"/>
      <c r="B161" s="37"/>
      <c r="C161" s="202" t="s">
        <v>293</v>
      </c>
      <c r="D161" s="202" t="s">
        <v>164</v>
      </c>
      <c r="E161" s="203" t="s">
        <v>294</v>
      </c>
      <c r="F161" s="204" t="s">
        <v>295</v>
      </c>
      <c r="G161" s="205" t="s">
        <v>296</v>
      </c>
      <c r="H161" s="206">
        <v>1</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79</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297</v>
      </c>
    </row>
    <row r="162" spans="1:65" s="2" customFormat="1" ht="24.15" customHeight="1">
      <c r="A162" s="36"/>
      <c r="B162" s="37"/>
      <c r="C162" s="202" t="s">
        <v>298</v>
      </c>
      <c r="D162" s="202" t="s">
        <v>164</v>
      </c>
      <c r="E162" s="203" t="s">
        <v>299</v>
      </c>
      <c r="F162" s="204" t="s">
        <v>300</v>
      </c>
      <c r="G162" s="205" t="s">
        <v>296</v>
      </c>
      <c r="H162" s="206">
        <v>1</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79</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301</v>
      </c>
    </row>
    <row r="163" spans="1:65" s="2" customFormat="1" ht="16.5" customHeight="1">
      <c r="A163" s="36"/>
      <c r="B163" s="37"/>
      <c r="C163" s="202" t="s">
        <v>302</v>
      </c>
      <c r="D163" s="202" t="s">
        <v>164</v>
      </c>
      <c r="E163" s="203" t="s">
        <v>303</v>
      </c>
      <c r="F163" s="204" t="s">
        <v>304</v>
      </c>
      <c r="G163" s="205" t="s">
        <v>196</v>
      </c>
      <c r="H163" s="206">
        <v>1</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79</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305</v>
      </c>
    </row>
    <row r="164" spans="1:65" s="2" customFormat="1" ht="24.15" customHeight="1">
      <c r="A164" s="36"/>
      <c r="B164" s="37"/>
      <c r="C164" s="202" t="s">
        <v>306</v>
      </c>
      <c r="D164" s="202" t="s">
        <v>164</v>
      </c>
      <c r="E164" s="203" t="s">
        <v>307</v>
      </c>
      <c r="F164" s="204" t="s">
        <v>308</v>
      </c>
      <c r="G164" s="205" t="s">
        <v>296</v>
      </c>
      <c r="H164" s="206">
        <v>1</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79</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309</v>
      </c>
    </row>
    <row r="165" spans="1:65" s="2" customFormat="1" ht="24.15" customHeight="1">
      <c r="A165" s="36"/>
      <c r="B165" s="37"/>
      <c r="C165" s="202" t="s">
        <v>310</v>
      </c>
      <c r="D165" s="202" t="s">
        <v>164</v>
      </c>
      <c r="E165" s="203" t="s">
        <v>311</v>
      </c>
      <c r="F165" s="204" t="s">
        <v>312</v>
      </c>
      <c r="G165" s="205" t="s">
        <v>296</v>
      </c>
      <c r="H165" s="206">
        <v>1</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79</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313</v>
      </c>
    </row>
    <row r="166" spans="1:65" s="2" customFormat="1" ht="49.05" customHeight="1">
      <c r="A166" s="36"/>
      <c r="B166" s="37"/>
      <c r="C166" s="202" t="s">
        <v>314</v>
      </c>
      <c r="D166" s="202" t="s">
        <v>164</v>
      </c>
      <c r="E166" s="203" t="s">
        <v>315</v>
      </c>
      <c r="F166" s="204" t="s">
        <v>316</v>
      </c>
      <c r="G166" s="205" t="s">
        <v>167</v>
      </c>
      <c r="H166" s="206">
        <v>15.704</v>
      </c>
      <c r="I166" s="207"/>
      <c r="J166" s="208">
        <f>ROUND(I166*H166,2)</f>
        <v>0</v>
      </c>
      <c r="K166" s="204" t="s">
        <v>168</v>
      </c>
      <c r="L166" s="42"/>
      <c r="M166" s="209" t="s">
        <v>19</v>
      </c>
      <c r="N166" s="210" t="s">
        <v>40</v>
      </c>
      <c r="O166" s="82"/>
      <c r="P166" s="211">
        <f>O166*H166</f>
        <v>0</v>
      </c>
      <c r="Q166" s="211">
        <v>0</v>
      </c>
      <c r="R166" s="211">
        <f>Q166*H166</f>
        <v>0</v>
      </c>
      <c r="S166" s="211">
        <v>1.8</v>
      </c>
      <c r="T166" s="212">
        <f>S166*H166</f>
        <v>28.267200000000003</v>
      </c>
      <c r="U166" s="36"/>
      <c r="V166" s="36"/>
      <c r="W166" s="36"/>
      <c r="X166" s="36"/>
      <c r="Y166" s="36"/>
      <c r="Z166" s="36"/>
      <c r="AA166" s="36"/>
      <c r="AB166" s="36"/>
      <c r="AC166" s="36"/>
      <c r="AD166" s="36"/>
      <c r="AE166" s="36"/>
      <c r="AR166" s="213" t="s">
        <v>169</v>
      </c>
      <c r="AT166" s="213" t="s">
        <v>164</v>
      </c>
      <c r="AU166" s="213" t="s">
        <v>79</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317</v>
      </c>
    </row>
    <row r="167" spans="1:47" s="2" customFormat="1" ht="12">
      <c r="A167" s="36"/>
      <c r="B167" s="37"/>
      <c r="C167" s="38"/>
      <c r="D167" s="215" t="s">
        <v>171</v>
      </c>
      <c r="E167" s="38"/>
      <c r="F167" s="216" t="s">
        <v>318</v>
      </c>
      <c r="G167" s="38"/>
      <c r="H167" s="38"/>
      <c r="I167" s="217"/>
      <c r="J167" s="38"/>
      <c r="K167" s="38"/>
      <c r="L167" s="42"/>
      <c r="M167" s="218"/>
      <c r="N167" s="219"/>
      <c r="O167" s="82"/>
      <c r="P167" s="82"/>
      <c r="Q167" s="82"/>
      <c r="R167" s="82"/>
      <c r="S167" s="82"/>
      <c r="T167" s="83"/>
      <c r="U167" s="36"/>
      <c r="V167" s="36"/>
      <c r="W167" s="36"/>
      <c r="X167" s="36"/>
      <c r="Y167" s="36"/>
      <c r="Z167" s="36"/>
      <c r="AA167" s="36"/>
      <c r="AB167" s="36"/>
      <c r="AC167" s="36"/>
      <c r="AD167" s="36"/>
      <c r="AE167" s="36"/>
      <c r="AT167" s="15" t="s">
        <v>171</v>
      </c>
      <c r="AU167" s="15" t="s">
        <v>79</v>
      </c>
    </row>
    <row r="168" spans="1:65" s="2" customFormat="1" ht="24.15" customHeight="1">
      <c r="A168" s="36"/>
      <c r="B168" s="37"/>
      <c r="C168" s="202" t="s">
        <v>319</v>
      </c>
      <c r="D168" s="202" t="s">
        <v>164</v>
      </c>
      <c r="E168" s="203" t="s">
        <v>320</v>
      </c>
      <c r="F168" s="204" t="s">
        <v>321</v>
      </c>
      <c r="G168" s="205" t="s">
        <v>235</v>
      </c>
      <c r="H168" s="206">
        <v>4.335</v>
      </c>
      <c r="I168" s="207"/>
      <c r="J168" s="208">
        <f>ROUND(I168*H168,2)</f>
        <v>0</v>
      </c>
      <c r="K168" s="204" t="s">
        <v>168</v>
      </c>
      <c r="L168" s="42"/>
      <c r="M168" s="209" t="s">
        <v>19</v>
      </c>
      <c r="N168" s="210" t="s">
        <v>40</v>
      </c>
      <c r="O168" s="82"/>
      <c r="P168" s="211">
        <f>O168*H168</f>
        <v>0</v>
      </c>
      <c r="Q168" s="211">
        <v>0</v>
      </c>
      <c r="R168" s="211">
        <f>Q168*H168</f>
        <v>0</v>
      </c>
      <c r="S168" s="211">
        <v>0.055</v>
      </c>
      <c r="T168" s="212">
        <f>S168*H168</f>
        <v>0.238425</v>
      </c>
      <c r="U168" s="36"/>
      <c r="V168" s="36"/>
      <c r="W168" s="36"/>
      <c r="X168" s="36"/>
      <c r="Y168" s="36"/>
      <c r="Z168" s="36"/>
      <c r="AA168" s="36"/>
      <c r="AB168" s="36"/>
      <c r="AC168" s="36"/>
      <c r="AD168" s="36"/>
      <c r="AE168" s="36"/>
      <c r="AR168" s="213" t="s">
        <v>169</v>
      </c>
      <c r="AT168" s="213" t="s">
        <v>164</v>
      </c>
      <c r="AU168" s="213" t="s">
        <v>79</v>
      </c>
      <c r="AY168" s="15" t="s">
        <v>162</v>
      </c>
      <c r="BE168" s="214">
        <f>IF(N168="základní",J168,0)</f>
        <v>0</v>
      </c>
      <c r="BF168" s="214">
        <f>IF(N168="snížená",J168,0)</f>
        <v>0</v>
      </c>
      <c r="BG168" s="214">
        <f>IF(N168="zákl. přenesená",J168,0)</f>
        <v>0</v>
      </c>
      <c r="BH168" s="214">
        <f>IF(N168="sníž. přenesená",J168,0)</f>
        <v>0</v>
      </c>
      <c r="BI168" s="214">
        <f>IF(N168="nulová",J168,0)</f>
        <v>0</v>
      </c>
      <c r="BJ168" s="15" t="s">
        <v>77</v>
      </c>
      <c r="BK168" s="214">
        <f>ROUND(I168*H168,2)</f>
        <v>0</v>
      </c>
      <c r="BL168" s="15" t="s">
        <v>169</v>
      </c>
      <c r="BM168" s="213" t="s">
        <v>322</v>
      </c>
    </row>
    <row r="169" spans="1:47" s="2" customFormat="1" ht="12">
      <c r="A169" s="36"/>
      <c r="B169" s="37"/>
      <c r="C169" s="38"/>
      <c r="D169" s="215" t="s">
        <v>171</v>
      </c>
      <c r="E169" s="38"/>
      <c r="F169" s="216" t="s">
        <v>323</v>
      </c>
      <c r="G169" s="38"/>
      <c r="H169" s="38"/>
      <c r="I169" s="217"/>
      <c r="J169" s="38"/>
      <c r="K169" s="38"/>
      <c r="L169" s="42"/>
      <c r="M169" s="218"/>
      <c r="N169" s="219"/>
      <c r="O169" s="82"/>
      <c r="P169" s="82"/>
      <c r="Q169" s="82"/>
      <c r="R169" s="82"/>
      <c r="S169" s="82"/>
      <c r="T169" s="83"/>
      <c r="U169" s="36"/>
      <c r="V169" s="36"/>
      <c r="W169" s="36"/>
      <c r="X169" s="36"/>
      <c r="Y169" s="36"/>
      <c r="Z169" s="36"/>
      <c r="AA169" s="36"/>
      <c r="AB169" s="36"/>
      <c r="AC169" s="36"/>
      <c r="AD169" s="36"/>
      <c r="AE169" s="36"/>
      <c r="AT169" s="15" t="s">
        <v>171</v>
      </c>
      <c r="AU169" s="15" t="s">
        <v>79</v>
      </c>
    </row>
    <row r="170" spans="1:65" s="2" customFormat="1" ht="16.5" customHeight="1">
      <c r="A170" s="36"/>
      <c r="B170" s="37"/>
      <c r="C170" s="202" t="s">
        <v>324</v>
      </c>
      <c r="D170" s="202" t="s">
        <v>164</v>
      </c>
      <c r="E170" s="203" t="s">
        <v>325</v>
      </c>
      <c r="F170" s="204" t="s">
        <v>326</v>
      </c>
      <c r="G170" s="205" t="s">
        <v>327</v>
      </c>
      <c r="H170" s="206">
        <v>2</v>
      </c>
      <c r="I170" s="207"/>
      <c r="J170" s="208">
        <f>ROUND(I170*H170,2)</f>
        <v>0</v>
      </c>
      <c r="K170" s="204" t="s">
        <v>168</v>
      </c>
      <c r="L170" s="42"/>
      <c r="M170" s="209" t="s">
        <v>19</v>
      </c>
      <c r="N170" s="210" t="s">
        <v>40</v>
      </c>
      <c r="O170" s="82"/>
      <c r="P170" s="211">
        <f>O170*H170</f>
        <v>0</v>
      </c>
      <c r="Q170" s="211">
        <v>0</v>
      </c>
      <c r="R170" s="211">
        <f>Q170*H170</f>
        <v>0</v>
      </c>
      <c r="S170" s="211">
        <v>0.07</v>
      </c>
      <c r="T170" s="212">
        <f>S170*H170</f>
        <v>0.14</v>
      </c>
      <c r="U170" s="36"/>
      <c r="V170" s="36"/>
      <c r="W170" s="36"/>
      <c r="X170" s="36"/>
      <c r="Y170" s="36"/>
      <c r="Z170" s="36"/>
      <c r="AA170" s="36"/>
      <c r="AB170" s="36"/>
      <c r="AC170" s="36"/>
      <c r="AD170" s="36"/>
      <c r="AE170" s="36"/>
      <c r="AR170" s="213" t="s">
        <v>169</v>
      </c>
      <c r="AT170" s="213" t="s">
        <v>164</v>
      </c>
      <c r="AU170" s="213" t="s">
        <v>79</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328</v>
      </c>
    </row>
    <row r="171" spans="1:47" s="2" customFormat="1" ht="12">
      <c r="A171" s="36"/>
      <c r="B171" s="37"/>
      <c r="C171" s="38"/>
      <c r="D171" s="215" t="s">
        <v>171</v>
      </c>
      <c r="E171" s="38"/>
      <c r="F171" s="216" t="s">
        <v>329</v>
      </c>
      <c r="G171" s="38"/>
      <c r="H171" s="38"/>
      <c r="I171" s="217"/>
      <c r="J171" s="38"/>
      <c r="K171" s="38"/>
      <c r="L171" s="42"/>
      <c r="M171" s="218"/>
      <c r="N171" s="219"/>
      <c r="O171" s="82"/>
      <c r="P171" s="82"/>
      <c r="Q171" s="82"/>
      <c r="R171" s="82"/>
      <c r="S171" s="82"/>
      <c r="T171" s="83"/>
      <c r="U171" s="36"/>
      <c r="V171" s="36"/>
      <c r="W171" s="36"/>
      <c r="X171" s="36"/>
      <c r="Y171" s="36"/>
      <c r="Z171" s="36"/>
      <c r="AA171" s="36"/>
      <c r="AB171" s="36"/>
      <c r="AC171" s="36"/>
      <c r="AD171" s="36"/>
      <c r="AE171" s="36"/>
      <c r="AT171" s="15" t="s">
        <v>171</v>
      </c>
      <c r="AU171" s="15" t="s">
        <v>79</v>
      </c>
    </row>
    <row r="172" spans="1:65" s="2" customFormat="1" ht="24.15" customHeight="1">
      <c r="A172" s="36"/>
      <c r="B172" s="37"/>
      <c r="C172" s="202" t="s">
        <v>330</v>
      </c>
      <c r="D172" s="202" t="s">
        <v>164</v>
      </c>
      <c r="E172" s="203" t="s">
        <v>331</v>
      </c>
      <c r="F172" s="204" t="s">
        <v>332</v>
      </c>
      <c r="G172" s="205" t="s">
        <v>167</v>
      </c>
      <c r="H172" s="206">
        <v>4.008</v>
      </c>
      <c r="I172" s="207"/>
      <c r="J172" s="208">
        <f>ROUND(I172*H172,2)</f>
        <v>0</v>
      </c>
      <c r="K172" s="204" t="s">
        <v>168</v>
      </c>
      <c r="L172" s="42"/>
      <c r="M172" s="209" t="s">
        <v>19</v>
      </c>
      <c r="N172" s="210" t="s">
        <v>40</v>
      </c>
      <c r="O172" s="82"/>
      <c r="P172" s="211">
        <f>O172*H172</f>
        <v>0</v>
      </c>
      <c r="Q172" s="211">
        <v>0</v>
      </c>
      <c r="R172" s="211">
        <f>Q172*H172</f>
        <v>0</v>
      </c>
      <c r="S172" s="211">
        <v>2.4</v>
      </c>
      <c r="T172" s="212">
        <f>S172*H172</f>
        <v>9.6192</v>
      </c>
      <c r="U172" s="36"/>
      <c r="V172" s="36"/>
      <c r="W172" s="36"/>
      <c r="X172" s="36"/>
      <c r="Y172" s="36"/>
      <c r="Z172" s="36"/>
      <c r="AA172" s="36"/>
      <c r="AB172" s="36"/>
      <c r="AC172" s="36"/>
      <c r="AD172" s="36"/>
      <c r="AE172" s="36"/>
      <c r="AR172" s="213" t="s">
        <v>169</v>
      </c>
      <c r="AT172" s="213" t="s">
        <v>164</v>
      </c>
      <c r="AU172" s="213" t="s">
        <v>79</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333</v>
      </c>
    </row>
    <row r="173" spans="1:47" s="2" customFormat="1" ht="12">
      <c r="A173" s="36"/>
      <c r="B173" s="37"/>
      <c r="C173" s="38"/>
      <c r="D173" s="215" t="s">
        <v>171</v>
      </c>
      <c r="E173" s="38"/>
      <c r="F173" s="216" t="s">
        <v>334</v>
      </c>
      <c r="G173" s="38"/>
      <c r="H173" s="38"/>
      <c r="I173" s="217"/>
      <c r="J173" s="38"/>
      <c r="K173" s="38"/>
      <c r="L173" s="42"/>
      <c r="M173" s="218"/>
      <c r="N173" s="219"/>
      <c r="O173" s="82"/>
      <c r="P173" s="82"/>
      <c r="Q173" s="82"/>
      <c r="R173" s="82"/>
      <c r="S173" s="82"/>
      <c r="T173" s="83"/>
      <c r="U173" s="36"/>
      <c r="V173" s="36"/>
      <c r="W173" s="36"/>
      <c r="X173" s="36"/>
      <c r="Y173" s="36"/>
      <c r="Z173" s="36"/>
      <c r="AA173" s="36"/>
      <c r="AB173" s="36"/>
      <c r="AC173" s="36"/>
      <c r="AD173" s="36"/>
      <c r="AE173" s="36"/>
      <c r="AT173" s="15" t="s">
        <v>171</v>
      </c>
      <c r="AU173" s="15" t="s">
        <v>79</v>
      </c>
    </row>
    <row r="174" spans="1:65" s="2" customFormat="1" ht="16.5" customHeight="1">
      <c r="A174" s="36"/>
      <c r="B174" s="37"/>
      <c r="C174" s="202" t="s">
        <v>335</v>
      </c>
      <c r="D174" s="202" t="s">
        <v>164</v>
      </c>
      <c r="E174" s="203" t="s">
        <v>336</v>
      </c>
      <c r="F174" s="204" t="s">
        <v>337</v>
      </c>
      <c r="G174" s="205" t="s">
        <v>235</v>
      </c>
      <c r="H174" s="206">
        <v>9.85</v>
      </c>
      <c r="I174" s="207"/>
      <c r="J174" s="208">
        <f>ROUND(I174*H174,2)</f>
        <v>0</v>
      </c>
      <c r="K174" s="204" t="s">
        <v>168</v>
      </c>
      <c r="L174" s="42"/>
      <c r="M174" s="209" t="s">
        <v>19</v>
      </c>
      <c r="N174" s="210" t="s">
        <v>40</v>
      </c>
      <c r="O174" s="82"/>
      <c r="P174" s="211">
        <f>O174*H174</f>
        <v>0</v>
      </c>
      <c r="Q174" s="211">
        <v>0</v>
      </c>
      <c r="R174" s="211">
        <f>Q174*H174</f>
        <v>0</v>
      </c>
      <c r="S174" s="211">
        <v>0.36</v>
      </c>
      <c r="T174" s="212">
        <f>S174*H174</f>
        <v>3.546</v>
      </c>
      <c r="U174" s="36"/>
      <c r="V174" s="36"/>
      <c r="W174" s="36"/>
      <c r="X174" s="36"/>
      <c r="Y174" s="36"/>
      <c r="Z174" s="36"/>
      <c r="AA174" s="36"/>
      <c r="AB174" s="36"/>
      <c r="AC174" s="36"/>
      <c r="AD174" s="36"/>
      <c r="AE174" s="36"/>
      <c r="AR174" s="213" t="s">
        <v>169</v>
      </c>
      <c r="AT174" s="213" t="s">
        <v>164</v>
      </c>
      <c r="AU174" s="213" t="s">
        <v>79</v>
      </c>
      <c r="AY174" s="15" t="s">
        <v>162</v>
      </c>
      <c r="BE174" s="214">
        <f>IF(N174="základní",J174,0)</f>
        <v>0</v>
      </c>
      <c r="BF174" s="214">
        <f>IF(N174="snížená",J174,0)</f>
        <v>0</v>
      </c>
      <c r="BG174" s="214">
        <f>IF(N174="zákl. přenesená",J174,0)</f>
        <v>0</v>
      </c>
      <c r="BH174" s="214">
        <f>IF(N174="sníž. přenesená",J174,0)</f>
        <v>0</v>
      </c>
      <c r="BI174" s="214">
        <f>IF(N174="nulová",J174,0)</f>
        <v>0</v>
      </c>
      <c r="BJ174" s="15" t="s">
        <v>77</v>
      </c>
      <c r="BK174" s="214">
        <f>ROUND(I174*H174,2)</f>
        <v>0</v>
      </c>
      <c r="BL174" s="15" t="s">
        <v>169</v>
      </c>
      <c r="BM174" s="213" t="s">
        <v>338</v>
      </c>
    </row>
    <row r="175" spans="1:47" s="2" customFormat="1" ht="12">
      <c r="A175" s="36"/>
      <c r="B175" s="37"/>
      <c r="C175" s="38"/>
      <c r="D175" s="215" t="s">
        <v>171</v>
      </c>
      <c r="E175" s="38"/>
      <c r="F175" s="216" t="s">
        <v>339</v>
      </c>
      <c r="G175" s="38"/>
      <c r="H175" s="38"/>
      <c r="I175" s="217"/>
      <c r="J175" s="38"/>
      <c r="K175" s="38"/>
      <c r="L175" s="42"/>
      <c r="M175" s="218"/>
      <c r="N175" s="219"/>
      <c r="O175" s="82"/>
      <c r="P175" s="82"/>
      <c r="Q175" s="82"/>
      <c r="R175" s="82"/>
      <c r="S175" s="82"/>
      <c r="T175" s="83"/>
      <c r="U175" s="36"/>
      <c r="V175" s="36"/>
      <c r="W175" s="36"/>
      <c r="X175" s="36"/>
      <c r="Y175" s="36"/>
      <c r="Z175" s="36"/>
      <c r="AA175" s="36"/>
      <c r="AB175" s="36"/>
      <c r="AC175" s="36"/>
      <c r="AD175" s="36"/>
      <c r="AE175" s="36"/>
      <c r="AT175" s="15" t="s">
        <v>171</v>
      </c>
      <c r="AU175" s="15" t="s">
        <v>79</v>
      </c>
    </row>
    <row r="176" spans="1:65" s="2" customFormat="1" ht="33" customHeight="1">
      <c r="A176" s="36"/>
      <c r="B176" s="37"/>
      <c r="C176" s="202" t="s">
        <v>340</v>
      </c>
      <c r="D176" s="202" t="s">
        <v>164</v>
      </c>
      <c r="E176" s="203" t="s">
        <v>341</v>
      </c>
      <c r="F176" s="204" t="s">
        <v>342</v>
      </c>
      <c r="G176" s="205" t="s">
        <v>184</v>
      </c>
      <c r="H176" s="206">
        <v>1.794</v>
      </c>
      <c r="I176" s="207"/>
      <c r="J176" s="208">
        <f>ROUND(I176*H176,2)</f>
        <v>0</v>
      </c>
      <c r="K176" s="204" t="s">
        <v>168</v>
      </c>
      <c r="L176" s="42"/>
      <c r="M176" s="209" t="s">
        <v>19</v>
      </c>
      <c r="N176" s="210" t="s">
        <v>40</v>
      </c>
      <c r="O176" s="82"/>
      <c r="P176" s="211">
        <f>O176*H176</f>
        <v>0</v>
      </c>
      <c r="Q176" s="211">
        <v>0</v>
      </c>
      <c r="R176" s="211">
        <f>Q176*H176</f>
        <v>0</v>
      </c>
      <c r="S176" s="211">
        <v>1.25</v>
      </c>
      <c r="T176" s="212">
        <f>S176*H176</f>
        <v>2.2425</v>
      </c>
      <c r="U176" s="36"/>
      <c r="V176" s="36"/>
      <c r="W176" s="36"/>
      <c r="X176" s="36"/>
      <c r="Y176" s="36"/>
      <c r="Z176" s="36"/>
      <c r="AA176" s="36"/>
      <c r="AB176" s="36"/>
      <c r="AC176" s="36"/>
      <c r="AD176" s="36"/>
      <c r="AE176" s="36"/>
      <c r="AR176" s="213" t="s">
        <v>169</v>
      </c>
      <c r="AT176" s="213" t="s">
        <v>164</v>
      </c>
      <c r="AU176" s="213" t="s">
        <v>79</v>
      </c>
      <c r="AY176" s="15" t="s">
        <v>162</v>
      </c>
      <c r="BE176" s="214">
        <f>IF(N176="základní",J176,0)</f>
        <v>0</v>
      </c>
      <c r="BF176" s="214">
        <f>IF(N176="snížená",J176,0)</f>
        <v>0</v>
      </c>
      <c r="BG176" s="214">
        <f>IF(N176="zákl. přenesená",J176,0)</f>
        <v>0</v>
      </c>
      <c r="BH176" s="214">
        <f>IF(N176="sníž. přenesená",J176,0)</f>
        <v>0</v>
      </c>
      <c r="BI176" s="214">
        <f>IF(N176="nulová",J176,0)</f>
        <v>0</v>
      </c>
      <c r="BJ176" s="15" t="s">
        <v>77</v>
      </c>
      <c r="BK176" s="214">
        <f>ROUND(I176*H176,2)</f>
        <v>0</v>
      </c>
      <c r="BL176" s="15" t="s">
        <v>169</v>
      </c>
      <c r="BM176" s="213" t="s">
        <v>343</v>
      </c>
    </row>
    <row r="177" spans="1:47" s="2" customFormat="1" ht="12">
      <c r="A177" s="36"/>
      <c r="B177" s="37"/>
      <c r="C177" s="38"/>
      <c r="D177" s="215" t="s">
        <v>171</v>
      </c>
      <c r="E177" s="38"/>
      <c r="F177" s="216" t="s">
        <v>344</v>
      </c>
      <c r="G177" s="38"/>
      <c r="H177" s="38"/>
      <c r="I177" s="217"/>
      <c r="J177" s="38"/>
      <c r="K177" s="38"/>
      <c r="L177" s="42"/>
      <c r="M177" s="218"/>
      <c r="N177" s="219"/>
      <c r="O177" s="82"/>
      <c r="P177" s="82"/>
      <c r="Q177" s="82"/>
      <c r="R177" s="82"/>
      <c r="S177" s="82"/>
      <c r="T177" s="83"/>
      <c r="U177" s="36"/>
      <c r="V177" s="36"/>
      <c r="W177" s="36"/>
      <c r="X177" s="36"/>
      <c r="Y177" s="36"/>
      <c r="Z177" s="36"/>
      <c r="AA177" s="36"/>
      <c r="AB177" s="36"/>
      <c r="AC177" s="36"/>
      <c r="AD177" s="36"/>
      <c r="AE177" s="36"/>
      <c r="AT177" s="15" t="s">
        <v>171</v>
      </c>
      <c r="AU177" s="15" t="s">
        <v>79</v>
      </c>
    </row>
    <row r="178" spans="1:65" s="2" customFormat="1" ht="24.15" customHeight="1">
      <c r="A178" s="36"/>
      <c r="B178" s="37"/>
      <c r="C178" s="202" t="s">
        <v>345</v>
      </c>
      <c r="D178" s="202" t="s">
        <v>164</v>
      </c>
      <c r="E178" s="203" t="s">
        <v>346</v>
      </c>
      <c r="F178" s="204" t="s">
        <v>347</v>
      </c>
      <c r="G178" s="205" t="s">
        <v>167</v>
      </c>
      <c r="H178" s="206">
        <v>0.636</v>
      </c>
      <c r="I178" s="207"/>
      <c r="J178" s="208">
        <f>ROUND(I178*H178,2)</f>
        <v>0</v>
      </c>
      <c r="K178" s="204" t="s">
        <v>168</v>
      </c>
      <c r="L178" s="42"/>
      <c r="M178" s="209" t="s">
        <v>19</v>
      </c>
      <c r="N178" s="210" t="s">
        <v>40</v>
      </c>
      <c r="O178" s="82"/>
      <c r="P178" s="211">
        <f>O178*H178</f>
        <v>0</v>
      </c>
      <c r="Q178" s="211">
        <v>0</v>
      </c>
      <c r="R178" s="211">
        <f>Q178*H178</f>
        <v>0</v>
      </c>
      <c r="S178" s="211">
        <v>2.2</v>
      </c>
      <c r="T178" s="212">
        <f>S178*H178</f>
        <v>1.3992000000000002</v>
      </c>
      <c r="U178" s="36"/>
      <c r="V178" s="36"/>
      <c r="W178" s="36"/>
      <c r="X178" s="36"/>
      <c r="Y178" s="36"/>
      <c r="Z178" s="36"/>
      <c r="AA178" s="36"/>
      <c r="AB178" s="36"/>
      <c r="AC178" s="36"/>
      <c r="AD178" s="36"/>
      <c r="AE178" s="36"/>
      <c r="AR178" s="213" t="s">
        <v>169</v>
      </c>
      <c r="AT178" s="213" t="s">
        <v>164</v>
      </c>
      <c r="AU178" s="213" t="s">
        <v>79</v>
      </c>
      <c r="AY178" s="15" t="s">
        <v>162</v>
      </c>
      <c r="BE178" s="214">
        <f>IF(N178="základní",J178,0)</f>
        <v>0</v>
      </c>
      <c r="BF178" s="214">
        <f>IF(N178="snížená",J178,0)</f>
        <v>0</v>
      </c>
      <c r="BG178" s="214">
        <f>IF(N178="zákl. přenesená",J178,0)</f>
        <v>0</v>
      </c>
      <c r="BH178" s="214">
        <f>IF(N178="sníž. přenesená",J178,0)</f>
        <v>0</v>
      </c>
      <c r="BI178" s="214">
        <f>IF(N178="nulová",J178,0)</f>
        <v>0</v>
      </c>
      <c r="BJ178" s="15" t="s">
        <v>77</v>
      </c>
      <c r="BK178" s="214">
        <f>ROUND(I178*H178,2)</f>
        <v>0</v>
      </c>
      <c r="BL178" s="15" t="s">
        <v>169</v>
      </c>
      <c r="BM178" s="213" t="s">
        <v>348</v>
      </c>
    </row>
    <row r="179" spans="1:47" s="2" customFormat="1" ht="12">
      <c r="A179" s="36"/>
      <c r="B179" s="37"/>
      <c r="C179" s="38"/>
      <c r="D179" s="215" t="s">
        <v>171</v>
      </c>
      <c r="E179" s="38"/>
      <c r="F179" s="216" t="s">
        <v>349</v>
      </c>
      <c r="G179" s="38"/>
      <c r="H179" s="38"/>
      <c r="I179" s="217"/>
      <c r="J179" s="38"/>
      <c r="K179" s="38"/>
      <c r="L179" s="42"/>
      <c r="M179" s="218"/>
      <c r="N179" s="219"/>
      <c r="O179" s="82"/>
      <c r="P179" s="82"/>
      <c r="Q179" s="82"/>
      <c r="R179" s="82"/>
      <c r="S179" s="82"/>
      <c r="T179" s="83"/>
      <c r="U179" s="36"/>
      <c r="V179" s="36"/>
      <c r="W179" s="36"/>
      <c r="X179" s="36"/>
      <c r="Y179" s="36"/>
      <c r="Z179" s="36"/>
      <c r="AA179" s="36"/>
      <c r="AB179" s="36"/>
      <c r="AC179" s="36"/>
      <c r="AD179" s="36"/>
      <c r="AE179" s="36"/>
      <c r="AT179" s="15" t="s">
        <v>171</v>
      </c>
      <c r="AU179" s="15" t="s">
        <v>79</v>
      </c>
    </row>
    <row r="180" spans="1:65" s="2" customFormat="1" ht="24.15" customHeight="1">
      <c r="A180" s="36"/>
      <c r="B180" s="37"/>
      <c r="C180" s="202" t="s">
        <v>350</v>
      </c>
      <c r="D180" s="202" t="s">
        <v>164</v>
      </c>
      <c r="E180" s="203" t="s">
        <v>351</v>
      </c>
      <c r="F180" s="204" t="s">
        <v>352</v>
      </c>
      <c r="G180" s="205" t="s">
        <v>167</v>
      </c>
      <c r="H180" s="206">
        <v>0.529</v>
      </c>
      <c r="I180" s="207"/>
      <c r="J180" s="208">
        <f>ROUND(I180*H180,2)</f>
        <v>0</v>
      </c>
      <c r="K180" s="204" t="s">
        <v>168</v>
      </c>
      <c r="L180" s="42"/>
      <c r="M180" s="209" t="s">
        <v>19</v>
      </c>
      <c r="N180" s="210" t="s">
        <v>40</v>
      </c>
      <c r="O180" s="82"/>
      <c r="P180" s="211">
        <f>O180*H180</f>
        <v>0</v>
      </c>
      <c r="Q180" s="211">
        <v>0</v>
      </c>
      <c r="R180" s="211">
        <f>Q180*H180</f>
        <v>0</v>
      </c>
      <c r="S180" s="211">
        <v>2.2</v>
      </c>
      <c r="T180" s="212">
        <f>S180*H180</f>
        <v>1.1638000000000002</v>
      </c>
      <c r="U180" s="36"/>
      <c r="V180" s="36"/>
      <c r="W180" s="36"/>
      <c r="X180" s="36"/>
      <c r="Y180" s="36"/>
      <c r="Z180" s="36"/>
      <c r="AA180" s="36"/>
      <c r="AB180" s="36"/>
      <c r="AC180" s="36"/>
      <c r="AD180" s="36"/>
      <c r="AE180" s="36"/>
      <c r="AR180" s="213" t="s">
        <v>169</v>
      </c>
      <c r="AT180" s="213" t="s">
        <v>164</v>
      </c>
      <c r="AU180" s="213" t="s">
        <v>79</v>
      </c>
      <c r="AY180" s="15" t="s">
        <v>162</v>
      </c>
      <c r="BE180" s="214">
        <f>IF(N180="základní",J180,0)</f>
        <v>0</v>
      </c>
      <c r="BF180" s="214">
        <f>IF(N180="snížená",J180,0)</f>
        <v>0</v>
      </c>
      <c r="BG180" s="214">
        <f>IF(N180="zákl. přenesená",J180,0)</f>
        <v>0</v>
      </c>
      <c r="BH180" s="214">
        <f>IF(N180="sníž. přenesená",J180,0)</f>
        <v>0</v>
      </c>
      <c r="BI180" s="214">
        <f>IF(N180="nulová",J180,0)</f>
        <v>0</v>
      </c>
      <c r="BJ180" s="15" t="s">
        <v>77</v>
      </c>
      <c r="BK180" s="214">
        <f>ROUND(I180*H180,2)</f>
        <v>0</v>
      </c>
      <c r="BL180" s="15" t="s">
        <v>169</v>
      </c>
      <c r="BM180" s="213" t="s">
        <v>353</v>
      </c>
    </row>
    <row r="181" spans="1:47" s="2" customFormat="1" ht="12">
      <c r="A181" s="36"/>
      <c r="B181" s="37"/>
      <c r="C181" s="38"/>
      <c r="D181" s="215" t="s">
        <v>171</v>
      </c>
      <c r="E181" s="38"/>
      <c r="F181" s="216" t="s">
        <v>354</v>
      </c>
      <c r="G181" s="38"/>
      <c r="H181" s="38"/>
      <c r="I181" s="217"/>
      <c r="J181" s="38"/>
      <c r="K181" s="38"/>
      <c r="L181" s="42"/>
      <c r="M181" s="218"/>
      <c r="N181" s="219"/>
      <c r="O181" s="82"/>
      <c r="P181" s="82"/>
      <c r="Q181" s="82"/>
      <c r="R181" s="82"/>
      <c r="S181" s="82"/>
      <c r="T181" s="83"/>
      <c r="U181" s="36"/>
      <c r="V181" s="36"/>
      <c r="W181" s="36"/>
      <c r="X181" s="36"/>
      <c r="Y181" s="36"/>
      <c r="Z181" s="36"/>
      <c r="AA181" s="36"/>
      <c r="AB181" s="36"/>
      <c r="AC181" s="36"/>
      <c r="AD181" s="36"/>
      <c r="AE181" s="36"/>
      <c r="AT181" s="15" t="s">
        <v>171</v>
      </c>
      <c r="AU181" s="15" t="s">
        <v>79</v>
      </c>
    </row>
    <row r="182" spans="1:65" s="2" customFormat="1" ht="24.15" customHeight="1">
      <c r="A182" s="36"/>
      <c r="B182" s="37"/>
      <c r="C182" s="202" t="s">
        <v>355</v>
      </c>
      <c r="D182" s="202" t="s">
        <v>164</v>
      </c>
      <c r="E182" s="203" t="s">
        <v>356</v>
      </c>
      <c r="F182" s="204" t="s">
        <v>357</v>
      </c>
      <c r="G182" s="205" t="s">
        <v>167</v>
      </c>
      <c r="H182" s="206">
        <v>7.006</v>
      </c>
      <c r="I182" s="207"/>
      <c r="J182" s="208">
        <f>ROUND(I182*H182,2)</f>
        <v>0</v>
      </c>
      <c r="K182" s="204" t="s">
        <v>168</v>
      </c>
      <c r="L182" s="42"/>
      <c r="M182" s="209" t="s">
        <v>19</v>
      </c>
      <c r="N182" s="210" t="s">
        <v>40</v>
      </c>
      <c r="O182" s="82"/>
      <c r="P182" s="211">
        <f>O182*H182</f>
        <v>0</v>
      </c>
      <c r="Q182" s="211">
        <v>0</v>
      </c>
      <c r="R182" s="211">
        <f>Q182*H182</f>
        <v>0</v>
      </c>
      <c r="S182" s="211">
        <v>2.2</v>
      </c>
      <c r="T182" s="212">
        <f>S182*H182</f>
        <v>15.413200000000002</v>
      </c>
      <c r="U182" s="36"/>
      <c r="V182" s="36"/>
      <c r="W182" s="36"/>
      <c r="X182" s="36"/>
      <c r="Y182" s="36"/>
      <c r="Z182" s="36"/>
      <c r="AA182" s="36"/>
      <c r="AB182" s="36"/>
      <c r="AC182" s="36"/>
      <c r="AD182" s="36"/>
      <c r="AE182" s="36"/>
      <c r="AR182" s="213" t="s">
        <v>169</v>
      </c>
      <c r="AT182" s="213" t="s">
        <v>164</v>
      </c>
      <c r="AU182" s="213" t="s">
        <v>79</v>
      </c>
      <c r="AY182" s="15" t="s">
        <v>162</v>
      </c>
      <c r="BE182" s="214">
        <f>IF(N182="základní",J182,0)</f>
        <v>0</v>
      </c>
      <c r="BF182" s="214">
        <f>IF(N182="snížená",J182,0)</f>
        <v>0</v>
      </c>
      <c r="BG182" s="214">
        <f>IF(N182="zákl. přenesená",J182,0)</f>
        <v>0</v>
      </c>
      <c r="BH182" s="214">
        <f>IF(N182="sníž. přenesená",J182,0)</f>
        <v>0</v>
      </c>
      <c r="BI182" s="214">
        <f>IF(N182="nulová",J182,0)</f>
        <v>0</v>
      </c>
      <c r="BJ182" s="15" t="s">
        <v>77</v>
      </c>
      <c r="BK182" s="214">
        <f>ROUND(I182*H182,2)</f>
        <v>0</v>
      </c>
      <c r="BL182" s="15" t="s">
        <v>169</v>
      </c>
      <c r="BM182" s="213" t="s">
        <v>358</v>
      </c>
    </row>
    <row r="183" spans="1:47" s="2" customFormat="1" ht="12">
      <c r="A183" s="36"/>
      <c r="B183" s="37"/>
      <c r="C183" s="38"/>
      <c r="D183" s="215" t="s">
        <v>171</v>
      </c>
      <c r="E183" s="38"/>
      <c r="F183" s="216" t="s">
        <v>359</v>
      </c>
      <c r="G183" s="38"/>
      <c r="H183" s="38"/>
      <c r="I183" s="217"/>
      <c r="J183" s="38"/>
      <c r="K183" s="38"/>
      <c r="L183" s="42"/>
      <c r="M183" s="218"/>
      <c r="N183" s="219"/>
      <c r="O183" s="82"/>
      <c r="P183" s="82"/>
      <c r="Q183" s="82"/>
      <c r="R183" s="82"/>
      <c r="S183" s="82"/>
      <c r="T183" s="83"/>
      <c r="U183" s="36"/>
      <c r="V183" s="36"/>
      <c r="W183" s="36"/>
      <c r="X183" s="36"/>
      <c r="Y183" s="36"/>
      <c r="Z183" s="36"/>
      <c r="AA183" s="36"/>
      <c r="AB183" s="36"/>
      <c r="AC183" s="36"/>
      <c r="AD183" s="36"/>
      <c r="AE183" s="36"/>
      <c r="AT183" s="15" t="s">
        <v>171</v>
      </c>
      <c r="AU183" s="15" t="s">
        <v>79</v>
      </c>
    </row>
    <row r="184" spans="1:65" s="2" customFormat="1" ht="21.75" customHeight="1">
      <c r="A184" s="36"/>
      <c r="B184" s="37"/>
      <c r="C184" s="202" t="s">
        <v>360</v>
      </c>
      <c r="D184" s="202" t="s">
        <v>164</v>
      </c>
      <c r="E184" s="203" t="s">
        <v>361</v>
      </c>
      <c r="F184" s="204" t="s">
        <v>362</v>
      </c>
      <c r="G184" s="205" t="s">
        <v>235</v>
      </c>
      <c r="H184" s="206">
        <v>1.1</v>
      </c>
      <c r="I184" s="207"/>
      <c r="J184" s="208">
        <f>ROUND(I184*H184,2)</f>
        <v>0</v>
      </c>
      <c r="K184" s="204" t="s">
        <v>168</v>
      </c>
      <c r="L184" s="42"/>
      <c r="M184" s="209" t="s">
        <v>19</v>
      </c>
      <c r="N184" s="210" t="s">
        <v>40</v>
      </c>
      <c r="O184" s="82"/>
      <c r="P184" s="211">
        <f>O184*H184</f>
        <v>0</v>
      </c>
      <c r="Q184" s="211">
        <v>0</v>
      </c>
      <c r="R184" s="211">
        <f>Q184*H184</f>
        <v>0</v>
      </c>
      <c r="S184" s="211">
        <v>0</v>
      </c>
      <c r="T184" s="212">
        <f>S184*H184</f>
        <v>0</v>
      </c>
      <c r="U184" s="36"/>
      <c r="V184" s="36"/>
      <c r="W184" s="36"/>
      <c r="X184" s="36"/>
      <c r="Y184" s="36"/>
      <c r="Z184" s="36"/>
      <c r="AA184" s="36"/>
      <c r="AB184" s="36"/>
      <c r="AC184" s="36"/>
      <c r="AD184" s="36"/>
      <c r="AE184" s="36"/>
      <c r="AR184" s="213" t="s">
        <v>169</v>
      </c>
      <c r="AT184" s="213" t="s">
        <v>164</v>
      </c>
      <c r="AU184" s="213" t="s">
        <v>79</v>
      </c>
      <c r="AY184" s="15" t="s">
        <v>162</v>
      </c>
      <c r="BE184" s="214">
        <f>IF(N184="základní",J184,0)</f>
        <v>0</v>
      </c>
      <c r="BF184" s="214">
        <f>IF(N184="snížená",J184,0)</f>
        <v>0</v>
      </c>
      <c r="BG184" s="214">
        <f>IF(N184="zákl. přenesená",J184,0)</f>
        <v>0</v>
      </c>
      <c r="BH184" s="214">
        <f>IF(N184="sníž. přenesená",J184,0)</f>
        <v>0</v>
      </c>
      <c r="BI184" s="214">
        <f>IF(N184="nulová",J184,0)</f>
        <v>0</v>
      </c>
      <c r="BJ184" s="15" t="s">
        <v>77</v>
      </c>
      <c r="BK184" s="214">
        <f>ROUND(I184*H184,2)</f>
        <v>0</v>
      </c>
      <c r="BL184" s="15" t="s">
        <v>169</v>
      </c>
      <c r="BM184" s="213" t="s">
        <v>363</v>
      </c>
    </row>
    <row r="185" spans="1:47" s="2" customFormat="1" ht="12">
      <c r="A185" s="36"/>
      <c r="B185" s="37"/>
      <c r="C185" s="38"/>
      <c r="D185" s="215" t="s">
        <v>171</v>
      </c>
      <c r="E185" s="38"/>
      <c r="F185" s="216" t="s">
        <v>364</v>
      </c>
      <c r="G185" s="38"/>
      <c r="H185" s="38"/>
      <c r="I185" s="217"/>
      <c r="J185" s="38"/>
      <c r="K185" s="38"/>
      <c r="L185" s="42"/>
      <c r="M185" s="218"/>
      <c r="N185" s="219"/>
      <c r="O185" s="82"/>
      <c r="P185" s="82"/>
      <c r="Q185" s="82"/>
      <c r="R185" s="82"/>
      <c r="S185" s="82"/>
      <c r="T185" s="83"/>
      <c r="U185" s="36"/>
      <c r="V185" s="36"/>
      <c r="W185" s="36"/>
      <c r="X185" s="36"/>
      <c r="Y185" s="36"/>
      <c r="Z185" s="36"/>
      <c r="AA185" s="36"/>
      <c r="AB185" s="36"/>
      <c r="AC185" s="36"/>
      <c r="AD185" s="36"/>
      <c r="AE185" s="36"/>
      <c r="AT185" s="15" t="s">
        <v>171</v>
      </c>
      <c r="AU185" s="15" t="s">
        <v>79</v>
      </c>
    </row>
    <row r="186" spans="1:65" s="2" customFormat="1" ht="33" customHeight="1">
      <c r="A186" s="36"/>
      <c r="B186" s="37"/>
      <c r="C186" s="202" t="s">
        <v>365</v>
      </c>
      <c r="D186" s="202" t="s">
        <v>164</v>
      </c>
      <c r="E186" s="203" t="s">
        <v>366</v>
      </c>
      <c r="F186" s="204" t="s">
        <v>367</v>
      </c>
      <c r="G186" s="205" t="s">
        <v>167</v>
      </c>
      <c r="H186" s="206">
        <v>9.837</v>
      </c>
      <c r="I186" s="207"/>
      <c r="J186" s="208">
        <f>ROUND(I186*H186,2)</f>
        <v>0</v>
      </c>
      <c r="K186" s="204" t="s">
        <v>168</v>
      </c>
      <c r="L186" s="42"/>
      <c r="M186" s="209" t="s">
        <v>19</v>
      </c>
      <c r="N186" s="210" t="s">
        <v>40</v>
      </c>
      <c r="O186" s="82"/>
      <c r="P186" s="211">
        <f>O186*H186</f>
        <v>0</v>
      </c>
      <c r="Q186" s="211">
        <v>0</v>
      </c>
      <c r="R186" s="211">
        <f>Q186*H186</f>
        <v>0</v>
      </c>
      <c r="S186" s="211">
        <v>1.4</v>
      </c>
      <c r="T186" s="212">
        <f>S186*H186</f>
        <v>13.771799999999999</v>
      </c>
      <c r="U186" s="36"/>
      <c r="V186" s="36"/>
      <c r="W186" s="36"/>
      <c r="X186" s="36"/>
      <c r="Y186" s="36"/>
      <c r="Z186" s="36"/>
      <c r="AA186" s="36"/>
      <c r="AB186" s="36"/>
      <c r="AC186" s="36"/>
      <c r="AD186" s="36"/>
      <c r="AE186" s="36"/>
      <c r="AR186" s="213" t="s">
        <v>169</v>
      </c>
      <c r="AT186" s="213" t="s">
        <v>164</v>
      </c>
      <c r="AU186" s="213" t="s">
        <v>79</v>
      </c>
      <c r="AY186" s="15" t="s">
        <v>162</v>
      </c>
      <c r="BE186" s="214">
        <f>IF(N186="základní",J186,0)</f>
        <v>0</v>
      </c>
      <c r="BF186" s="214">
        <f>IF(N186="snížená",J186,0)</f>
        <v>0</v>
      </c>
      <c r="BG186" s="214">
        <f>IF(N186="zákl. přenesená",J186,0)</f>
        <v>0</v>
      </c>
      <c r="BH186" s="214">
        <f>IF(N186="sníž. přenesená",J186,0)</f>
        <v>0</v>
      </c>
      <c r="BI186" s="214">
        <f>IF(N186="nulová",J186,0)</f>
        <v>0</v>
      </c>
      <c r="BJ186" s="15" t="s">
        <v>77</v>
      </c>
      <c r="BK186" s="214">
        <f>ROUND(I186*H186,2)</f>
        <v>0</v>
      </c>
      <c r="BL186" s="15" t="s">
        <v>169</v>
      </c>
      <c r="BM186" s="213" t="s">
        <v>368</v>
      </c>
    </row>
    <row r="187" spans="1:47" s="2" customFormat="1" ht="12">
      <c r="A187" s="36"/>
      <c r="B187" s="37"/>
      <c r="C187" s="38"/>
      <c r="D187" s="215" t="s">
        <v>171</v>
      </c>
      <c r="E187" s="38"/>
      <c r="F187" s="216" t="s">
        <v>369</v>
      </c>
      <c r="G187" s="38"/>
      <c r="H187" s="38"/>
      <c r="I187" s="217"/>
      <c r="J187" s="38"/>
      <c r="K187" s="38"/>
      <c r="L187" s="42"/>
      <c r="M187" s="218"/>
      <c r="N187" s="219"/>
      <c r="O187" s="82"/>
      <c r="P187" s="82"/>
      <c r="Q187" s="82"/>
      <c r="R187" s="82"/>
      <c r="S187" s="82"/>
      <c r="T187" s="83"/>
      <c r="U187" s="36"/>
      <c r="V187" s="36"/>
      <c r="W187" s="36"/>
      <c r="X187" s="36"/>
      <c r="Y187" s="36"/>
      <c r="Z187" s="36"/>
      <c r="AA187" s="36"/>
      <c r="AB187" s="36"/>
      <c r="AC187" s="36"/>
      <c r="AD187" s="36"/>
      <c r="AE187" s="36"/>
      <c r="AT187" s="15" t="s">
        <v>171</v>
      </c>
      <c r="AU187" s="15" t="s">
        <v>79</v>
      </c>
    </row>
    <row r="188" spans="1:65" s="2" customFormat="1" ht="24.15" customHeight="1">
      <c r="A188" s="36"/>
      <c r="B188" s="37"/>
      <c r="C188" s="202" t="s">
        <v>370</v>
      </c>
      <c r="D188" s="202" t="s">
        <v>164</v>
      </c>
      <c r="E188" s="203" t="s">
        <v>371</v>
      </c>
      <c r="F188" s="204" t="s">
        <v>372</v>
      </c>
      <c r="G188" s="205" t="s">
        <v>167</v>
      </c>
      <c r="H188" s="206">
        <v>12.522</v>
      </c>
      <c r="I188" s="207"/>
      <c r="J188" s="208">
        <f>ROUND(I188*H188,2)</f>
        <v>0</v>
      </c>
      <c r="K188" s="204" t="s">
        <v>168</v>
      </c>
      <c r="L188" s="42"/>
      <c r="M188" s="209" t="s">
        <v>19</v>
      </c>
      <c r="N188" s="210" t="s">
        <v>40</v>
      </c>
      <c r="O188" s="82"/>
      <c r="P188" s="211">
        <f>O188*H188</f>
        <v>0</v>
      </c>
      <c r="Q188" s="211">
        <v>0</v>
      </c>
      <c r="R188" s="211">
        <f>Q188*H188</f>
        <v>0</v>
      </c>
      <c r="S188" s="211">
        <v>1.4</v>
      </c>
      <c r="T188" s="212">
        <f>S188*H188</f>
        <v>17.5308</v>
      </c>
      <c r="U188" s="36"/>
      <c r="V188" s="36"/>
      <c r="W188" s="36"/>
      <c r="X188" s="36"/>
      <c r="Y188" s="36"/>
      <c r="Z188" s="36"/>
      <c r="AA188" s="36"/>
      <c r="AB188" s="36"/>
      <c r="AC188" s="36"/>
      <c r="AD188" s="36"/>
      <c r="AE188" s="36"/>
      <c r="AR188" s="213" t="s">
        <v>169</v>
      </c>
      <c r="AT188" s="213" t="s">
        <v>164</v>
      </c>
      <c r="AU188" s="213" t="s">
        <v>79</v>
      </c>
      <c r="AY188" s="15" t="s">
        <v>162</v>
      </c>
      <c r="BE188" s="214">
        <f>IF(N188="základní",J188,0)</f>
        <v>0</v>
      </c>
      <c r="BF188" s="214">
        <f>IF(N188="snížená",J188,0)</f>
        <v>0</v>
      </c>
      <c r="BG188" s="214">
        <f>IF(N188="zákl. přenesená",J188,0)</f>
        <v>0</v>
      </c>
      <c r="BH188" s="214">
        <f>IF(N188="sníž. přenesená",J188,0)</f>
        <v>0</v>
      </c>
      <c r="BI188" s="214">
        <f>IF(N188="nulová",J188,0)</f>
        <v>0</v>
      </c>
      <c r="BJ188" s="15" t="s">
        <v>77</v>
      </c>
      <c r="BK188" s="214">
        <f>ROUND(I188*H188,2)</f>
        <v>0</v>
      </c>
      <c r="BL188" s="15" t="s">
        <v>169</v>
      </c>
      <c r="BM188" s="213" t="s">
        <v>373</v>
      </c>
    </row>
    <row r="189" spans="1:47" s="2" customFormat="1" ht="12">
      <c r="A189" s="36"/>
      <c r="B189" s="37"/>
      <c r="C189" s="38"/>
      <c r="D189" s="215" t="s">
        <v>171</v>
      </c>
      <c r="E189" s="38"/>
      <c r="F189" s="216" t="s">
        <v>374</v>
      </c>
      <c r="G189" s="38"/>
      <c r="H189" s="38"/>
      <c r="I189" s="217"/>
      <c r="J189" s="38"/>
      <c r="K189" s="38"/>
      <c r="L189" s="42"/>
      <c r="M189" s="218"/>
      <c r="N189" s="219"/>
      <c r="O189" s="82"/>
      <c r="P189" s="82"/>
      <c r="Q189" s="82"/>
      <c r="R189" s="82"/>
      <c r="S189" s="82"/>
      <c r="T189" s="83"/>
      <c r="U189" s="36"/>
      <c r="V189" s="36"/>
      <c r="W189" s="36"/>
      <c r="X189" s="36"/>
      <c r="Y189" s="36"/>
      <c r="Z189" s="36"/>
      <c r="AA189" s="36"/>
      <c r="AB189" s="36"/>
      <c r="AC189" s="36"/>
      <c r="AD189" s="36"/>
      <c r="AE189" s="36"/>
      <c r="AT189" s="15" t="s">
        <v>171</v>
      </c>
      <c r="AU189" s="15" t="s">
        <v>79</v>
      </c>
    </row>
    <row r="190" spans="1:65" s="2" customFormat="1" ht="24.15" customHeight="1">
      <c r="A190" s="36"/>
      <c r="B190" s="37"/>
      <c r="C190" s="202" t="s">
        <v>375</v>
      </c>
      <c r="D190" s="202" t="s">
        <v>164</v>
      </c>
      <c r="E190" s="203" t="s">
        <v>376</v>
      </c>
      <c r="F190" s="204" t="s">
        <v>377</v>
      </c>
      <c r="G190" s="205" t="s">
        <v>327</v>
      </c>
      <c r="H190" s="206">
        <v>6.1</v>
      </c>
      <c r="I190" s="207"/>
      <c r="J190" s="208">
        <f>ROUND(I190*H190,2)</f>
        <v>0</v>
      </c>
      <c r="K190" s="204" t="s">
        <v>168</v>
      </c>
      <c r="L190" s="42"/>
      <c r="M190" s="209" t="s">
        <v>19</v>
      </c>
      <c r="N190" s="210" t="s">
        <v>40</v>
      </c>
      <c r="O190" s="82"/>
      <c r="P190" s="211">
        <f>O190*H190</f>
        <v>0</v>
      </c>
      <c r="Q190" s="211">
        <v>0</v>
      </c>
      <c r="R190" s="211">
        <f>Q190*H190</f>
        <v>0</v>
      </c>
      <c r="S190" s="211">
        <v>0.108</v>
      </c>
      <c r="T190" s="212">
        <f>S190*H190</f>
        <v>0.6587999999999999</v>
      </c>
      <c r="U190" s="36"/>
      <c r="V190" s="36"/>
      <c r="W190" s="36"/>
      <c r="X190" s="36"/>
      <c r="Y190" s="36"/>
      <c r="Z190" s="36"/>
      <c r="AA190" s="36"/>
      <c r="AB190" s="36"/>
      <c r="AC190" s="36"/>
      <c r="AD190" s="36"/>
      <c r="AE190" s="36"/>
      <c r="AR190" s="213" t="s">
        <v>169</v>
      </c>
      <c r="AT190" s="213" t="s">
        <v>164</v>
      </c>
      <c r="AU190" s="213" t="s">
        <v>79</v>
      </c>
      <c r="AY190" s="15" t="s">
        <v>162</v>
      </c>
      <c r="BE190" s="214">
        <f>IF(N190="základní",J190,0)</f>
        <v>0</v>
      </c>
      <c r="BF190" s="214">
        <f>IF(N190="snížená",J190,0)</f>
        <v>0</v>
      </c>
      <c r="BG190" s="214">
        <f>IF(N190="zákl. přenesená",J190,0)</f>
        <v>0</v>
      </c>
      <c r="BH190" s="214">
        <f>IF(N190="sníž. přenesená",J190,0)</f>
        <v>0</v>
      </c>
      <c r="BI190" s="214">
        <f>IF(N190="nulová",J190,0)</f>
        <v>0</v>
      </c>
      <c r="BJ190" s="15" t="s">
        <v>77</v>
      </c>
      <c r="BK190" s="214">
        <f>ROUND(I190*H190,2)</f>
        <v>0</v>
      </c>
      <c r="BL190" s="15" t="s">
        <v>169</v>
      </c>
      <c r="BM190" s="213" t="s">
        <v>378</v>
      </c>
    </row>
    <row r="191" spans="1:47" s="2" customFormat="1" ht="12">
      <c r="A191" s="36"/>
      <c r="B191" s="37"/>
      <c r="C191" s="38"/>
      <c r="D191" s="215" t="s">
        <v>171</v>
      </c>
      <c r="E191" s="38"/>
      <c r="F191" s="216" t="s">
        <v>379</v>
      </c>
      <c r="G191" s="38"/>
      <c r="H191" s="38"/>
      <c r="I191" s="217"/>
      <c r="J191" s="38"/>
      <c r="K191" s="38"/>
      <c r="L191" s="42"/>
      <c r="M191" s="218"/>
      <c r="N191" s="219"/>
      <c r="O191" s="82"/>
      <c r="P191" s="82"/>
      <c r="Q191" s="82"/>
      <c r="R191" s="82"/>
      <c r="S191" s="82"/>
      <c r="T191" s="83"/>
      <c r="U191" s="36"/>
      <c r="V191" s="36"/>
      <c r="W191" s="36"/>
      <c r="X191" s="36"/>
      <c r="Y191" s="36"/>
      <c r="Z191" s="36"/>
      <c r="AA191" s="36"/>
      <c r="AB191" s="36"/>
      <c r="AC191" s="36"/>
      <c r="AD191" s="36"/>
      <c r="AE191" s="36"/>
      <c r="AT191" s="15" t="s">
        <v>171</v>
      </c>
      <c r="AU191" s="15" t="s">
        <v>79</v>
      </c>
    </row>
    <row r="192" spans="1:65" s="2" customFormat="1" ht="33" customHeight="1">
      <c r="A192" s="36"/>
      <c r="B192" s="37"/>
      <c r="C192" s="202" t="s">
        <v>380</v>
      </c>
      <c r="D192" s="202" t="s">
        <v>164</v>
      </c>
      <c r="E192" s="203" t="s">
        <v>381</v>
      </c>
      <c r="F192" s="204" t="s">
        <v>382</v>
      </c>
      <c r="G192" s="205" t="s">
        <v>184</v>
      </c>
      <c r="H192" s="206">
        <v>3.356</v>
      </c>
      <c r="I192" s="207"/>
      <c r="J192" s="208">
        <f>ROUND(I192*H192,2)</f>
        <v>0</v>
      </c>
      <c r="K192" s="204" t="s">
        <v>168</v>
      </c>
      <c r="L192" s="42"/>
      <c r="M192" s="209" t="s">
        <v>19</v>
      </c>
      <c r="N192" s="210" t="s">
        <v>40</v>
      </c>
      <c r="O192" s="82"/>
      <c r="P192" s="211">
        <f>O192*H192</f>
        <v>0</v>
      </c>
      <c r="Q192" s="211">
        <v>0</v>
      </c>
      <c r="R192" s="211">
        <f>Q192*H192</f>
        <v>0</v>
      </c>
      <c r="S192" s="211">
        <v>0</v>
      </c>
      <c r="T192" s="212">
        <f>S192*H192</f>
        <v>0</v>
      </c>
      <c r="U192" s="36"/>
      <c r="V192" s="36"/>
      <c r="W192" s="36"/>
      <c r="X192" s="36"/>
      <c r="Y192" s="36"/>
      <c r="Z192" s="36"/>
      <c r="AA192" s="36"/>
      <c r="AB192" s="36"/>
      <c r="AC192" s="36"/>
      <c r="AD192" s="36"/>
      <c r="AE192" s="36"/>
      <c r="AR192" s="213" t="s">
        <v>169</v>
      </c>
      <c r="AT192" s="213" t="s">
        <v>164</v>
      </c>
      <c r="AU192" s="213" t="s">
        <v>79</v>
      </c>
      <c r="AY192" s="15" t="s">
        <v>162</v>
      </c>
      <c r="BE192" s="214">
        <f>IF(N192="základní",J192,0)</f>
        <v>0</v>
      </c>
      <c r="BF192" s="214">
        <f>IF(N192="snížená",J192,0)</f>
        <v>0</v>
      </c>
      <c r="BG192" s="214">
        <f>IF(N192="zákl. přenesená",J192,0)</f>
        <v>0</v>
      </c>
      <c r="BH192" s="214">
        <f>IF(N192="sníž. přenesená",J192,0)</f>
        <v>0</v>
      </c>
      <c r="BI192" s="214">
        <f>IF(N192="nulová",J192,0)</f>
        <v>0</v>
      </c>
      <c r="BJ192" s="15" t="s">
        <v>77</v>
      </c>
      <c r="BK192" s="214">
        <f>ROUND(I192*H192,2)</f>
        <v>0</v>
      </c>
      <c r="BL192" s="15" t="s">
        <v>169</v>
      </c>
      <c r="BM192" s="213" t="s">
        <v>383</v>
      </c>
    </row>
    <row r="193" spans="1:47" s="2" customFormat="1" ht="12">
      <c r="A193" s="36"/>
      <c r="B193" s="37"/>
      <c r="C193" s="38"/>
      <c r="D193" s="215" t="s">
        <v>171</v>
      </c>
      <c r="E193" s="38"/>
      <c r="F193" s="216" t="s">
        <v>384</v>
      </c>
      <c r="G193" s="38"/>
      <c r="H193" s="38"/>
      <c r="I193" s="217"/>
      <c r="J193" s="38"/>
      <c r="K193" s="38"/>
      <c r="L193" s="42"/>
      <c r="M193" s="218"/>
      <c r="N193" s="219"/>
      <c r="O193" s="82"/>
      <c r="P193" s="82"/>
      <c r="Q193" s="82"/>
      <c r="R193" s="82"/>
      <c r="S193" s="82"/>
      <c r="T193" s="83"/>
      <c r="U193" s="36"/>
      <c r="V193" s="36"/>
      <c r="W193" s="36"/>
      <c r="X193" s="36"/>
      <c r="Y193" s="36"/>
      <c r="Z193" s="36"/>
      <c r="AA193" s="36"/>
      <c r="AB193" s="36"/>
      <c r="AC193" s="36"/>
      <c r="AD193" s="36"/>
      <c r="AE193" s="36"/>
      <c r="AT193" s="15" t="s">
        <v>171</v>
      </c>
      <c r="AU193" s="15" t="s">
        <v>79</v>
      </c>
    </row>
    <row r="194" spans="1:65" s="2" customFormat="1" ht="24.15" customHeight="1">
      <c r="A194" s="36"/>
      <c r="B194" s="37"/>
      <c r="C194" s="202" t="s">
        <v>385</v>
      </c>
      <c r="D194" s="202" t="s">
        <v>164</v>
      </c>
      <c r="E194" s="203" t="s">
        <v>386</v>
      </c>
      <c r="F194" s="204" t="s">
        <v>387</v>
      </c>
      <c r="G194" s="205" t="s">
        <v>184</v>
      </c>
      <c r="H194" s="206">
        <v>0.079</v>
      </c>
      <c r="I194" s="207"/>
      <c r="J194" s="208">
        <f>ROUND(I194*H194,2)</f>
        <v>0</v>
      </c>
      <c r="K194" s="204" t="s">
        <v>168</v>
      </c>
      <c r="L194" s="42"/>
      <c r="M194" s="209" t="s">
        <v>19</v>
      </c>
      <c r="N194" s="210" t="s">
        <v>40</v>
      </c>
      <c r="O194" s="82"/>
      <c r="P194" s="211">
        <f>O194*H194</f>
        <v>0</v>
      </c>
      <c r="Q194" s="211">
        <v>0</v>
      </c>
      <c r="R194" s="211">
        <f>Q194*H194</f>
        <v>0</v>
      </c>
      <c r="S194" s="211">
        <v>1</v>
      </c>
      <c r="T194" s="212">
        <f>S194*H194</f>
        <v>0.079</v>
      </c>
      <c r="U194" s="36"/>
      <c r="V194" s="36"/>
      <c r="W194" s="36"/>
      <c r="X194" s="36"/>
      <c r="Y194" s="36"/>
      <c r="Z194" s="36"/>
      <c r="AA194" s="36"/>
      <c r="AB194" s="36"/>
      <c r="AC194" s="36"/>
      <c r="AD194" s="36"/>
      <c r="AE194" s="36"/>
      <c r="AR194" s="213" t="s">
        <v>169</v>
      </c>
      <c r="AT194" s="213" t="s">
        <v>164</v>
      </c>
      <c r="AU194" s="213" t="s">
        <v>79</v>
      </c>
      <c r="AY194" s="15" t="s">
        <v>162</v>
      </c>
      <c r="BE194" s="214">
        <f>IF(N194="základní",J194,0)</f>
        <v>0</v>
      </c>
      <c r="BF194" s="214">
        <f>IF(N194="snížená",J194,0)</f>
        <v>0</v>
      </c>
      <c r="BG194" s="214">
        <f>IF(N194="zákl. přenesená",J194,0)</f>
        <v>0</v>
      </c>
      <c r="BH194" s="214">
        <f>IF(N194="sníž. přenesená",J194,0)</f>
        <v>0</v>
      </c>
      <c r="BI194" s="214">
        <f>IF(N194="nulová",J194,0)</f>
        <v>0</v>
      </c>
      <c r="BJ194" s="15" t="s">
        <v>77</v>
      </c>
      <c r="BK194" s="214">
        <f>ROUND(I194*H194,2)</f>
        <v>0</v>
      </c>
      <c r="BL194" s="15" t="s">
        <v>169</v>
      </c>
      <c r="BM194" s="213" t="s">
        <v>388</v>
      </c>
    </row>
    <row r="195" spans="1:47" s="2" customFormat="1" ht="12">
      <c r="A195" s="36"/>
      <c r="B195" s="37"/>
      <c r="C195" s="38"/>
      <c r="D195" s="215" t="s">
        <v>171</v>
      </c>
      <c r="E195" s="38"/>
      <c r="F195" s="216" t="s">
        <v>389</v>
      </c>
      <c r="G195" s="38"/>
      <c r="H195" s="38"/>
      <c r="I195" s="217"/>
      <c r="J195" s="38"/>
      <c r="K195" s="38"/>
      <c r="L195" s="42"/>
      <c r="M195" s="218"/>
      <c r="N195" s="219"/>
      <c r="O195" s="82"/>
      <c r="P195" s="82"/>
      <c r="Q195" s="82"/>
      <c r="R195" s="82"/>
      <c r="S195" s="82"/>
      <c r="T195" s="83"/>
      <c r="U195" s="36"/>
      <c r="V195" s="36"/>
      <c r="W195" s="36"/>
      <c r="X195" s="36"/>
      <c r="Y195" s="36"/>
      <c r="Z195" s="36"/>
      <c r="AA195" s="36"/>
      <c r="AB195" s="36"/>
      <c r="AC195" s="36"/>
      <c r="AD195" s="36"/>
      <c r="AE195" s="36"/>
      <c r="AT195" s="15" t="s">
        <v>171</v>
      </c>
      <c r="AU195" s="15" t="s">
        <v>79</v>
      </c>
    </row>
    <row r="196" spans="1:65" s="2" customFormat="1" ht="37.8" customHeight="1">
      <c r="A196" s="36"/>
      <c r="B196" s="37"/>
      <c r="C196" s="202" t="s">
        <v>390</v>
      </c>
      <c r="D196" s="202" t="s">
        <v>164</v>
      </c>
      <c r="E196" s="203" t="s">
        <v>391</v>
      </c>
      <c r="F196" s="204" t="s">
        <v>392</v>
      </c>
      <c r="G196" s="205" t="s">
        <v>235</v>
      </c>
      <c r="H196" s="206">
        <v>71.173</v>
      </c>
      <c r="I196" s="207"/>
      <c r="J196" s="208">
        <f>ROUND(I196*H196,2)</f>
        <v>0</v>
      </c>
      <c r="K196" s="204" t="s">
        <v>168</v>
      </c>
      <c r="L196" s="42"/>
      <c r="M196" s="209" t="s">
        <v>19</v>
      </c>
      <c r="N196" s="210" t="s">
        <v>40</v>
      </c>
      <c r="O196" s="82"/>
      <c r="P196" s="211">
        <f>O196*H196</f>
        <v>0</v>
      </c>
      <c r="Q196" s="211">
        <v>0</v>
      </c>
      <c r="R196" s="211">
        <f>Q196*H196</f>
        <v>0</v>
      </c>
      <c r="S196" s="211">
        <v>0.015</v>
      </c>
      <c r="T196" s="212">
        <f>S196*H196</f>
        <v>1.067595</v>
      </c>
      <c r="U196" s="36"/>
      <c r="V196" s="36"/>
      <c r="W196" s="36"/>
      <c r="X196" s="36"/>
      <c r="Y196" s="36"/>
      <c r="Z196" s="36"/>
      <c r="AA196" s="36"/>
      <c r="AB196" s="36"/>
      <c r="AC196" s="36"/>
      <c r="AD196" s="36"/>
      <c r="AE196" s="36"/>
      <c r="AR196" s="213" t="s">
        <v>169</v>
      </c>
      <c r="AT196" s="213" t="s">
        <v>164</v>
      </c>
      <c r="AU196" s="213" t="s">
        <v>79</v>
      </c>
      <c r="AY196" s="15" t="s">
        <v>162</v>
      </c>
      <c r="BE196" s="214">
        <f>IF(N196="základní",J196,0)</f>
        <v>0</v>
      </c>
      <c r="BF196" s="214">
        <f>IF(N196="snížená",J196,0)</f>
        <v>0</v>
      </c>
      <c r="BG196" s="214">
        <f>IF(N196="zákl. přenesená",J196,0)</f>
        <v>0</v>
      </c>
      <c r="BH196" s="214">
        <f>IF(N196="sníž. přenesená",J196,0)</f>
        <v>0</v>
      </c>
      <c r="BI196" s="214">
        <f>IF(N196="nulová",J196,0)</f>
        <v>0</v>
      </c>
      <c r="BJ196" s="15" t="s">
        <v>77</v>
      </c>
      <c r="BK196" s="214">
        <f>ROUND(I196*H196,2)</f>
        <v>0</v>
      </c>
      <c r="BL196" s="15" t="s">
        <v>169</v>
      </c>
      <c r="BM196" s="213" t="s">
        <v>393</v>
      </c>
    </row>
    <row r="197" spans="1:47" s="2" customFormat="1" ht="12">
      <c r="A197" s="36"/>
      <c r="B197" s="37"/>
      <c r="C197" s="38"/>
      <c r="D197" s="215" t="s">
        <v>171</v>
      </c>
      <c r="E197" s="38"/>
      <c r="F197" s="216" t="s">
        <v>394</v>
      </c>
      <c r="G197" s="38"/>
      <c r="H197" s="38"/>
      <c r="I197" s="217"/>
      <c r="J197" s="38"/>
      <c r="K197" s="38"/>
      <c r="L197" s="42"/>
      <c r="M197" s="218"/>
      <c r="N197" s="219"/>
      <c r="O197" s="82"/>
      <c r="P197" s="82"/>
      <c r="Q197" s="82"/>
      <c r="R197" s="82"/>
      <c r="S197" s="82"/>
      <c r="T197" s="83"/>
      <c r="U197" s="36"/>
      <c r="V197" s="36"/>
      <c r="W197" s="36"/>
      <c r="X197" s="36"/>
      <c r="Y197" s="36"/>
      <c r="Z197" s="36"/>
      <c r="AA197" s="36"/>
      <c r="AB197" s="36"/>
      <c r="AC197" s="36"/>
      <c r="AD197" s="36"/>
      <c r="AE197" s="36"/>
      <c r="AT197" s="15" t="s">
        <v>171</v>
      </c>
      <c r="AU197" s="15" t="s">
        <v>79</v>
      </c>
    </row>
    <row r="198" spans="1:65" s="2" customFormat="1" ht="37.8" customHeight="1">
      <c r="A198" s="36"/>
      <c r="B198" s="37"/>
      <c r="C198" s="202" t="s">
        <v>395</v>
      </c>
      <c r="D198" s="202" t="s">
        <v>164</v>
      </c>
      <c r="E198" s="203" t="s">
        <v>396</v>
      </c>
      <c r="F198" s="204" t="s">
        <v>397</v>
      </c>
      <c r="G198" s="205" t="s">
        <v>235</v>
      </c>
      <c r="H198" s="206">
        <v>6.24</v>
      </c>
      <c r="I198" s="207"/>
      <c r="J198" s="208">
        <f>ROUND(I198*H198,2)</f>
        <v>0</v>
      </c>
      <c r="K198" s="204" t="s">
        <v>168</v>
      </c>
      <c r="L198" s="42"/>
      <c r="M198" s="209" t="s">
        <v>19</v>
      </c>
      <c r="N198" s="210" t="s">
        <v>40</v>
      </c>
      <c r="O198" s="82"/>
      <c r="P198" s="211">
        <f>O198*H198</f>
        <v>0</v>
      </c>
      <c r="Q198" s="211">
        <v>0</v>
      </c>
      <c r="R198" s="211">
        <f>Q198*H198</f>
        <v>0</v>
      </c>
      <c r="S198" s="211">
        <v>0.088</v>
      </c>
      <c r="T198" s="212">
        <f>S198*H198</f>
        <v>0.5491199999999999</v>
      </c>
      <c r="U198" s="36"/>
      <c r="V198" s="36"/>
      <c r="W198" s="36"/>
      <c r="X198" s="36"/>
      <c r="Y198" s="36"/>
      <c r="Z198" s="36"/>
      <c r="AA198" s="36"/>
      <c r="AB198" s="36"/>
      <c r="AC198" s="36"/>
      <c r="AD198" s="36"/>
      <c r="AE198" s="36"/>
      <c r="AR198" s="213" t="s">
        <v>169</v>
      </c>
      <c r="AT198" s="213" t="s">
        <v>164</v>
      </c>
      <c r="AU198" s="213" t="s">
        <v>79</v>
      </c>
      <c r="AY198" s="15" t="s">
        <v>162</v>
      </c>
      <c r="BE198" s="214">
        <f>IF(N198="základní",J198,0)</f>
        <v>0</v>
      </c>
      <c r="BF198" s="214">
        <f>IF(N198="snížená",J198,0)</f>
        <v>0</v>
      </c>
      <c r="BG198" s="214">
        <f>IF(N198="zákl. přenesená",J198,0)</f>
        <v>0</v>
      </c>
      <c r="BH198" s="214">
        <f>IF(N198="sníž. přenesená",J198,0)</f>
        <v>0</v>
      </c>
      <c r="BI198" s="214">
        <f>IF(N198="nulová",J198,0)</f>
        <v>0</v>
      </c>
      <c r="BJ198" s="15" t="s">
        <v>77</v>
      </c>
      <c r="BK198" s="214">
        <f>ROUND(I198*H198,2)</f>
        <v>0</v>
      </c>
      <c r="BL198" s="15" t="s">
        <v>169</v>
      </c>
      <c r="BM198" s="213" t="s">
        <v>398</v>
      </c>
    </row>
    <row r="199" spans="1:47" s="2" customFormat="1" ht="12">
      <c r="A199" s="36"/>
      <c r="B199" s="37"/>
      <c r="C199" s="38"/>
      <c r="D199" s="215" t="s">
        <v>171</v>
      </c>
      <c r="E199" s="38"/>
      <c r="F199" s="216" t="s">
        <v>399</v>
      </c>
      <c r="G199" s="38"/>
      <c r="H199" s="38"/>
      <c r="I199" s="217"/>
      <c r="J199" s="38"/>
      <c r="K199" s="38"/>
      <c r="L199" s="42"/>
      <c r="M199" s="218"/>
      <c r="N199" s="219"/>
      <c r="O199" s="82"/>
      <c r="P199" s="82"/>
      <c r="Q199" s="82"/>
      <c r="R199" s="82"/>
      <c r="S199" s="82"/>
      <c r="T199" s="83"/>
      <c r="U199" s="36"/>
      <c r="V199" s="36"/>
      <c r="W199" s="36"/>
      <c r="X199" s="36"/>
      <c r="Y199" s="36"/>
      <c r="Z199" s="36"/>
      <c r="AA199" s="36"/>
      <c r="AB199" s="36"/>
      <c r="AC199" s="36"/>
      <c r="AD199" s="36"/>
      <c r="AE199" s="36"/>
      <c r="AT199" s="15" t="s">
        <v>171</v>
      </c>
      <c r="AU199" s="15" t="s">
        <v>79</v>
      </c>
    </row>
    <row r="200" spans="1:65" s="2" customFormat="1" ht="37.8" customHeight="1">
      <c r="A200" s="36"/>
      <c r="B200" s="37"/>
      <c r="C200" s="202" t="s">
        <v>400</v>
      </c>
      <c r="D200" s="202" t="s">
        <v>164</v>
      </c>
      <c r="E200" s="203" t="s">
        <v>401</v>
      </c>
      <c r="F200" s="204" t="s">
        <v>402</v>
      </c>
      <c r="G200" s="205" t="s">
        <v>235</v>
      </c>
      <c r="H200" s="206">
        <v>49.456</v>
      </c>
      <c r="I200" s="207"/>
      <c r="J200" s="208">
        <f>ROUND(I200*H200,2)</f>
        <v>0</v>
      </c>
      <c r="K200" s="204" t="s">
        <v>168</v>
      </c>
      <c r="L200" s="42"/>
      <c r="M200" s="209" t="s">
        <v>19</v>
      </c>
      <c r="N200" s="210" t="s">
        <v>40</v>
      </c>
      <c r="O200" s="82"/>
      <c r="P200" s="211">
        <f>O200*H200</f>
        <v>0</v>
      </c>
      <c r="Q200" s="211">
        <v>0</v>
      </c>
      <c r="R200" s="211">
        <f>Q200*H200</f>
        <v>0</v>
      </c>
      <c r="S200" s="211">
        <v>0.076</v>
      </c>
      <c r="T200" s="212">
        <f>S200*H200</f>
        <v>3.758656</v>
      </c>
      <c r="U200" s="36"/>
      <c r="V200" s="36"/>
      <c r="W200" s="36"/>
      <c r="X200" s="36"/>
      <c r="Y200" s="36"/>
      <c r="Z200" s="36"/>
      <c r="AA200" s="36"/>
      <c r="AB200" s="36"/>
      <c r="AC200" s="36"/>
      <c r="AD200" s="36"/>
      <c r="AE200" s="36"/>
      <c r="AR200" s="213" t="s">
        <v>169</v>
      </c>
      <c r="AT200" s="213" t="s">
        <v>164</v>
      </c>
      <c r="AU200" s="213" t="s">
        <v>79</v>
      </c>
      <c r="AY200" s="15" t="s">
        <v>162</v>
      </c>
      <c r="BE200" s="214">
        <f>IF(N200="základní",J200,0)</f>
        <v>0</v>
      </c>
      <c r="BF200" s="214">
        <f>IF(N200="snížená",J200,0)</f>
        <v>0</v>
      </c>
      <c r="BG200" s="214">
        <f>IF(N200="zákl. přenesená",J200,0)</f>
        <v>0</v>
      </c>
      <c r="BH200" s="214">
        <f>IF(N200="sníž. přenesená",J200,0)</f>
        <v>0</v>
      </c>
      <c r="BI200" s="214">
        <f>IF(N200="nulová",J200,0)</f>
        <v>0</v>
      </c>
      <c r="BJ200" s="15" t="s">
        <v>77</v>
      </c>
      <c r="BK200" s="214">
        <f>ROUND(I200*H200,2)</f>
        <v>0</v>
      </c>
      <c r="BL200" s="15" t="s">
        <v>169</v>
      </c>
      <c r="BM200" s="213" t="s">
        <v>403</v>
      </c>
    </row>
    <row r="201" spans="1:47" s="2" customFormat="1" ht="12">
      <c r="A201" s="36"/>
      <c r="B201" s="37"/>
      <c r="C201" s="38"/>
      <c r="D201" s="215" t="s">
        <v>171</v>
      </c>
      <c r="E201" s="38"/>
      <c r="F201" s="216" t="s">
        <v>404</v>
      </c>
      <c r="G201" s="38"/>
      <c r="H201" s="38"/>
      <c r="I201" s="217"/>
      <c r="J201" s="38"/>
      <c r="K201" s="38"/>
      <c r="L201" s="42"/>
      <c r="M201" s="218"/>
      <c r="N201" s="219"/>
      <c r="O201" s="82"/>
      <c r="P201" s="82"/>
      <c r="Q201" s="82"/>
      <c r="R201" s="82"/>
      <c r="S201" s="82"/>
      <c r="T201" s="83"/>
      <c r="U201" s="36"/>
      <c r="V201" s="36"/>
      <c r="W201" s="36"/>
      <c r="X201" s="36"/>
      <c r="Y201" s="36"/>
      <c r="Z201" s="36"/>
      <c r="AA201" s="36"/>
      <c r="AB201" s="36"/>
      <c r="AC201" s="36"/>
      <c r="AD201" s="36"/>
      <c r="AE201" s="36"/>
      <c r="AT201" s="15" t="s">
        <v>171</v>
      </c>
      <c r="AU201" s="15" t="s">
        <v>79</v>
      </c>
    </row>
    <row r="202" spans="1:65" s="2" customFormat="1" ht="37.8" customHeight="1">
      <c r="A202" s="36"/>
      <c r="B202" s="37"/>
      <c r="C202" s="202" t="s">
        <v>405</v>
      </c>
      <c r="D202" s="202" t="s">
        <v>164</v>
      </c>
      <c r="E202" s="203" t="s">
        <v>406</v>
      </c>
      <c r="F202" s="204" t="s">
        <v>407</v>
      </c>
      <c r="G202" s="205" t="s">
        <v>235</v>
      </c>
      <c r="H202" s="206">
        <v>3.394</v>
      </c>
      <c r="I202" s="207"/>
      <c r="J202" s="208">
        <f>ROUND(I202*H202,2)</f>
        <v>0</v>
      </c>
      <c r="K202" s="204" t="s">
        <v>168</v>
      </c>
      <c r="L202" s="42"/>
      <c r="M202" s="209" t="s">
        <v>19</v>
      </c>
      <c r="N202" s="210" t="s">
        <v>40</v>
      </c>
      <c r="O202" s="82"/>
      <c r="P202" s="211">
        <f>O202*H202</f>
        <v>0</v>
      </c>
      <c r="Q202" s="211">
        <v>0</v>
      </c>
      <c r="R202" s="211">
        <f>Q202*H202</f>
        <v>0</v>
      </c>
      <c r="S202" s="211">
        <v>0.063</v>
      </c>
      <c r="T202" s="212">
        <f>S202*H202</f>
        <v>0.213822</v>
      </c>
      <c r="U202" s="36"/>
      <c r="V202" s="36"/>
      <c r="W202" s="36"/>
      <c r="X202" s="36"/>
      <c r="Y202" s="36"/>
      <c r="Z202" s="36"/>
      <c r="AA202" s="36"/>
      <c r="AB202" s="36"/>
      <c r="AC202" s="36"/>
      <c r="AD202" s="36"/>
      <c r="AE202" s="36"/>
      <c r="AR202" s="213" t="s">
        <v>169</v>
      </c>
      <c r="AT202" s="213" t="s">
        <v>164</v>
      </c>
      <c r="AU202" s="213" t="s">
        <v>79</v>
      </c>
      <c r="AY202" s="15" t="s">
        <v>162</v>
      </c>
      <c r="BE202" s="214">
        <f>IF(N202="základní",J202,0)</f>
        <v>0</v>
      </c>
      <c r="BF202" s="214">
        <f>IF(N202="snížená",J202,0)</f>
        <v>0</v>
      </c>
      <c r="BG202" s="214">
        <f>IF(N202="zákl. přenesená",J202,0)</f>
        <v>0</v>
      </c>
      <c r="BH202" s="214">
        <f>IF(N202="sníž. přenesená",J202,0)</f>
        <v>0</v>
      </c>
      <c r="BI202" s="214">
        <f>IF(N202="nulová",J202,0)</f>
        <v>0</v>
      </c>
      <c r="BJ202" s="15" t="s">
        <v>77</v>
      </c>
      <c r="BK202" s="214">
        <f>ROUND(I202*H202,2)</f>
        <v>0</v>
      </c>
      <c r="BL202" s="15" t="s">
        <v>169</v>
      </c>
      <c r="BM202" s="213" t="s">
        <v>408</v>
      </c>
    </row>
    <row r="203" spans="1:47" s="2" customFormat="1" ht="12">
      <c r="A203" s="36"/>
      <c r="B203" s="37"/>
      <c r="C203" s="38"/>
      <c r="D203" s="215" t="s">
        <v>171</v>
      </c>
      <c r="E203" s="38"/>
      <c r="F203" s="216" t="s">
        <v>409</v>
      </c>
      <c r="G203" s="38"/>
      <c r="H203" s="38"/>
      <c r="I203" s="217"/>
      <c r="J203" s="38"/>
      <c r="K203" s="38"/>
      <c r="L203" s="42"/>
      <c r="M203" s="218"/>
      <c r="N203" s="219"/>
      <c r="O203" s="82"/>
      <c r="P203" s="82"/>
      <c r="Q203" s="82"/>
      <c r="R203" s="82"/>
      <c r="S203" s="82"/>
      <c r="T203" s="83"/>
      <c r="U203" s="36"/>
      <c r="V203" s="36"/>
      <c r="W203" s="36"/>
      <c r="X203" s="36"/>
      <c r="Y203" s="36"/>
      <c r="Z203" s="36"/>
      <c r="AA203" s="36"/>
      <c r="AB203" s="36"/>
      <c r="AC203" s="36"/>
      <c r="AD203" s="36"/>
      <c r="AE203" s="36"/>
      <c r="AT203" s="15" t="s">
        <v>171</v>
      </c>
      <c r="AU203" s="15" t="s">
        <v>79</v>
      </c>
    </row>
    <row r="204" spans="1:65" s="2" customFormat="1" ht="33" customHeight="1">
      <c r="A204" s="36"/>
      <c r="B204" s="37"/>
      <c r="C204" s="202" t="s">
        <v>410</v>
      </c>
      <c r="D204" s="202" t="s">
        <v>164</v>
      </c>
      <c r="E204" s="203" t="s">
        <v>411</v>
      </c>
      <c r="F204" s="204" t="s">
        <v>412</v>
      </c>
      <c r="G204" s="205" t="s">
        <v>235</v>
      </c>
      <c r="H204" s="206">
        <v>6.01</v>
      </c>
      <c r="I204" s="207"/>
      <c r="J204" s="208">
        <f>ROUND(I204*H204,2)</f>
        <v>0</v>
      </c>
      <c r="K204" s="204" t="s">
        <v>168</v>
      </c>
      <c r="L204" s="42"/>
      <c r="M204" s="209" t="s">
        <v>19</v>
      </c>
      <c r="N204" s="210" t="s">
        <v>40</v>
      </c>
      <c r="O204" s="82"/>
      <c r="P204" s="211">
        <f>O204*H204</f>
        <v>0</v>
      </c>
      <c r="Q204" s="211">
        <v>0</v>
      </c>
      <c r="R204" s="211">
        <f>Q204*H204</f>
        <v>0</v>
      </c>
      <c r="S204" s="211">
        <v>0.059</v>
      </c>
      <c r="T204" s="212">
        <f>S204*H204</f>
        <v>0.35458999999999996</v>
      </c>
      <c r="U204" s="36"/>
      <c r="V204" s="36"/>
      <c r="W204" s="36"/>
      <c r="X204" s="36"/>
      <c r="Y204" s="36"/>
      <c r="Z204" s="36"/>
      <c r="AA204" s="36"/>
      <c r="AB204" s="36"/>
      <c r="AC204" s="36"/>
      <c r="AD204" s="36"/>
      <c r="AE204" s="36"/>
      <c r="AR204" s="213" t="s">
        <v>169</v>
      </c>
      <c r="AT204" s="213" t="s">
        <v>164</v>
      </c>
      <c r="AU204" s="213" t="s">
        <v>79</v>
      </c>
      <c r="AY204" s="15" t="s">
        <v>162</v>
      </c>
      <c r="BE204" s="214">
        <f>IF(N204="základní",J204,0)</f>
        <v>0</v>
      </c>
      <c r="BF204" s="214">
        <f>IF(N204="snížená",J204,0)</f>
        <v>0</v>
      </c>
      <c r="BG204" s="214">
        <f>IF(N204="zákl. přenesená",J204,0)</f>
        <v>0</v>
      </c>
      <c r="BH204" s="214">
        <f>IF(N204="sníž. přenesená",J204,0)</f>
        <v>0</v>
      </c>
      <c r="BI204" s="214">
        <f>IF(N204="nulová",J204,0)</f>
        <v>0</v>
      </c>
      <c r="BJ204" s="15" t="s">
        <v>77</v>
      </c>
      <c r="BK204" s="214">
        <f>ROUND(I204*H204,2)</f>
        <v>0</v>
      </c>
      <c r="BL204" s="15" t="s">
        <v>169</v>
      </c>
      <c r="BM204" s="213" t="s">
        <v>413</v>
      </c>
    </row>
    <row r="205" spans="1:47" s="2" customFormat="1" ht="12">
      <c r="A205" s="36"/>
      <c r="B205" s="37"/>
      <c r="C205" s="38"/>
      <c r="D205" s="215" t="s">
        <v>171</v>
      </c>
      <c r="E205" s="38"/>
      <c r="F205" s="216" t="s">
        <v>414</v>
      </c>
      <c r="G205" s="38"/>
      <c r="H205" s="38"/>
      <c r="I205" s="217"/>
      <c r="J205" s="38"/>
      <c r="K205" s="38"/>
      <c r="L205" s="42"/>
      <c r="M205" s="218"/>
      <c r="N205" s="219"/>
      <c r="O205" s="82"/>
      <c r="P205" s="82"/>
      <c r="Q205" s="82"/>
      <c r="R205" s="82"/>
      <c r="S205" s="82"/>
      <c r="T205" s="83"/>
      <c r="U205" s="36"/>
      <c r="V205" s="36"/>
      <c r="W205" s="36"/>
      <c r="X205" s="36"/>
      <c r="Y205" s="36"/>
      <c r="Z205" s="36"/>
      <c r="AA205" s="36"/>
      <c r="AB205" s="36"/>
      <c r="AC205" s="36"/>
      <c r="AD205" s="36"/>
      <c r="AE205" s="36"/>
      <c r="AT205" s="15" t="s">
        <v>171</v>
      </c>
      <c r="AU205" s="15" t="s">
        <v>79</v>
      </c>
    </row>
    <row r="206" spans="1:65" s="2" customFormat="1" ht="33" customHeight="1">
      <c r="A206" s="36"/>
      <c r="B206" s="37"/>
      <c r="C206" s="202" t="s">
        <v>415</v>
      </c>
      <c r="D206" s="202" t="s">
        <v>164</v>
      </c>
      <c r="E206" s="203" t="s">
        <v>416</v>
      </c>
      <c r="F206" s="204" t="s">
        <v>417</v>
      </c>
      <c r="G206" s="205" t="s">
        <v>235</v>
      </c>
      <c r="H206" s="206">
        <v>5.06</v>
      </c>
      <c r="I206" s="207"/>
      <c r="J206" s="208">
        <f>ROUND(I206*H206,2)</f>
        <v>0</v>
      </c>
      <c r="K206" s="204" t="s">
        <v>168</v>
      </c>
      <c r="L206" s="42"/>
      <c r="M206" s="209" t="s">
        <v>19</v>
      </c>
      <c r="N206" s="210" t="s">
        <v>40</v>
      </c>
      <c r="O206" s="82"/>
      <c r="P206" s="211">
        <f>O206*H206</f>
        <v>0</v>
      </c>
      <c r="Q206" s="211">
        <v>0</v>
      </c>
      <c r="R206" s="211">
        <f>Q206*H206</f>
        <v>0</v>
      </c>
      <c r="S206" s="211">
        <v>0.051</v>
      </c>
      <c r="T206" s="212">
        <f>S206*H206</f>
        <v>0.25805999999999996</v>
      </c>
      <c r="U206" s="36"/>
      <c r="V206" s="36"/>
      <c r="W206" s="36"/>
      <c r="X206" s="36"/>
      <c r="Y206" s="36"/>
      <c r="Z206" s="36"/>
      <c r="AA206" s="36"/>
      <c r="AB206" s="36"/>
      <c r="AC206" s="36"/>
      <c r="AD206" s="36"/>
      <c r="AE206" s="36"/>
      <c r="AR206" s="213" t="s">
        <v>169</v>
      </c>
      <c r="AT206" s="213" t="s">
        <v>164</v>
      </c>
      <c r="AU206" s="213" t="s">
        <v>79</v>
      </c>
      <c r="AY206" s="15" t="s">
        <v>162</v>
      </c>
      <c r="BE206" s="214">
        <f>IF(N206="základní",J206,0)</f>
        <v>0</v>
      </c>
      <c r="BF206" s="214">
        <f>IF(N206="snížená",J206,0)</f>
        <v>0</v>
      </c>
      <c r="BG206" s="214">
        <f>IF(N206="zákl. přenesená",J206,0)</f>
        <v>0</v>
      </c>
      <c r="BH206" s="214">
        <f>IF(N206="sníž. přenesená",J206,0)</f>
        <v>0</v>
      </c>
      <c r="BI206" s="214">
        <f>IF(N206="nulová",J206,0)</f>
        <v>0</v>
      </c>
      <c r="BJ206" s="15" t="s">
        <v>77</v>
      </c>
      <c r="BK206" s="214">
        <f>ROUND(I206*H206,2)</f>
        <v>0</v>
      </c>
      <c r="BL206" s="15" t="s">
        <v>169</v>
      </c>
      <c r="BM206" s="213" t="s">
        <v>418</v>
      </c>
    </row>
    <row r="207" spans="1:47" s="2" customFormat="1" ht="12">
      <c r="A207" s="36"/>
      <c r="B207" s="37"/>
      <c r="C207" s="38"/>
      <c r="D207" s="215" t="s">
        <v>171</v>
      </c>
      <c r="E207" s="38"/>
      <c r="F207" s="216" t="s">
        <v>419</v>
      </c>
      <c r="G207" s="38"/>
      <c r="H207" s="38"/>
      <c r="I207" s="217"/>
      <c r="J207" s="38"/>
      <c r="K207" s="38"/>
      <c r="L207" s="42"/>
      <c r="M207" s="218"/>
      <c r="N207" s="219"/>
      <c r="O207" s="82"/>
      <c r="P207" s="82"/>
      <c r="Q207" s="82"/>
      <c r="R207" s="82"/>
      <c r="S207" s="82"/>
      <c r="T207" s="83"/>
      <c r="U207" s="36"/>
      <c r="V207" s="36"/>
      <c r="W207" s="36"/>
      <c r="X207" s="36"/>
      <c r="Y207" s="36"/>
      <c r="Z207" s="36"/>
      <c r="AA207" s="36"/>
      <c r="AB207" s="36"/>
      <c r="AC207" s="36"/>
      <c r="AD207" s="36"/>
      <c r="AE207" s="36"/>
      <c r="AT207" s="15" t="s">
        <v>171</v>
      </c>
      <c r="AU207" s="15" t="s">
        <v>79</v>
      </c>
    </row>
    <row r="208" spans="1:65" s="2" customFormat="1" ht="37.8" customHeight="1">
      <c r="A208" s="36"/>
      <c r="B208" s="37"/>
      <c r="C208" s="202" t="s">
        <v>420</v>
      </c>
      <c r="D208" s="202" t="s">
        <v>164</v>
      </c>
      <c r="E208" s="203" t="s">
        <v>421</v>
      </c>
      <c r="F208" s="204" t="s">
        <v>422</v>
      </c>
      <c r="G208" s="205" t="s">
        <v>196</v>
      </c>
      <c r="H208" s="206">
        <v>14</v>
      </c>
      <c r="I208" s="207"/>
      <c r="J208" s="208">
        <f>ROUND(I208*H208,2)</f>
        <v>0</v>
      </c>
      <c r="K208" s="204" t="s">
        <v>168</v>
      </c>
      <c r="L208" s="42"/>
      <c r="M208" s="209" t="s">
        <v>19</v>
      </c>
      <c r="N208" s="210" t="s">
        <v>40</v>
      </c>
      <c r="O208" s="82"/>
      <c r="P208" s="211">
        <f>O208*H208</f>
        <v>0</v>
      </c>
      <c r="Q208" s="211">
        <v>0</v>
      </c>
      <c r="R208" s="211">
        <f>Q208*H208</f>
        <v>0</v>
      </c>
      <c r="S208" s="211">
        <v>0.031</v>
      </c>
      <c r="T208" s="212">
        <f>S208*H208</f>
        <v>0.434</v>
      </c>
      <c r="U208" s="36"/>
      <c r="V208" s="36"/>
      <c r="W208" s="36"/>
      <c r="X208" s="36"/>
      <c r="Y208" s="36"/>
      <c r="Z208" s="36"/>
      <c r="AA208" s="36"/>
      <c r="AB208" s="36"/>
      <c r="AC208" s="36"/>
      <c r="AD208" s="36"/>
      <c r="AE208" s="36"/>
      <c r="AR208" s="213" t="s">
        <v>169</v>
      </c>
      <c r="AT208" s="213" t="s">
        <v>164</v>
      </c>
      <c r="AU208" s="213" t="s">
        <v>79</v>
      </c>
      <c r="AY208" s="15" t="s">
        <v>162</v>
      </c>
      <c r="BE208" s="214">
        <f>IF(N208="základní",J208,0)</f>
        <v>0</v>
      </c>
      <c r="BF208" s="214">
        <f>IF(N208="snížená",J208,0)</f>
        <v>0</v>
      </c>
      <c r="BG208" s="214">
        <f>IF(N208="zákl. přenesená",J208,0)</f>
        <v>0</v>
      </c>
      <c r="BH208" s="214">
        <f>IF(N208="sníž. přenesená",J208,0)</f>
        <v>0</v>
      </c>
      <c r="BI208" s="214">
        <f>IF(N208="nulová",J208,0)</f>
        <v>0</v>
      </c>
      <c r="BJ208" s="15" t="s">
        <v>77</v>
      </c>
      <c r="BK208" s="214">
        <f>ROUND(I208*H208,2)</f>
        <v>0</v>
      </c>
      <c r="BL208" s="15" t="s">
        <v>169</v>
      </c>
      <c r="BM208" s="213" t="s">
        <v>423</v>
      </c>
    </row>
    <row r="209" spans="1:47" s="2" customFormat="1" ht="12">
      <c r="A209" s="36"/>
      <c r="B209" s="37"/>
      <c r="C209" s="38"/>
      <c r="D209" s="215" t="s">
        <v>171</v>
      </c>
      <c r="E209" s="38"/>
      <c r="F209" s="216" t="s">
        <v>424</v>
      </c>
      <c r="G209" s="38"/>
      <c r="H209" s="38"/>
      <c r="I209" s="217"/>
      <c r="J209" s="38"/>
      <c r="K209" s="38"/>
      <c r="L209" s="42"/>
      <c r="M209" s="218"/>
      <c r="N209" s="219"/>
      <c r="O209" s="82"/>
      <c r="P209" s="82"/>
      <c r="Q209" s="82"/>
      <c r="R209" s="82"/>
      <c r="S209" s="82"/>
      <c r="T209" s="83"/>
      <c r="U209" s="36"/>
      <c r="V209" s="36"/>
      <c r="W209" s="36"/>
      <c r="X209" s="36"/>
      <c r="Y209" s="36"/>
      <c r="Z209" s="36"/>
      <c r="AA209" s="36"/>
      <c r="AB209" s="36"/>
      <c r="AC209" s="36"/>
      <c r="AD209" s="36"/>
      <c r="AE209" s="36"/>
      <c r="AT209" s="15" t="s">
        <v>171</v>
      </c>
      <c r="AU209" s="15" t="s">
        <v>79</v>
      </c>
    </row>
    <row r="210" spans="1:65" s="2" customFormat="1" ht="37.8" customHeight="1">
      <c r="A210" s="36"/>
      <c r="B210" s="37"/>
      <c r="C210" s="202" t="s">
        <v>425</v>
      </c>
      <c r="D210" s="202" t="s">
        <v>164</v>
      </c>
      <c r="E210" s="203" t="s">
        <v>426</v>
      </c>
      <c r="F210" s="204" t="s">
        <v>427</v>
      </c>
      <c r="G210" s="205" t="s">
        <v>196</v>
      </c>
      <c r="H210" s="206">
        <v>12</v>
      </c>
      <c r="I210" s="207"/>
      <c r="J210" s="208">
        <f>ROUND(I210*H210,2)</f>
        <v>0</v>
      </c>
      <c r="K210" s="204" t="s">
        <v>168</v>
      </c>
      <c r="L210" s="42"/>
      <c r="M210" s="209" t="s">
        <v>19</v>
      </c>
      <c r="N210" s="210" t="s">
        <v>40</v>
      </c>
      <c r="O210" s="82"/>
      <c r="P210" s="211">
        <f>O210*H210</f>
        <v>0</v>
      </c>
      <c r="Q210" s="211">
        <v>0</v>
      </c>
      <c r="R210" s="211">
        <f>Q210*H210</f>
        <v>0</v>
      </c>
      <c r="S210" s="211">
        <v>0.049</v>
      </c>
      <c r="T210" s="212">
        <f>S210*H210</f>
        <v>0.5880000000000001</v>
      </c>
      <c r="U210" s="36"/>
      <c r="V210" s="36"/>
      <c r="W210" s="36"/>
      <c r="X210" s="36"/>
      <c r="Y210" s="36"/>
      <c r="Z210" s="36"/>
      <c r="AA210" s="36"/>
      <c r="AB210" s="36"/>
      <c r="AC210" s="36"/>
      <c r="AD210" s="36"/>
      <c r="AE210" s="36"/>
      <c r="AR210" s="213" t="s">
        <v>169</v>
      </c>
      <c r="AT210" s="213" t="s">
        <v>164</v>
      </c>
      <c r="AU210" s="213" t="s">
        <v>79</v>
      </c>
      <c r="AY210" s="15" t="s">
        <v>162</v>
      </c>
      <c r="BE210" s="214">
        <f>IF(N210="základní",J210,0)</f>
        <v>0</v>
      </c>
      <c r="BF210" s="214">
        <f>IF(N210="snížená",J210,0)</f>
        <v>0</v>
      </c>
      <c r="BG210" s="214">
        <f>IF(N210="zákl. přenesená",J210,0)</f>
        <v>0</v>
      </c>
      <c r="BH210" s="214">
        <f>IF(N210="sníž. přenesená",J210,0)</f>
        <v>0</v>
      </c>
      <c r="BI210" s="214">
        <f>IF(N210="nulová",J210,0)</f>
        <v>0</v>
      </c>
      <c r="BJ210" s="15" t="s">
        <v>77</v>
      </c>
      <c r="BK210" s="214">
        <f>ROUND(I210*H210,2)</f>
        <v>0</v>
      </c>
      <c r="BL210" s="15" t="s">
        <v>169</v>
      </c>
      <c r="BM210" s="213" t="s">
        <v>428</v>
      </c>
    </row>
    <row r="211" spans="1:47" s="2" customFormat="1" ht="12">
      <c r="A211" s="36"/>
      <c r="B211" s="37"/>
      <c r="C211" s="38"/>
      <c r="D211" s="215" t="s">
        <v>171</v>
      </c>
      <c r="E211" s="38"/>
      <c r="F211" s="216" t="s">
        <v>429</v>
      </c>
      <c r="G211" s="38"/>
      <c r="H211" s="38"/>
      <c r="I211" s="217"/>
      <c r="J211" s="38"/>
      <c r="K211" s="38"/>
      <c r="L211" s="42"/>
      <c r="M211" s="218"/>
      <c r="N211" s="219"/>
      <c r="O211" s="82"/>
      <c r="P211" s="82"/>
      <c r="Q211" s="82"/>
      <c r="R211" s="82"/>
      <c r="S211" s="82"/>
      <c r="T211" s="83"/>
      <c r="U211" s="36"/>
      <c r="V211" s="36"/>
      <c r="W211" s="36"/>
      <c r="X211" s="36"/>
      <c r="Y211" s="36"/>
      <c r="Z211" s="36"/>
      <c r="AA211" s="36"/>
      <c r="AB211" s="36"/>
      <c r="AC211" s="36"/>
      <c r="AD211" s="36"/>
      <c r="AE211" s="36"/>
      <c r="AT211" s="15" t="s">
        <v>171</v>
      </c>
      <c r="AU211" s="15" t="s">
        <v>79</v>
      </c>
    </row>
    <row r="212" spans="1:65" s="2" customFormat="1" ht="37.8" customHeight="1">
      <c r="A212" s="36"/>
      <c r="B212" s="37"/>
      <c r="C212" s="202" t="s">
        <v>430</v>
      </c>
      <c r="D212" s="202" t="s">
        <v>164</v>
      </c>
      <c r="E212" s="203" t="s">
        <v>431</v>
      </c>
      <c r="F212" s="204" t="s">
        <v>432</v>
      </c>
      <c r="G212" s="205" t="s">
        <v>327</v>
      </c>
      <c r="H212" s="206">
        <v>12.3</v>
      </c>
      <c r="I212" s="207"/>
      <c r="J212" s="208">
        <f>ROUND(I212*H212,2)</f>
        <v>0</v>
      </c>
      <c r="K212" s="204" t="s">
        <v>168</v>
      </c>
      <c r="L212" s="42"/>
      <c r="M212" s="209" t="s">
        <v>19</v>
      </c>
      <c r="N212" s="210" t="s">
        <v>40</v>
      </c>
      <c r="O212" s="82"/>
      <c r="P212" s="211">
        <f>O212*H212</f>
        <v>0</v>
      </c>
      <c r="Q212" s="211">
        <v>0</v>
      </c>
      <c r="R212" s="211">
        <f>Q212*H212</f>
        <v>0</v>
      </c>
      <c r="S212" s="211">
        <v>0.04</v>
      </c>
      <c r="T212" s="212">
        <f>S212*H212</f>
        <v>0.49200000000000005</v>
      </c>
      <c r="U212" s="36"/>
      <c r="V212" s="36"/>
      <c r="W212" s="36"/>
      <c r="X212" s="36"/>
      <c r="Y212" s="36"/>
      <c r="Z212" s="36"/>
      <c r="AA212" s="36"/>
      <c r="AB212" s="36"/>
      <c r="AC212" s="36"/>
      <c r="AD212" s="36"/>
      <c r="AE212" s="36"/>
      <c r="AR212" s="213" t="s">
        <v>169</v>
      </c>
      <c r="AT212" s="213" t="s">
        <v>164</v>
      </c>
      <c r="AU212" s="213" t="s">
        <v>79</v>
      </c>
      <c r="AY212" s="15" t="s">
        <v>162</v>
      </c>
      <c r="BE212" s="214">
        <f>IF(N212="základní",J212,0)</f>
        <v>0</v>
      </c>
      <c r="BF212" s="214">
        <f>IF(N212="snížená",J212,0)</f>
        <v>0</v>
      </c>
      <c r="BG212" s="214">
        <f>IF(N212="zákl. přenesená",J212,0)</f>
        <v>0</v>
      </c>
      <c r="BH212" s="214">
        <f>IF(N212="sníž. přenesená",J212,0)</f>
        <v>0</v>
      </c>
      <c r="BI212" s="214">
        <f>IF(N212="nulová",J212,0)</f>
        <v>0</v>
      </c>
      <c r="BJ212" s="15" t="s">
        <v>77</v>
      </c>
      <c r="BK212" s="214">
        <f>ROUND(I212*H212,2)</f>
        <v>0</v>
      </c>
      <c r="BL212" s="15" t="s">
        <v>169</v>
      </c>
      <c r="BM212" s="213" t="s">
        <v>433</v>
      </c>
    </row>
    <row r="213" spans="1:47" s="2" customFormat="1" ht="12">
      <c r="A213" s="36"/>
      <c r="B213" s="37"/>
      <c r="C213" s="38"/>
      <c r="D213" s="215" t="s">
        <v>171</v>
      </c>
      <c r="E213" s="38"/>
      <c r="F213" s="216" t="s">
        <v>434</v>
      </c>
      <c r="G213" s="38"/>
      <c r="H213" s="38"/>
      <c r="I213" s="217"/>
      <c r="J213" s="38"/>
      <c r="K213" s="38"/>
      <c r="L213" s="42"/>
      <c r="M213" s="218"/>
      <c r="N213" s="219"/>
      <c r="O213" s="82"/>
      <c r="P213" s="82"/>
      <c r="Q213" s="82"/>
      <c r="R213" s="82"/>
      <c r="S213" s="82"/>
      <c r="T213" s="83"/>
      <c r="U213" s="36"/>
      <c r="V213" s="36"/>
      <c r="W213" s="36"/>
      <c r="X213" s="36"/>
      <c r="Y213" s="36"/>
      <c r="Z213" s="36"/>
      <c r="AA213" s="36"/>
      <c r="AB213" s="36"/>
      <c r="AC213" s="36"/>
      <c r="AD213" s="36"/>
      <c r="AE213" s="36"/>
      <c r="AT213" s="15" t="s">
        <v>171</v>
      </c>
      <c r="AU213" s="15" t="s">
        <v>79</v>
      </c>
    </row>
    <row r="214" spans="1:65" s="2" customFormat="1" ht="37.8" customHeight="1">
      <c r="A214" s="36"/>
      <c r="B214" s="37"/>
      <c r="C214" s="202" t="s">
        <v>435</v>
      </c>
      <c r="D214" s="202" t="s">
        <v>164</v>
      </c>
      <c r="E214" s="203" t="s">
        <v>436</v>
      </c>
      <c r="F214" s="204" t="s">
        <v>437</v>
      </c>
      <c r="G214" s="205" t="s">
        <v>327</v>
      </c>
      <c r="H214" s="206">
        <v>15</v>
      </c>
      <c r="I214" s="207"/>
      <c r="J214" s="208">
        <f>ROUND(I214*H214,2)</f>
        <v>0</v>
      </c>
      <c r="K214" s="204" t="s">
        <v>168</v>
      </c>
      <c r="L214" s="42"/>
      <c r="M214" s="209" t="s">
        <v>19</v>
      </c>
      <c r="N214" s="210" t="s">
        <v>40</v>
      </c>
      <c r="O214" s="82"/>
      <c r="P214" s="211">
        <f>O214*H214</f>
        <v>0</v>
      </c>
      <c r="Q214" s="211">
        <v>0</v>
      </c>
      <c r="R214" s="211">
        <f>Q214*H214</f>
        <v>0</v>
      </c>
      <c r="S214" s="211">
        <v>0.081</v>
      </c>
      <c r="T214" s="212">
        <f>S214*H214</f>
        <v>1.215</v>
      </c>
      <c r="U214" s="36"/>
      <c r="V214" s="36"/>
      <c r="W214" s="36"/>
      <c r="X214" s="36"/>
      <c r="Y214" s="36"/>
      <c r="Z214" s="36"/>
      <c r="AA214" s="36"/>
      <c r="AB214" s="36"/>
      <c r="AC214" s="36"/>
      <c r="AD214" s="36"/>
      <c r="AE214" s="36"/>
      <c r="AR214" s="213" t="s">
        <v>169</v>
      </c>
      <c r="AT214" s="213" t="s">
        <v>164</v>
      </c>
      <c r="AU214" s="213" t="s">
        <v>79</v>
      </c>
      <c r="AY214" s="15" t="s">
        <v>162</v>
      </c>
      <c r="BE214" s="214">
        <f>IF(N214="základní",J214,0)</f>
        <v>0</v>
      </c>
      <c r="BF214" s="214">
        <f>IF(N214="snížená",J214,0)</f>
        <v>0</v>
      </c>
      <c r="BG214" s="214">
        <f>IF(N214="zákl. přenesená",J214,0)</f>
        <v>0</v>
      </c>
      <c r="BH214" s="214">
        <f>IF(N214="sníž. přenesená",J214,0)</f>
        <v>0</v>
      </c>
      <c r="BI214" s="214">
        <f>IF(N214="nulová",J214,0)</f>
        <v>0</v>
      </c>
      <c r="BJ214" s="15" t="s">
        <v>77</v>
      </c>
      <c r="BK214" s="214">
        <f>ROUND(I214*H214,2)</f>
        <v>0</v>
      </c>
      <c r="BL214" s="15" t="s">
        <v>169</v>
      </c>
      <c r="BM214" s="213" t="s">
        <v>438</v>
      </c>
    </row>
    <row r="215" spans="1:47" s="2" customFormat="1" ht="12">
      <c r="A215" s="36"/>
      <c r="B215" s="37"/>
      <c r="C215" s="38"/>
      <c r="D215" s="215" t="s">
        <v>171</v>
      </c>
      <c r="E215" s="38"/>
      <c r="F215" s="216" t="s">
        <v>439</v>
      </c>
      <c r="G215" s="38"/>
      <c r="H215" s="38"/>
      <c r="I215" s="217"/>
      <c r="J215" s="38"/>
      <c r="K215" s="38"/>
      <c r="L215" s="42"/>
      <c r="M215" s="218"/>
      <c r="N215" s="219"/>
      <c r="O215" s="82"/>
      <c r="P215" s="82"/>
      <c r="Q215" s="82"/>
      <c r="R215" s="82"/>
      <c r="S215" s="82"/>
      <c r="T215" s="83"/>
      <c r="U215" s="36"/>
      <c r="V215" s="36"/>
      <c r="W215" s="36"/>
      <c r="X215" s="36"/>
      <c r="Y215" s="36"/>
      <c r="Z215" s="36"/>
      <c r="AA215" s="36"/>
      <c r="AB215" s="36"/>
      <c r="AC215" s="36"/>
      <c r="AD215" s="36"/>
      <c r="AE215" s="36"/>
      <c r="AT215" s="15" t="s">
        <v>171</v>
      </c>
      <c r="AU215" s="15" t="s">
        <v>79</v>
      </c>
    </row>
    <row r="216" spans="1:65" s="2" customFormat="1" ht="24.15" customHeight="1">
      <c r="A216" s="36"/>
      <c r="B216" s="37"/>
      <c r="C216" s="202" t="s">
        <v>440</v>
      </c>
      <c r="D216" s="202" t="s">
        <v>164</v>
      </c>
      <c r="E216" s="203" t="s">
        <v>441</v>
      </c>
      <c r="F216" s="204" t="s">
        <v>442</v>
      </c>
      <c r="G216" s="205" t="s">
        <v>327</v>
      </c>
      <c r="H216" s="206">
        <v>15.83</v>
      </c>
      <c r="I216" s="207"/>
      <c r="J216" s="208">
        <f>ROUND(I216*H216,2)</f>
        <v>0</v>
      </c>
      <c r="K216" s="204" t="s">
        <v>168</v>
      </c>
      <c r="L216" s="42"/>
      <c r="M216" s="209" t="s">
        <v>19</v>
      </c>
      <c r="N216" s="210" t="s">
        <v>40</v>
      </c>
      <c r="O216" s="82"/>
      <c r="P216" s="211">
        <f>O216*H216</f>
        <v>0</v>
      </c>
      <c r="Q216" s="211">
        <v>0</v>
      </c>
      <c r="R216" s="211">
        <f>Q216*H216</f>
        <v>0</v>
      </c>
      <c r="S216" s="211">
        <v>0.037</v>
      </c>
      <c r="T216" s="212">
        <f>S216*H216</f>
        <v>0.58571</v>
      </c>
      <c r="U216" s="36"/>
      <c r="V216" s="36"/>
      <c r="W216" s="36"/>
      <c r="X216" s="36"/>
      <c r="Y216" s="36"/>
      <c r="Z216" s="36"/>
      <c r="AA216" s="36"/>
      <c r="AB216" s="36"/>
      <c r="AC216" s="36"/>
      <c r="AD216" s="36"/>
      <c r="AE216" s="36"/>
      <c r="AR216" s="213" t="s">
        <v>169</v>
      </c>
      <c r="AT216" s="213" t="s">
        <v>164</v>
      </c>
      <c r="AU216" s="213" t="s">
        <v>79</v>
      </c>
      <c r="AY216" s="15" t="s">
        <v>162</v>
      </c>
      <c r="BE216" s="214">
        <f>IF(N216="základní",J216,0)</f>
        <v>0</v>
      </c>
      <c r="BF216" s="214">
        <f>IF(N216="snížená",J216,0)</f>
        <v>0</v>
      </c>
      <c r="BG216" s="214">
        <f>IF(N216="zákl. přenesená",J216,0)</f>
        <v>0</v>
      </c>
      <c r="BH216" s="214">
        <f>IF(N216="sníž. přenesená",J216,0)</f>
        <v>0</v>
      </c>
      <c r="BI216" s="214">
        <f>IF(N216="nulová",J216,0)</f>
        <v>0</v>
      </c>
      <c r="BJ216" s="15" t="s">
        <v>77</v>
      </c>
      <c r="BK216" s="214">
        <f>ROUND(I216*H216,2)</f>
        <v>0</v>
      </c>
      <c r="BL216" s="15" t="s">
        <v>169</v>
      </c>
      <c r="BM216" s="213" t="s">
        <v>443</v>
      </c>
    </row>
    <row r="217" spans="1:47" s="2" customFormat="1" ht="12">
      <c r="A217" s="36"/>
      <c r="B217" s="37"/>
      <c r="C217" s="38"/>
      <c r="D217" s="215" t="s">
        <v>171</v>
      </c>
      <c r="E217" s="38"/>
      <c r="F217" s="216" t="s">
        <v>444</v>
      </c>
      <c r="G217" s="38"/>
      <c r="H217" s="38"/>
      <c r="I217" s="217"/>
      <c r="J217" s="38"/>
      <c r="K217" s="38"/>
      <c r="L217" s="42"/>
      <c r="M217" s="218"/>
      <c r="N217" s="219"/>
      <c r="O217" s="82"/>
      <c r="P217" s="82"/>
      <c r="Q217" s="82"/>
      <c r="R217" s="82"/>
      <c r="S217" s="82"/>
      <c r="T217" s="83"/>
      <c r="U217" s="36"/>
      <c r="V217" s="36"/>
      <c r="W217" s="36"/>
      <c r="X217" s="36"/>
      <c r="Y217" s="36"/>
      <c r="Z217" s="36"/>
      <c r="AA217" s="36"/>
      <c r="AB217" s="36"/>
      <c r="AC217" s="36"/>
      <c r="AD217" s="36"/>
      <c r="AE217" s="36"/>
      <c r="AT217" s="15" t="s">
        <v>171</v>
      </c>
      <c r="AU217" s="15" t="s">
        <v>79</v>
      </c>
    </row>
    <row r="218" spans="1:65" s="2" customFormat="1" ht="24.15" customHeight="1">
      <c r="A218" s="36"/>
      <c r="B218" s="37"/>
      <c r="C218" s="202" t="s">
        <v>445</v>
      </c>
      <c r="D218" s="202" t="s">
        <v>164</v>
      </c>
      <c r="E218" s="203" t="s">
        <v>446</v>
      </c>
      <c r="F218" s="204" t="s">
        <v>447</v>
      </c>
      <c r="G218" s="205" t="s">
        <v>327</v>
      </c>
      <c r="H218" s="206">
        <v>51.83</v>
      </c>
      <c r="I218" s="207"/>
      <c r="J218" s="208">
        <f>ROUND(I218*H218,2)</f>
        <v>0</v>
      </c>
      <c r="K218" s="204" t="s">
        <v>168</v>
      </c>
      <c r="L218" s="42"/>
      <c r="M218" s="209" t="s">
        <v>19</v>
      </c>
      <c r="N218" s="210" t="s">
        <v>40</v>
      </c>
      <c r="O218" s="82"/>
      <c r="P218" s="211">
        <f>O218*H218</f>
        <v>0</v>
      </c>
      <c r="Q218" s="211">
        <v>0</v>
      </c>
      <c r="R218" s="211">
        <f>Q218*H218</f>
        <v>0</v>
      </c>
      <c r="S218" s="211">
        <v>0</v>
      </c>
      <c r="T218" s="212">
        <f>S218*H218</f>
        <v>0</v>
      </c>
      <c r="U218" s="36"/>
      <c r="V218" s="36"/>
      <c r="W218" s="36"/>
      <c r="X218" s="36"/>
      <c r="Y218" s="36"/>
      <c r="Z218" s="36"/>
      <c r="AA218" s="36"/>
      <c r="AB218" s="36"/>
      <c r="AC218" s="36"/>
      <c r="AD218" s="36"/>
      <c r="AE218" s="36"/>
      <c r="AR218" s="213" t="s">
        <v>169</v>
      </c>
      <c r="AT218" s="213" t="s">
        <v>164</v>
      </c>
      <c r="AU218" s="213" t="s">
        <v>79</v>
      </c>
      <c r="AY218" s="15" t="s">
        <v>162</v>
      </c>
      <c r="BE218" s="214">
        <f>IF(N218="základní",J218,0)</f>
        <v>0</v>
      </c>
      <c r="BF218" s="214">
        <f>IF(N218="snížená",J218,0)</f>
        <v>0</v>
      </c>
      <c r="BG218" s="214">
        <f>IF(N218="zákl. přenesená",J218,0)</f>
        <v>0</v>
      </c>
      <c r="BH218" s="214">
        <f>IF(N218="sníž. přenesená",J218,0)</f>
        <v>0</v>
      </c>
      <c r="BI218" s="214">
        <f>IF(N218="nulová",J218,0)</f>
        <v>0</v>
      </c>
      <c r="BJ218" s="15" t="s">
        <v>77</v>
      </c>
      <c r="BK218" s="214">
        <f>ROUND(I218*H218,2)</f>
        <v>0</v>
      </c>
      <c r="BL218" s="15" t="s">
        <v>169</v>
      </c>
      <c r="BM218" s="213" t="s">
        <v>448</v>
      </c>
    </row>
    <row r="219" spans="1:47" s="2" customFormat="1" ht="12">
      <c r="A219" s="36"/>
      <c r="B219" s="37"/>
      <c r="C219" s="38"/>
      <c r="D219" s="215" t="s">
        <v>171</v>
      </c>
      <c r="E219" s="38"/>
      <c r="F219" s="216" t="s">
        <v>449</v>
      </c>
      <c r="G219" s="38"/>
      <c r="H219" s="38"/>
      <c r="I219" s="217"/>
      <c r="J219" s="38"/>
      <c r="K219" s="38"/>
      <c r="L219" s="42"/>
      <c r="M219" s="218"/>
      <c r="N219" s="219"/>
      <c r="O219" s="82"/>
      <c r="P219" s="82"/>
      <c r="Q219" s="82"/>
      <c r="R219" s="82"/>
      <c r="S219" s="82"/>
      <c r="T219" s="83"/>
      <c r="U219" s="36"/>
      <c r="V219" s="36"/>
      <c r="W219" s="36"/>
      <c r="X219" s="36"/>
      <c r="Y219" s="36"/>
      <c r="Z219" s="36"/>
      <c r="AA219" s="36"/>
      <c r="AB219" s="36"/>
      <c r="AC219" s="36"/>
      <c r="AD219" s="36"/>
      <c r="AE219" s="36"/>
      <c r="AT219" s="15" t="s">
        <v>171</v>
      </c>
      <c r="AU219" s="15" t="s">
        <v>79</v>
      </c>
    </row>
    <row r="220" spans="1:65" s="2" customFormat="1" ht="24.15" customHeight="1">
      <c r="A220" s="36"/>
      <c r="B220" s="37"/>
      <c r="C220" s="202" t="s">
        <v>450</v>
      </c>
      <c r="D220" s="202" t="s">
        <v>164</v>
      </c>
      <c r="E220" s="203" t="s">
        <v>451</v>
      </c>
      <c r="F220" s="204" t="s">
        <v>452</v>
      </c>
      <c r="G220" s="205" t="s">
        <v>327</v>
      </c>
      <c r="H220" s="206">
        <v>22.21</v>
      </c>
      <c r="I220" s="207"/>
      <c r="J220" s="208">
        <f>ROUND(I220*H220,2)</f>
        <v>0</v>
      </c>
      <c r="K220" s="204" t="s">
        <v>168</v>
      </c>
      <c r="L220" s="42"/>
      <c r="M220" s="209" t="s">
        <v>19</v>
      </c>
      <c r="N220" s="210" t="s">
        <v>40</v>
      </c>
      <c r="O220" s="82"/>
      <c r="P220" s="211">
        <f>O220*H220</f>
        <v>0</v>
      </c>
      <c r="Q220" s="211">
        <v>0</v>
      </c>
      <c r="R220" s="211">
        <f>Q220*H220</f>
        <v>0</v>
      </c>
      <c r="S220" s="211">
        <v>0</v>
      </c>
      <c r="T220" s="212">
        <f>S220*H220</f>
        <v>0</v>
      </c>
      <c r="U220" s="36"/>
      <c r="V220" s="36"/>
      <c r="W220" s="36"/>
      <c r="X220" s="36"/>
      <c r="Y220" s="36"/>
      <c r="Z220" s="36"/>
      <c r="AA220" s="36"/>
      <c r="AB220" s="36"/>
      <c r="AC220" s="36"/>
      <c r="AD220" s="36"/>
      <c r="AE220" s="36"/>
      <c r="AR220" s="213" t="s">
        <v>169</v>
      </c>
      <c r="AT220" s="213" t="s">
        <v>164</v>
      </c>
      <c r="AU220" s="213" t="s">
        <v>79</v>
      </c>
      <c r="AY220" s="15" t="s">
        <v>162</v>
      </c>
      <c r="BE220" s="214">
        <f>IF(N220="základní",J220,0)</f>
        <v>0</v>
      </c>
      <c r="BF220" s="214">
        <f>IF(N220="snížená",J220,0)</f>
        <v>0</v>
      </c>
      <c r="BG220" s="214">
        <f>IF(N220="zákl. přenesená",J220,0)</f>
        <v>0</v>
      </c>
      <c r="BH220" s="214">
        <f>IF(N220="sníž. přenesená",J220,0)</f>
        <v>0</v>
      </c>
      <c r="BI220" s="214">
        <f>IF(N220="nulová",J220,0)</f>
        <v>0</v>
      </c>
      <c r="BJ220" s="15" t="s">
        <v>77</v>
      </c>
      <c r="BK220" s="214">
        <f>ROUND(I220*H220,2)</f>
        <v>0</v>
      </c>
      <c r="BL220" s="15" t="s">
        <v>169</v>
      </c>
      <c r="BM220" s="213" t="s">
        <v>453</v>
      </c>
    </row>
    <row r="221" spans="1:47" s="2" customFormat="1" ht="12">
      <c r="A221" s="36"/>
      <c r="B221" s="37"/>
      <c r="C221" s="38"/>
      <c r="D221" s="215" t="s">
        <v>171</v>
      </c>
      <c r="E221" s="38"/>
      <c r="F221" s="216" t="s">
        <v>454</v>
      </c>
      <c r="G221" s="38"/>
      <c r="H221" s="38"/>
      <c r="I221" s="217"/>
      <c r="J221" s="38"/>
      <c r="K221" s="38"/>
      <c r="L221" s="42"/>
      <c r="M221" s="218"/>
      <c r="N221" s="219"/>
      <c r="O221" s="82"/>
      <c r="P221" s="82"/>
      <c r="Q221" s="82"/>
      <c r="R221" s="82"/>
      <c r="S221" s="82"/>
      <c r="T221" s="83"/>
      <c r="U221" s="36"/>
      <c r="V221" s="36"/>
      <c r="W221" s="36"/>
      <c r="X221" s="36"/>
      <c r="Y221" s="36"/>
      <c r="Z221" s="36"/>
      <c r="AA221" s="36"/>
      <c r="AB221" s="36"/>
      <c r="AC221" s="36"/>
      <c r="AD221" s="36"/>
      <c r="AE221" s="36"/>
      <c r="AT221" s="15" t="s">
        <v>171</v>
      </c>
      <c r="AU221" s="15" t="s">
        <v>79</v>
      </c>
    </row>
    <row r="222" spans="1:65" s="2" customFormat="1" ht="37.8" customHeight="1">
      <c r="A222" s="36"/>
      <c r="B222" s="37"/>
      <c r="C222" s="202" t="s">
        <v>455</v>
      </c>
      <c r="D222" s="202" t="s">
        <v>164</v>
      </c>
      <c r="E222" s="203" t="s">
        <v>456</v>
      </c>
      <c r="F222" s="204" t="s">
        <v>457</v>
      </c>
      <c r="G222" s="205" t="s">
        <v>235</v>
      </c>
      <c r="H222" s="206">
        <v>94.35</v>
      </c>
      <c r="I222" s="207"/>
      <c r="J222" s="208">
        <f>ROUND(I222*H222,2)</f>
        <v>0</v>
      </c>
      <c r="K222" s="204" t="s">
        <v>168</v>
      </c>
      <c r="L222" s="42"/>
      <c r="M222" s="209" t="s">
        <v>19</v>
      </c>
      <c r="N222" s="210" t="s">
        <v>40</v>
      </c>
      <c r="O222" s="82"/>
      <c r="P222" s="211">
        <f>O222*H222</f>
        <v>0</v>
      </c>
      <c r="Q222" s="211">
        <v>0</v>
      </c>
      <c r="R222" s="211">
        <f>Q222*H222</f>
        <v>0</v>
      </c>
      <c r="S222" s="211">
        <v>0.05</v>
      </c>
      <c r="T222" s="212">
        <f>S222*H222</f>
        <v>4.7175</v>
      </c>
      <c r="U222" s="36"/>
      <c r="V222" s="36"/>
      <c r="W222" s="36"/>
      <c r="X222" s="36"/>
      <c r="Y222" s="36"/>
      <c r="Z222" s="36"/>
      <c r="AA222" s="36"/>
      <c r="AB222" s="36"/>
      <c r="AC222" s="36"/>
      <c r="AD222" s="36"/>
      <c r="AE222" s="36"/>
      <c r="AR222" s="213" t="s">
        <v>169</v>
      </c>
      <c r="AT222" s="213" t="s">
        <v>164</v>
      </c>
      <c r="AU222" s="213" t="s">
        <v>79</v>
      </c>
      <c r="AY222" s="15" t="s">
        <v>162</v>
      </c>
      <c r="BE222" s="214">
        <f>IF(N222="základní",J222,0)</f>
        <v>0</v>
      </c>
      <c r="BF222" s="214">
        <f>IF(N222="snížená",J222,0)</f>
        <v>0</v>
      </c>
      <c r="BG222" s="214">
        <f>IF(N222="zákl. přenesená",J222,0)</f>
        <v>0</v>
      </c>
      <c r="BH222" s="214">
        <f>IF(N222="sníž. přenesená",J222,0)</f>
        <v>0</v>
      </c>
      <c r="BI222" s="214">
        <f>IF(N222="nulová",J222,0)</f>
        <v>0</v>
      </c>
      <c r="BJ222" s="15" t="s">
        <v>77</v>
      </c>
      <c r="BK222" s="214">
        <f>ROUND(I222*H222,2)</f>
        <v>0</v>
      </c>
      <c r="BL222" s="15" t="s">
        <v>169</v>
      </c>
      <c r="BM222" s="213" t="s">
        <v>458</v>
      </c>
    </row>
    <row r="223" spans="1:47" s="2" customFormat="1" ht="12">
      <c r="A223" s="36"/>
      <c r="B223" s="37"/>
      <c r="C223" s="38"/>
      <c r="D223" s="215" t="s">
        <v>171</v>
      </c>
      <c r="E223" s="38"/>
      <c r="F223" s="216" t="s">
        <v>459</v>
      </c>
      <c r="G223" s="38"/>
      <c r="H223" s="38"/>
      <c r="I223" s="217"/>
      <c r="J223" s="38"/>
      <c r="K223" s="38"/>
      <c r="L223" s="42"/>
      <c r="M223" s="218"/>
      <c r="N223" s="219"/>
      <c r="O223" s="82"/>
      <c r="P223" s="82"/>
      <c r="Q223" s="82"/>
      <c r="R223" s="82"/>
      <c r="S223" s="82"/>
      <c r="T223" s="83"/>
      <c r="U223" s="36"/>
      <c r="V223" s="36"/>
      <c r="W223" s="36"/>
      <c r="X223" s="36"/>
      <c r="Y223" s="36"/>
      <c r="Z223" s="36"/>
      <c r="AA223" s="36"/>
      <c r="AB223" s="36"/>
      <c r="AC223" s="36"/>
      <c r="AD223" s="36"/>
      <c r="AE223" s="36"/>
      <c r="AT223" s="15" t="s">
        <v>171</v>
      </c>
      <c r="AU223" s="15" t="s">
        <v>79</v>
      </c>
    </row>
    <row r="224" spans="1:65" s="2" customFormat="1" ht="37.8" customHeight="1">
      <c r="A224" s="36"/>
      <c r="B224" s="37"/>
      <c r="C224" s="202" t="s">
        <v>460</v>
      </c>
      <c r="D224" s="202" t="s">
        <v>164</v>
      </c>
      <c r="E224" s="203" t="s">
        <v>461</v>
      </c>
      <c r="F224" s="204" t="s">
        <v>462</v>
      </c>
      <c r="G224" s="205" t="s">
        <v>235</v>
      </c>
      <c r="H224" s="206">
        <v>191.665</v>
      </c>
      <c r="I224" s="207"/>
      <c r="J224" s="208">
        <f>ROUND(I224*H224,2)</f>
        <v>0</v>
      </c>
      <c r="K224" s="204" t="s">
        <v>168</v>
      </c>
      <c r="L224" s="42"/>
      <c r="M224" s="209" t="s">
        <v>19</v>
      </c>
      <c r="N224" s="210" t="s">
        <v>40</v>
      </c>
      <c r="O224" s="82"/>
      <c r="P224" s="211">
        <f>O224*H224</f>
        <v>0</v>
      </c>
      <c r="Q224" s="211">
        <v>0</v>
      </c>
      <c r="R224" s="211">
        <f>Q224*H224</f>
        <v>0</v>
      </c>
      <c r="S224" s="211">
        <v>0.046</v>
      </c>
      <c r="T224" s="212">
        <f>S224*H224</f>
        <v>8.81659</v>
      </c>
      <c r="U224" s="36"/>
      <c r="V224" s="36"/>
      <c r="W224" s="36"/>
      <c r="X224" s="36"/>
      <c r="Y224" s="36"/>
      <c r="Z224" s="36"/>
      <c r="AA224" s="36"/>
      <c r="AB224" s="36"/>
      <c r="AC224" s="36"/>
      <c r="AD224" s="36"/>
      <c r="AE224" s="36"/>
      <c r="AR224" s="213" t="s">
        <v>169</v>
      </c>
      <c r="AT224" s="213" t="s">
        <v>164</v>
      </c>
      <c r="AU224" s="213" t="s">
        <v>79</v>
      </c>
      <c r="AY224" s="15" t="s">
        <v>162</v>
      </c>
      <c r="BE224" s="214">
        <f>IF(N224="základní",J224,0)</f>
        <v>0</v>
      </c>
      <c r="BF224" s="214">
        <f>IF(N224="snížená",J224,0)</f>
        <v>0</v>
      </c>
      <c r="BG224" s="214">
        <f>IF(N224="zákl. přenesená",J224,0)</f>
        <v>0</v>
      </c>
      <c r="BH224" s="214">
        <f>IF(N224="sníž. přenesená",J224,0)</f>
        <v>0</v>
      </c>
      <c r="BI224" s="214">
        <f>IF(N224="nulová",J224,0)</f>
        <v>0</v>
      </c>
      <c r="BJ224" s="15" t="s">
        <v>77</v>
      </c>
      <c r="BK224" s="214">
        <f>ROUND(I224*H224,2)</f>
        <v>0</v>
      </c>
      <c r="BL224" s="15" t="s">
        <v>169</v>
      </c>
      <c r="BM224" s="213" t="s">
        <v>463</v>
      </c>
    </row>
    <row r="225" spans="1:47" s="2" customFormat="1" ht="12">
      <c r="A225" s="36"/>
      <c r="B225" s="37"/>
      <c r="C225" s="38"/>
      <c r="D225" s="215" t="s">
        <v>171</v>
      </c>
      <c r="E225" s="38"/>
      <c r="F225" s="216" t="s">
        <v>464</v>
      </c>
      <c r="G225" s="38"/>
      <c r="H225" s="38"/>
      <c r="I225" s="217"/>
      <c r="J225" s="38"/>
      <c r="K225" s="38"/>
      <c r="L225" s="42"/>
      <c r="M225" s="218"/>
      <c r="N225" s="219"/>
      <c r="O225" s="82"/>
      <c r="P225" s="82"/>
      <c r="Q225" s="82"/>
      <c r="R225" s="82"/>
      <c r="S225" s="82"/>
      <c r="T225" s="83"/>
      <c r="U225" s="36"/>
      <c r="V225" s="36"/>
      <c r="W225" s="36"/>
      <c r="X225" s="36"/>
      <c r="Y225" s="36"/>
      <c r="Z225" s="36"/>
      <c r="AA225" s="36"/>
      <c r="AB225" s="36"/>
      <c r="AC225" s="36"/>
      <c r="AD225" s="36"/>
      <c r="AE225" s="36"/>
      <c r="AT225" s="15" t="s">
        <v>171</v>
      </c>
      <c r="AU225" s="15" t="s">
        <v>79</v>
      </c>
    </row>
    <row r="226" spans="1:63" s="12" customFormat="1" ht="22.8" customHeight="1">
      <c r="A226" s="12"/>
      <c r="B226" s="186"/>
      <c r="C226" s="187"/>
      <c r="D226" s="188" t="s">
        <v>68</v>
      </c>
      <c r="E226" s="200" t="s">
        <v>465</v>
      </c>
      <c r="F226" s="200" t="s">
        <v>466</v>
      </c>
      <c r="G226" s="187"/>
      <c r="H226" s="187"/>
      <c r="I226" s="190"/>
      <c r="J226" s="201">
        <f>BK226</f>
        <v>0</v>
      </c>
      <c r="K226" s="187"/>
      <c r="L226" s="192"/>
      <c r="M226" s="193"/>
      <c r="N226" s="194"/>
      <c r="O226" s="194"/>
      <c r="P226" s="195">
        <f>SUM(P227:P250)</f>
        <v>0</v>
      </c>
      <c r="Q226" s="194"/>
      <c r="R226" s="195">
        <f>SUM(R227:R250)</f>
        <v>0</v>
      </c>
      <c r="S226" s="194"/>
      <c r="T226" s="196">
        <f>SUM(T227:T250)</f>
        <v>0</v>
      </c>
      <c r="U226" s="12"/>
      <c r="V226" s="12"/>
      <c r="W226" s="12"/>
      <c r="X226" s="12"/>
      <c r="Y226" s="12"/>
      <c r="Z226" s="12"/>
      <c r="AA226" s="12"/>
      <c r="AB226" s="12"/>
      <c r="AC226" s="12"/>
      <c r="AD226" s="12"/>
      <c r="AE226" s="12"/>
      <c r="AR226" s="197" t="s">
        <v>77</v>
      </c>
      <c r="AT226" s="198" t="s">
        <v>68</v>
      </c>
      <c r="AU226" s="198" t="s">
        <v>77</v>
      </c>
      <c r="AY226" s="197" t="s">
        <v>162</v>
      </c>
      <c r="BK226" s="199">
        <f>SUM(BK227:BK250)</f>
        <v>0</v>
      </c>
    </row>
    <row r="227" spans="1:65" s="2" customFormat="1" ht="44.25" customHeight="1">
      <c r="A227" s="36"/>
      <c r="B227" s="37"/>
      <c r="C227" s="202" t="s">
        <v>467</v>
      </c>
      <c r="D227" s="202" t="s">
        <v>164</v>
      </c>
      <c r="E227" s="203" t="s">
        <v>468</v>
      </c>
      <c r="F227" s="204" t="s">
        <v>469</v>
      </c>
      <c r="G227" s="205" t="s">
        <v>184</v>
      </c>
      <c r="H227" s="206">
        <v>237.125</v>
      </c>
      <c r="I227" s="207"/>
      <c r="J227" s="208">
        <f>ROUND(I227*H227,2)</f>
        <v>0</v>
      </c>
      <c r="K227" s="204" t="s">
        <v>168</v>
      </c>
      <c r="L227" s="42"/>
      <c r="M227" s="209" t="s">
        <v>19</v>
      </c>
      <c r="N227" s="210" t="s">
        <v>40</v>
      </c>
      <c r="O227" s="82"/>
      <c r="P227" s="211">
        <f>O227*H227</f>
        <v>0</v>
      </c>
      <c r="Q227" s="211">
        <v>0</v>
      </c>
      <c r="R227" s="211">
        <f>Q227*H227</f>
        <v>0</v>
      </c>
      <c r="S227" s="211">
        <v>0</v>
      </c>
      <c r="T227" s="212">
        <f>S227*H227</f>
        <v>0</v>
      </c>
      <c r="U227" s="36"/>
      <c r="V227" s="36"/>
      <c r="W227" s="36"/>
      <c r="X227" s="36"/>
      <c r="Y227" s="36"/>
      <c r="Z227" s="36"/>
      <c r="AA227" s="36"/>
      <c r="AB227" s="36"/>
      <c r="AC227" s="36"/>
      <c r="AD227" s="36"/>
      <c r="AE227" s="36"/>
      <c r="AR227" s="213" t="s">
        <v>169</v>
      </c>
      <c r="AT227" s="213" t="s">
        <v>164</v>
      </c>
      <c r="AU227" s="213" t="s">
        <v>79</v>
      </c>
      <c r="AY227" s="15" t="s">
        <v>162</v>
      </c>
      <c r="BE227" s="214">
        <f>IF(N227="základní",J227,0)</f>
        <v>0</v>
      </c>
      <c r="BF227" s="214">
        <f>IF(N227="snížená",J227,0)</f>
        <v>0</v>
      </c>
      <c r="BG227" s="214">
        <f>IF(N227="zákl. přenesená",J227,0)</f>
        <v>0</v>
      </c>
      <c r="BH227" s="214">
        <f>IF(N227="sníž. přenesená",J227,0)</f>
        <v>0</v>
      </c>
      <c r="BI227" s="214">
        <f>IF(N227="nulová",J227,0)</f>
        <v>0</v>
      </c>
      <c r="BJ227" s="15" t="s">
        <v>77</v>
      </c>
      <c r="BK227" s="214">
        <f>ROUND(I227*H227,2)</f>
        <v>0</v>
      </c>
      <c r="BL227" s="15" t="s">
        <v>169</v>
      </c>
      <c r="BM227" s="213" t="s">
        <v>470</v>
      </c>
    </row>
    <row r="228" spans="1:47" s="2" customFormat="1" ht="12">
      <c r="A228" s="36"/>
      <c r="B228" s="37"/>
      <c r="C228" s="38"/>
      <c r="D228" s="215" t="s">
        <v>171</v>
      </c>
      <c r="E228" s="38"/>
      <c r="F228" s="216" t="s">
        <v>471</v>
      </c>
      <c r="G228" s="38"/>
      <c r="H228" s="38"/>
      <c r="I228" s="217"/>
      <c r="J228" s="38"/>
      <c r="K228" s="38"/>
      <c r="L228" s="42"/>
      <c r="M228" s="218"/>
      <c r="N228" s="219"/>
      <c r="O228" s="82"/>
      <c r="P228" s="82"/>
      <c r="Q228" s="82"/>
      <c r="R228" s="82"/>
      <c r="S228" s="82"/>
      <c r="T228" s="83"/>
      <c r="U228" s="36"/>
      <c r="V228" s="36"/>
      <c r="W228" s="36"/>
      <c r="X228" s="36"/>
      <c r="Y228" s="36"/>
      <c r="Z228" s="36"/>
      <c r="AA228" s="36"/>
      <c r="AB228" s="36"/>
      <c r="AC228" s="36"/>
      <c r="AD228" s="36"/>
      <c r="AE228" s="36"/>
      <c r="AT228" s="15" t="s">
        <v>171</v>
      </c>
      <c r="AU228" s="15" t="s">
        <v>79</v>
      </c>
    </row>
    <row r="229" spans="1:65" s="2" customFormat="1" ht="33" customHeight="1">
      <c r="A229" s="36"/>
      <c r="B229" s="37"/>
      <c r="C229" s="202" t="s">
        <v>472</v>
      </c>
      <c r="D229" s="202" t="s">
        <v>164</v>
      </c>
      <c r="E229" s="203" t="s">
        <v>473</v>
      </c>
      <c r="F229" s="204" t="s">
        <v>474</v>
      </c>
      <c r="G229" s="205" t="s">
        <v>184</v>
      </c>
      <c r="H229" s="206">
        <v>237.125</v>
      </c>
      <c r="I229" s="207"/>
      <c r="J229" s="208">
        <f>ROUND(I229*H229,2)</f>
        <v>0</v>
      </c>
      <c r="K229" s="204" t="s">
        <v>168</v>
      </c>
      <c r="L229" s="42"/>
      <c r="M229" s="209" t="s">
        <v>19</v>
      </c>
      <c r="N229" s="210" t="s">
        <v>40</v>
      </c>
      <c r="O229" s="82"/>
      <c r="P229" s="211">
        <f>O229*H229</f>
        <v>0</v>
      </c>
      <c r="Q229" s="211">
        <v>0</v>
      </c>
      <c r="R229" s="211">
        <f>Q229*H229</f>
        <v>0</v>
      </c>
      <c r="S229" s="211">
        <v>0</v>
      </c>
      <c r="T229" s="212">
        <f>S229*H229</f>
        <v>0</v>
      </c>
      <c r="U229" s="36"/>
      <c r="V229" s="36"/>
      <c r="W229" s="36"/>
      <c r="X229" s="36"/>
      <c r="Y229" s="36"/>
      <c r="Z229" s="36"/>
      <c r="AA229" s="36"/>
      <c r="AB229" s="36"/>
      <c r="AC229" s="36"/>
      <c r="AD229" s="36"/>
      <c r="AE229" s="36"/>
      <c r="AR229" s="213" t="s">
        <v>169</v>
      </c>
      <c r="AT229" s="213" t="s">
        <v>164</v>
      </c>
      <c r="AU229" s="213" t="s">
        <v>79</v>
      </c>
      <c r="AY229" s="15" t="s">
        <v>162</v>
      </c>
      <c r="BE229" s="214">
        <f>IF(N229="základní",J229,0)</f>
        <v>0</v>
      </c>
      <c r="BF229" s="214">
        <f>IF(N229="snížená",J229,0)</f>
        <v>0</v>
      </c>
      <c r="BG229" s="214">
        <f>IF(N229="zákl. přenesená",J229,0)</f>
        <v>0</v>
      </c>
      <c r="BH229" s="214">
        <f>IF(N229="sníž. přenesená",J229,0)</f>
        <v>0</v>
      </c>
      <c r="BI229" s="214">
        <f>IF(N229="nulová",J229,0)</f>
        <v>0</v>
      </c>
      <c r="BJ229" s="15" t="s">
        <v>77</v>
      </c>
      <c r="BK229" s="214">
        <f>ROUND(I229*H229,2)</f>
        <v>0</v>
      </c>
      <c r="BL229" s="15" t="s">
        <v>169</v>
      </c>
      <c r="BM229" s="213" t="s">
        <v>475</v>
      </c>
    </row>
    <row r="230" spans="1:47" s="2" customFormat="1" ht="12">
      <c r="A230" s="36"/>
      <c r="B230" s="37"/>
      <c r="C230" s="38"/>
      <c r="D230" s="215" t="s">
        <v>171</v>
      </c>
      <c r="E230" s="38"/>
      <c r="F230" s="216" t="s">
        <v>476</v>
      </c>
      <c r="G230" s="38"/>
      <c r="H230" s="38"/>
      <c r="I230" s="217"/>
      <c r="J230" s="38"/>
      <c r="K230" s="38"/>
      <c r="L230" s="42"/>
      <c r="M230" s="218"/>
      <c r="N230" s="219"/>
      <c r="O230" s="82"/>
      <c r="P230" s="82"/>
      <c r="Q230" s="82"/>
      <c r="R230" s="82"/>
      <c r="S230" s="82"/>
      <c r="T230" s="83"/>
      <c r="U230" s="36"/>
      <c r="V230" s="36"/>
      <c r="W230" s="36"/>
      <c r="X230" s="36"/>
      <c r="Y230" s="36"/>
      <c r="Z230" s="36"/>
      <c r="AA230" s="36"/>
      <c r="AB230" s="36"/>
      <c r="AC230" s="36"/>
      <c r="AD230" s="36"/>
      <c r="AE230" s="36"/>
      <c r="AT230" s="15" t="s">
        <v>171</v>
      </c>
      <c r="AU230" s="15" t="s">
        <v>79</v>
      </c>
    </row>
    <row r="231" spans="1:65" s="2" customFormat="1" ht="44.25" customHeight="1">
      <c r="A231" s="36"/>
      <c r="B231" s="37"/>
      <c r="C231" s="202" t="s">
        <v>477</v>
      </c>
      <c r="D231" s="202" t="s">
        <v>164</v>
      </c>
      <c r="E231" s="203" t="s">
        <v>478</v>
      </c>
      <c r="F231" s="204" t="s">
        <v>479</v>
      </c>
      <c r="G231" s="205" t="s">
        <v>184</v>
      </c>
      <c r="H231" s="206">
        <v>4505.375</v>
      </c>
      <c r="I231" s="207"/>
      <c r="J231" s="208">
        <f>ROUND(I231*H231,2)</f>
        <v>0</v>
      </c>
      <c r="K231" s="204" t="s">
        <v>168</v>
      </c>
      <c r="L231" s="42"/>
      <c r="M231" s="209" t="s">
        <v>19</v>
      </c>
      <c r="N231" s="210" t="s">
        <v>40</v>
      </c>
      <c r="O231" s="82"/>
      <c r="P231" s="211">
        <f>O231*H231</f>
        <v>0</v>
      </c>
      <c r="Q231" s="211">
        <v>0</v>
      </c>
      <c r="R231" s="211">
        <f>Q231*H231</f>
        <v>0</v>
      </c>
      <c r="S231" s="211">
        <v>0</v>
      </c>
      <c r="T231" s="212">
        <f>S231*H231</f>
        <v>0</v>
      </c>
      <c r="U231" s="36"/>
      <c r="V231" s="36"/>
      <c r="W231" s="36"/>
      <c r="X231" s="36"/>
      <c r="Y231" s="36"/>
      <c r="Z231" s="36"/>
      <c r="AA231" s="36"/>
      <c r="AB231" s="36"/>
      <c r="AC231" s="36"/>
      <c r="AD231" s="36"/>
      <c r="AE231" s="36"/>
      <c r="AR231" s="213" t="s">
        <v>169</v>
      </c>
      <c r="AT231" s="213" t="s">
        <v>164</v>
      </c>
      <c r="AU231" s="213" t="s">
        <v>79</v>
      </c>
      <c r="AY231" s="15" t="s">
        <v>162</v>
      </c>
      <c r="BE231" s="214">
        <f>IF(N231="základní",J231,0)</f>
        <v>0</v>
      </c>
      <c r="BF231" s="214">
        <f>IF(N231="snížená",J231,0)</f>
        <v>0</v>
      </c>
      <c r="BG231" s="214">
        <f>IF(N231="zákl. přenesená",J231,0)</f>
        <v>0</v>
      </c>
      <c r="BH231" s="214">
        <f>IF(N231="sníž. přenesená",J231,0)</f>
        <v>0</v>
      </c>
      <c r="BI231" s="214">
        <f>IF(N231="nulová",J231,0)</f>
        <v>0</v>
      </c>
      <c r="BJ231" s="15" t="s">
        <v>77</v>
      </c>
      <c r="BK231" s="214">
        <f>ROUND(I231*H231,2)</f>
        <v>0</v>
      </c>
      <c r="BL231" s="15" t="s">
        <v>169</v>
      </c>
      <c r="BM231" s="213" t="s">
        <v>480</v>
      </c>
    </row>
    <row r="232" spans="1:47" s="2" customFormat="1" ht="12">
      <c r="A232" s="36"/>
      <c r="B232" s="37"/>
      <c r="C232" s="38"/>
      <c r="D232" s="215" t="s">
        <v>171</v>
      </c>
      <c r="E232" s="38"/>
      <c r="F232" s="216" t="s">
        <v>481</v>
      </c>
      <c r="G232" s="38"/>
      <c r="H232" s="38"/>
      <c r="I232" s="217"/>
      <c r="J232" s="38"/>
      <c r="K232" s="38"/>
      <c r="L232" s="42"/>
      <c r="M232" s="218"/>
      <c r="N232" s="219"/>
      <c r="O232" s="82"/>
      <c r="P232" s="82"/>
      <c r="Q232" s="82"/>
      <c r="R232" s="82"/>
      <c r="S232" s="82"/>
      <c r="T232" s="83"/>
      <c r="U232" s="36"/>
      <c r="V232" s="36"/>
      <c r="W232" s="36"/>
      <c r="X232" s="36"/>
      <c r="Y232" s="36"/>
      <c r="Z232" s="36"/>
      <c r="AA232" s="36"/>
      <c r="AB232" s="36"/>
      <c r="AC232" s="36"/>
      <c r="AD232" s="36"/>
      <c r="AE232" s="36"/>
      <c r="AT232" s="15" t="s">
        <v>171</v>
      </c>
      <c r="AU232" s="15" t="s">
        <v>79</v>
      </c>
    </row>
    <row r="233" spans="1:65" s="2" customFormat="1" ht="44.25" customHeight="1">
      <c r="A233" s="36"/>
      <c r="B233" s="37"/>
      <c r="C233" s="202" t="s">
        <v>482</v>
      </c>
      <c r="D233" s="202" t="s">
        <v>164</v>
      </c>
      <c r="E233" s="203" t="s">
        <v>483</v>
      </c>
      <c r="F233" s="204" t="s">
        <v>484</v>
      </c>
      <c r="G233" s="205" t="s">
        <v>184</v>
      </c>
      <c r="H233" s="206">
        <v>36.154</v>
      </c>
      <c r="I233" s="207"/>
      <c r="J233" s="208">
        <f>ROUND(I233*H233,2)</f>
        <v>0</v>
      </c>
      <c r="K233" s="204" t="s">
        <v>168</v>
      </c>
      <c r="L233" s="42"/>
      <c r="M233" s="209" t="s">
        <v>19</v>
      </c>
      <c r="N233" s="210" t="s">
        <v>40</v>
      </c>
      <c r="O233" s="82"/>
      <c r="P233" s="211">
        <f>O233*H233</f>
        <v>0</v>
      </c>
      <c r="Q233" s="211">
        <v>0</v>
      </c>
      <c r="R233" s="211">
        <f>Q233*H233</f>
        <v>0</v>
      </c>
      <c r="S233" s="211">
        <v>0</v>
      </c>
      <c r="T233" s="212">
        <f>S233*H233</f>
        <v>0</v>
      </c>
      <c r="U233" s="36"/>
      <c r="V233" s="36"/>
      <c r="W233" s="36"/>
      <c r="X233" s="36"/>
      <c r="Y233" s="36"/>
      <c r="Z233" s="36"/>
      <c r="AA233" s="36"/>
      <c r="AB233" s="36"/>
      <c r="AC233" s="36"/>
      <c r="AD233" s="36"/>
      <c r="AE233" s="36"/>
      <c r="AR233" s="213" t="s">
        <v>169</v>
      </c>
      <c r="AT233" s="213" t="s">
        <v>164</v>
      </c>
      <c r="AU233" s="213" t="s">
        <v>79</v>
      </c>
      <c r="AY233" s="15" t="s">
        <v>162</v>
      </c>
      <c r="BE233" s="214">
        <f>IF(N233="základní",J233,0)</f>
        <v>0</v>
      </c>
      <c r="BF233" s="214">
        <f>IF(N233="snížená",J233,0)</f>
        <v>0</v>
      </c>
      <c r="BG233" s="214">
        <f>IF(N233="zákl. přenesená",J233,0)</f>
        <v>0</v>
      </c>
      <c r="BH233" s="214">
        <f>IF(N233="sníž. přenesená",J233,0)</f>
        <v>0</v>
      </c>
      <c r="BI233" s="214">
        <f>IF(N233="nulová",J233,0)</f>
        <v>0</v>
      </c>
      <c r="BJ233" s="15" t="s">
        <v>77</v>
      </c>
      <c r="BK233" s="214">
        <f>ROUND(I233*H233,2)</f>
        <v>0</v>
      </c>
      <c r="BL233" s="15" t="s">
        <v>169</v>
      </c>
      <c r="BM233" s="213" t="s">
        <v>485</v>
      </c>
    </row>
    <row r="234" spans="1:47" s="2" customFormat="1" ht="12">
      <c r="A234" s="36"/>
      <c r="B234" s="37"/>
      <c r="C234" s="38"/>
      <c r="D234" s="215" t="s">
        <v>171</v>
      </c>
      <c r="E234" s="38"/>
      <c r="F234" s="216" t="s">
        <v>486</v>
      </c>
      <c r="G234" s="38"/>
      <c r="H234" s="38"/>
      <c r="I234" s="217"/>
      <c r="J234" s="38"/>
      <c r="K234" s="38"/>
      <c r="L234" s="42"/>
      <c r="M234" s="218"/>
      <c r="N234" s="219"/>
      <c r="O234" s="82"/>
      <c r="P234" s="82"/>
      <c r="Q234" s="82"/>
      <c r="R234" s="82"/>
      <c r="S234" s="82"/>
      <c r="T234" s="83"/>
      <c r="U234" s="36"/>
      <c r="V234" s="36"/>
      <c r="W234" s="36"/>
      <c r="X234" s="36"/>
      <c r="Y234" s="36"/>
      <c r="Z234" s="36"/>
      <c r="AA234" s="36"/>
      <c r="AB234" s="36"/>
      <c r="AC234" s="36"/>
      <c r="AD234" s="36"/>
      <c r="AE234" s="36"/>
      <c r="AT234" s="15" t="s">
        <v>171</v>
      </c>
      <c r="AU234" s="15" t="s">
        <v>79</v>
      </c>
    </row>
    <row r="235" spans="1:65" s="2" customFormat="1" ht="44.25" customHeight="1">
      <c r="A235" s="36"/>
      <c r="B235" s="37"/>
      <c r="C235" s="202" t="s">
        <v>487</v>
      </c>
      <c r="D235" s="202" t="s">
        <v>164</v>
      </c>
      <c r="E235" s="203" t="s">
        <v>488</v>
      </c>
      <c r="F235" s="204" t="s">
        <v>489</v>
      </c>
      <c r="G235" s="205" t="s">
        <v>184</v>
      </c>
      <c r="H235" s="206">
        <v>2</v>
      </c>
      <c r="I235" s="207"/>
      <c r="J235" s="208">
        <f>ROUND(I235*H235,2)</f>
        <v>0</v>
      </c>
      <c r="K235" s="204" t="s">
        <v>168</v>
      </c>
      <c r="L235" s="42"/>
      <c r="M235" s="209" t="s">
        <v>19</v>
      </c>
      <c r="N235" s="210" t="s">
        <v>40</v>
      </c>
      <c r="O235" s="82"/>
      <c r="P235" s="211">
        <f>O235*H235</f>
        <v>0</v>
      </c>
      <c r="Q235" s="211">
        <v>0</v>
      </c>
      <c r="R235" s="211">
        <f>Q235*H235</f>
        <v>0</v>
      </c>
      <c r="S235" s="211">
        <v>0</v>
      </c>
      <c r="T235" s="212">
        <f>S235*H235</f>
        <v>0</v>
      </c>
      <c r="U235" s="36"/>
      <c r="V235" s="36"/>
      <c r="W235" s="36"/>
      <c r="X235" s="36"/>
      <c r="Y235" s="36"/>
      <c r="Z235" s="36"/>
      <c r="AA235" s="36"/>
      <c r="AB235" s="36"/>
      <c r="AC235" s="36"/>
      <c r="AD235" s="36"/>
      <c r="AE235" s="36"/>
      <c r="AR235" s="213" t="s">
        <v>169</v>
      </c>
      <c r="AT235" s="213" t="s">
        <v>164</v>
      </c>
      <c r="AU235" s="213" t="s">
        <v>79</v>
      </c>
      <c r="AY235" s="15" t="s">
        <v>162</v>
      </c>
      <c r="BE235" s="214">
        <f>IF(N235="základní",J235,0)</f>
        <v>0</v>
      </c>
      <c r="BF235" s="214">
        <f>IF(N235="snížená",J235,0)</f>
        <v>0</v>
      </c>
      <c r="BG235" s="214">
        <f>IF(N235="zákl. přenesená",J235,0)</f>
        <v>0</v>
      </c>
      <c r="BH235" s="214">
        <f>IF(N235="sníž. přenesená",J235,0)</f>
        <v>0</v>
      </c>
      <c r="BI235" s="214">
        <f>IF(N235="nulová",J235,0)</f>
        <v>0</v>
      </c>
      <c r="BJ235" s="15" t="s">
        <v>77</v>
      </c>
      <c r="BK235" s="214">
        <f>ROUND(I235*H235,2)</f>
        <v>0</v>
      </c>
      <c r="BL235" s="15" t="s">
        <v>169</v>
      </c>
      <c r="BM235" s="213" t="s">
        <v>490</v>
      </c>
    </row>
    <row r="236" spans="1:47" s="2" customFormat="1" ht="12">
      <c r="A236" s="36"/>
      <c r="B236" s="37"/>
      <c r="C236" s="38"/>
      <c r="D236" s="215" t="s">
        <v>171</v>
      </c>
      <c r="E236" s="38"/>
      <c r="F236" s="216" t="s">
        <v>491</v>
      </c>
      <c r="G236" s="38"/>
      <c r="H236" s="38"/>
      <c r="I236" s="217"/>
      <c r="J236" s="38"/>
      <c r="K236" s="38"/>
      <c r="L236" s="42"/>
      <c r="M236" s="218"/>
      <c r="N236" s="219"/>
      <c r="O236" s="82"/>
      <c r="P236" s="82"/>
      <c r="Q236" s="82"/>
      <c r="R236" s="82"/>
      <c r="S236" s="82"/>
      <c r="T236" s="83"/>
      <c r="U236" s="36"/>
      <c r="V236" s="36"/>
      <c r="W236" s="36"/>
      <c r="X236" s="36"/>
      <c r="Y236" s="36"/>
      <c r="Z236" s="36"/>
      <c r="AA236" s="36"/>
      <c r="AB236" s="36"/>
      <c r="AC236" s="36"/>
      <c r="AD236" s="36"/>
      <c r="AE236" s="36"/>
      <c r="AT236" s="15" t="s">
        <v>171</v>
      </c>
      <c r="AU236" s="15" t="s">
        <v>79</v>
      </c>
    </row>
    <row r="237" spans="1:65" s="2" customFormat="1" ht="37.8" customHeight="1">
      <c r="A237" s="36"/>
      <c r="B237" s="37"/>
      <c r="C237" s="202" t="s">
        <v>492</v>
      </c>
      <c r="D237" s="202" t="s">
        <v>164</v>
      </c>
      <c r="E237" s="203" t="s">
        <v>493</v>
      </c>
      <c r="F237" s="204" t="s">
        <v>494</v>
      </c>
      <c r="G237" s="205" t="s">
        <v>184</v>
      </c>
      <c r="H237" s="206">
        <v>25.574</v>
      </c>
      <c r="I237" s="207"/>
      <c r="J237" s="208">
        <f>ROUND(I237*H237,2)</f>
        <v>0</v>
      </c>
      <c r="K237" s="204" t="s">
        <v>168</v>
      </c>
      <c r="L237" s="42"/>
      <c r="M237" s="209" t="s">
        <v>19</v>
      </c>
      <c r="N237" s="210" t="s">
        <v>40</v>
      </c>
      <c r="O237" s="82"/>
      <c r="P237" s="211">
        <f>O237*H237</f>
        <v>0</v>
      </c>
      <c r="Q237" s="211">
        <v>0</v>
      </c>
      <c r="R237" s="211">
        <f>Q237*H237</f>
        <v>0</v>
      </c>
      <c r="S237" s="211">
        <v>0</v>
      </c>
      <c r="T237" s="212">
        <f>S237*H237</f>
        <v>0</v>
      </c>
      <c r="U237" s="36"/>
      <c r="V237" s="36"/>
      <c r="W237" s="36"/>
      <c r="X237" s="36"/>
      <c r="Y237" s="36"/>
      <c r="Z237" s="36"/>
      <c r="AA237" s="36"/>
      <c r="AB237" s="36"/>
      <c r="AC237" s="36"/>
      <c r="AD237" s="36"/>
      <c r="AE237" s="36"/>
      <c r="AR237" s="213" t="s">
        <v>169</v>
      </c>
      <c r="AT237" s="213" t="s">
        <v>164</v>
      </c>
      <c r="AU237" s="213" t="s">
        <v>79</v>
      </c>
      <c r="AY237" s="15" t="s">
        <v>162</v>
      </c>
      <c r="BE237" s="214">
        <f>IF(N237="základní",J237,0)</f>
        <v>0</v>
      </c>
      <c r="BF237" s="214">
        <f>IF(N237="snížená",J237,0)</f>
        <v>0</v>
      </c>
      <c r="BG237" s="214">
        <f>IF(N237="zákl. přenesená",J237,0)</f>
        <v>0</v>
      </c>
      <c r="BH237" s="214">
        <f>IF(N237="sníž. přenesená",J237,0)</f>
        <v>0</v>
      </c>
      <c r="BI237" s="214">
        <f>IF(N237="nulová",J237,0)</f>
        <v>0</v>
      </c>
      <c r="BJ237" s="15" t="s">
        <v>77</v>
      </c>
      <c r="BK237" s="214">
        <f>ROUND(I237*H237,2)</f>
        <v>0</v>
      </c>
      <c r="BL237" s="15" t="s">
        <v>169</v>
      </c>
      <c r="BM237" s="213" t="s">
        <v>495</v>
      </c>
    </row>
    <row r="238" spans="1:47" s="2" customFormat="1" ht="12">
      <c r="A238" s="36"/>
      <c r="B238" s="37"/>
      <c r="C238" s="38"/>
      <c r="D238" s="215" t="s">
        <v>171</v>
      </c>
      <c r="E238" s="38"/>
      <c r="F238" s="216" t="s">
        <v>496</v>
      </c>
      <c r="G238" s="38"/>
      <c r="H238" s="38"/>
      <c r="I238" s="217"/>
      <c r="J238" s="38"/>
      <c r="K238" s="38"/>
      <c r="L238" s="42"/>
      <c r="M238" s="218"/>
      <c r="N238" s="219"/>
      <c r="O238" s="82"/>
      <c r="P238" s="82"/>
      <c r="Q238" s="82"/>
      <c r="R238" s="82"/>
      <c r="S238" s="82"/>
      <c r="T238" s="83"/>
      <c r="U238" s="36"/>
      <c r="V238" s="36"/>
      <c r="W238" s="36"/>
      <c r="X238" s="36"/>
      <c r="Y238" s="36"/>
      <c r="Z238" s="36"/>
      <c r="AA238" s="36"/>
      <c r="AB238" s="36"/>
      <c r="AC238" s="36"/>
      <c r="AD238" s="36"/>
      <c r="AE238" s="36"/>
      <c r="AT238" s="15" t="s">
        <v>171</v>
      </c>
      <c r="AU238" s="15" t="s">
        <v>79</v>
      </c>
    </row>
    <row r="239" spans="1:65" s="2" customFormat="1" ht="44.25" customHeight="1">
      <c r="A239" s="36"/>
      <c r="B239" s="37"/>
      <c r="C239" s="202" t="s">
        <v>497</v>
      </c>
      <c r="D239" s="202" t="s">
        <v>164</v>
      </c>
      <c r="E239" s="203" t="s">
        <v>498</v>
      </c>
      <c r="F239" s="204" t="s">
        <v>499</v>
      </c>
      <c r="G239" s="205" t="s">
        <v>184</v>
      </c>
      <c r="H239" s="206">
        <v>8.185</v>
      </c>
      <c r="I239" s="207"/>
      <c r="J239" s="208">
        <f>ROUND(I239*H239,2)</f>
        <v>0</v>
      </c>
      <c r="K239" s="204" t="s">
        <v>168</v>
      </c>
      <c r="L239" s="42"/>
      <c r="M239" s="209" t="s">
        <v>19</v>
      </c>
      <c r="N239" s="210" t="s">
        <v>40</v>
      </c>
      <c r="O239" s="82"/>
      <c r="P239" s="211">
        <f>O239*H239</f>
        <v>0</v>
      </c>
      <c r="Q239" s="211">
        <v>0</v>
      </c>
      <c r="R239" s="211">
        <f>Q239*H239</f>
        <v>0</v>
      </c>
      <c r="S239" s="211">
        <v>0</v>
      </c>
      <c r="T239" s="212">
        <f>S239*H239</f>
        <v>0</v>
      </c>
      <c r="U239" s="36"/>
      <c r="V239" s="36"/>
      <c r="W239" s="36"/>
      <c r="X239" s="36"/>
      <c r="Y239" s="36"/>
      <c r="Z239" s="36"/>
      <c r="AA239" s="36"/>
      <c r="AB239" s="36"/>
      <c r="AC239" s="36"/>
      <c r="AD239" s="36"/>
      <c r="AE239" s="36"/>
      <c r="AR239" s="213" t="s">
        <v>169</v>
      </c>
      <c r="AT239" s="213" t="s">
        <v>164</v>
      </c>
      <c r="AU239" s="213" t="s">
        <v>79</v>
      </c>
      <c r="AY239" s="15" t="s">
        <v>162</v>
      </c>
      <c r="BE239" s="214">
        <f>IF(N239="základní",J239,0)</f>
        <v>0</v>
      </c>
      <c r="BF239" s="214">
        <f>IF(N239="snížená",J239,0)</f>
        <v>0</v>
      </c>
      <c r="BG239" s="214">
        <f>IF(N239="zákl. přenesená",J239,0)</f>
        <v>0</v>
      </c>
      <c r="BH239" s="214">
        <f>IF(N239="sníž. přenesená",J239,0)</f>
        <v>0</v>
      </c>
      <c r="BI239" s="214">
        <f>IF(N239="nulová",J239,0)</f>
        <v>0</v>
      </c>
      <c r="BJ239" s="15" t="s">
        <v>77</v>
      </c>
      <c r="BK239" s="214">
        <f>ROUND(I239*H239,2)</f>
        <v>0</v>
      </c>
      <c r="BL239" s="15" t="s">
        <v>169</v>
      </c>
      <c r="BM239" s="213" t="s">
        <v>500</v>
      </c>
    </row>
    <row r="240" spans="1:47" s="2" customFormat="1" ht="12">
      <c r="A240" s="36"/>
      <c r="B240" s="37"/>
      <c r="C240" s="38"/>
      <c r="D240" s="215" t="s">
        <v>171</v>
      </c>
      <c r="E240" s="38"/>
      <c r="F240" s="216" t="s">
        <v>501</v>
      </c>
      <c r="G240" s="38"/>
      <c r="H240" s="38"/>
      <c r="I240" s="217"/>
      <c r="J240" s="38"/>
      <c r="K240" s="38"/>
      <c r="L240" s="42"/>
      <c r="M240" s="218"/>
      <c r="N240" s="219"/>
      <c r="O240" s="82"/>
      <c r="P240" s="82"/>
      <c r="Q240" s="82"/>
      <c r="R240" s="82"/>
      <c r="S240" s="82"/>
      <c r="T240" s="83"/>
      <c r="U240" s="36"/>
      <c r="V240" s="36"/>
      <c r="W240" s="36"/>
      <c r="X240" s="36"/>
      <c r="Y240" s="36"/>
      <c r="Z240" s="36"/>
      <c r="AA240" s="36"/>
      <c r="AB240" s="36"/>
      <c r="AC240" s="36"/>
      <c r="AD240" s="36"/>
      <c r="AE240" s="36"/>
      <c r="AT240" s="15" t="s">
        <v>171</v>
      </c>
      <c r="AU240" s="15" t="s">
        <v>79</v>
      </c>
    </row>
    <row r="241" spans="1:65" s="2" customFormat="1" ht="44.25" customHeight="1">
      <c r="A241" s="36"/>
      <c r="B241" s="37"/>
      <c r="C241" s="202" t="s">
        <v>502</v>
      </c>
      <c r="D241" s="202" t="s">
        <v>164</v>
      </c>
      <c r="E241" s="203" t="s">
        <v>503</v>
      </c>
      <c r="F241" s="204" t="s">
        <v>504</v>
      </c>
      <c r="G241" s="205" t="s">
        <v>184</v>
      </c>
      <c r="H241" s="206">
        <v>0.613</v>
      </c>
      <c r="I241" s="207"/>
      <c r="J241" s="208">
        <f>ROUND(I241*H241,2)</f>
        <v>0</v>
      </c>
      <c r="K241" s="204" t="s">
        <v>168</v>
      </c>
      <c r="L241" s="42"/>
      <c r="M241" s="209" t="s">
        <v>19</v>
      </c>
      <c r="N241" s="210" t="s">
        <v>40</v>
      </c>
      <c r="O241" s="82"/>
      <c r="P241" s="211">
        <f>O241*H241</f>
        <v>0</v>
      </c>
      <c r="Q241" s="211">
        <v>0</v>
      </c>
      <c r="R241" s="211">
        <f>Q241*H241</f>
        <v>0</v>
      </c>
      <c r="S241" s="211">
        <v>0</v>
      </c>
      <c r="T241" s="212">
        <f>S241*H241</f>
        <v>0</v>
      </c>
      <c r="U241" s="36"/>
      <c r="V241" s="36"/>
      <c r="W241" s="36"/>
      <c r="X241" s="36"/>
      <c r="Y241" s="36"/>
      <c r="Z241" s="36"/>
      <c r="AA241" s="36"/>
      <c r="AB241" s="36"/>
      <c r="AC241" s="36"/>
      <c r="AD241" s="36"/>
      <c r="AE241" s="36"/>
      <c r="AR241" s="213" t="s">
        <v>169</v>
      </c>
      <c r="AT241" s="213" t="s">
        <v>164</v>
      </c>
      <c r="AU241" s="213" t="s">
        <v>79</v>
      </c>
      <c r="AY241" s="15" t="s">
        <v>162</v>
      </c>
      <c r="BE241" s="214">
        <f>IF(N241="základní",J241,0)</f>
        <v>0</v>
      </c>
      <c r="BF241" s="214">
        <f>IF(N241="snížená",J241,0)</f>
        <v>0</v>
      </c>
      <c r="BG241" s="214">
        <f>IF(N241="zákl. přenesená",J241,0)</f>
        <v>0</v>
      </c>
      <c r="BH241" s="214">
        <f>IF(N241="sníž. přenesená",J241,0)</f>
        <v>0</v>
      </c>
      <c r="BI241" s="214">
        <f>IF(N241="nulová",J241,0)</f>
        <v>0</v>
      </c>
      <c r="BJ241" s="15" t="s">
        <v>77</v>
      </c>
      <c r="BK241" s="214">
        <f>ROUND(I241*H241,2)</f>
        <v>0</v>
      </c>
      <c r="BL241" s="15" t="s">
        <v>169</v>
      </c>
      <c r="BM241" s="213" t="s">
        <v>505</v>
      </c>
    </row>
    <row r="242" spans="1:47" s="2" customFormat="1" ht="12">
      <c r="A242" s="36"/>
      <c r="B242" s="37"/>
      <c r="C242" s="38"/>
      <c r="D242" s="215" t="s">
        <v>171</v>
      </c>
      <c r="E242" s="38"/>
      <c r="F242" s="216" t="s">
        <v>506</v>
      </c>
      <c r="G242" s="38"/>
      <c r="H242" s="38"/>
      <c r="I242" s="217"/>
      <c r="J242" s="38"/>
      <c r="K242" s="38"/>
      <c r="L242" s="42"/>
      <c r="M242" s="218"/>
      <c r="N242" s="219"/>
      <c r="O242" s="82"/>
      <c r="P242" s="82"/>
      <c r="Q242" s="82"/>
      <c r="R242" s="82"/>
      <c r="S242" s="82"/>
      <c r="T242" s="83"/>
      <c r="U242" s="36"/>
      <c r="V242" s="36"/>
      <c r="W242" s="36"/>
      <c r="X242" s="36"/>
      <c r="Y242" s="36"/>
      <c r="Z242" s="36"/>
      <c r="AA242" s="36"/>
      <c r="AB242" s="36"/>
      <c r="AC242" s="36"/>
      <c r="AD242" s="36"/>
      <c r="AE242" s="36"/>
      <c r="AT242" s="15" t="s">
        <v>171</v>
      </c>
      <c r="AU242" s="15" t="s">
        <v>79</v>
      </c>
    </row>
    <row r="243" spans="1:65" s="2" customFormat="1" ht="44.25" customHeight="1">
      <c r="A243" s="36"/>
      <c r="B243" s="37"/>
      <c r="C243" s="202" t="s">
        <v>507</v>
      </c>
      <c r="D243" s="202" t="s">
        <v>164</v>
      </c>
      <c r="E243" s="203" t="s">
        <v>508</v>
      </c>
      <c r="F243" s="204" t="s">
        <v>509</v>
      </c>
      <c r="G243" s="205" t="s">
        <v>184</v>
      </c>
      <c r="H243" s="206">
        <v>13.582</v>
      </c>
      <c r="I243" s="207"/>
      <c r="J243" s="208">
        <f>ROUND(I243*H243,2)</f>
        <v>0</v>
      </c>
      <c r="K243" s="204" t="s">
        <v>168</v>
      </c>
      <c r="L243" s="42"/>
      <c r="M243" s="209" t="s">
        <v>19</v>
      </c>
      <c r="N243" s="210" t="s">
        <v>40</v>
      </c>
      <c r="O243" s="82"/>
      <c r="P243" s="211">
        <f>O243*H243</f>
        <v>0</v>
      </c>
      <c r="Q243" s="211">
        <v>0</v>
      </c>
      <c r="R243" s="211">
        <f>Q243*H243</f>
        <v>0</v>
      </c>
      <c r="S243" s="211">
        <v>0</v>
      </c>
      <c r="T243" s="212">
        <f>S243*H243</f>
        <v>0</v>
      </c>
      <c r="U243" s="36"/>
      <c r="V243" s="36"/>
      <c r="W243" s="36"/>
      <c r="X243" s="36"/>
      <c r="Y243" s="36"/>
      <c r="Z243" s="36"/>
      <c r="AA243" s="36"/>
      <c r="AB243" s="36"/>
      <c r="AC243" s="36"/>
      <c r="AD243" s="36"/>
      <c r="AE243" s="36"/>
      <c r="AR243" s="213" t="s">
        <v>169</v>
      </c>
      <c r="AT243" s="213" t="s">
        <v>164</v>
      </c>
      <c r="AU243" s="213" t="s">
        <v>79</v>
      </c>
      <c r="AY243" s="15" t="s">
        <v>162</v>
      </c>
      <c r="BE243" s="214">
        <f>IF(N243="základní",J243,0)</f>
        <v>0</v>
      </c>
      <c r="BF243" s="214">
        <f>IF(N243="snížená",J243,0)</f>
        <v>0</v>
      </c>
      <c r="BG243" s="214">
        <f>IF(N243="zákl. přenesená",J243,0)</f>
        <v>0</v>
      </c>
      <c r="BH243" s="214">
        <f>IF(N243="sníž. přenesená",J243,0)</f>
        <v>0</v>
      </c>
      <c r="BI243" s="214">
        <f>IF(N243="nulová",J243,0)</f>
        <v>0</v>
      </c>
      <c r="BJ243" s="15" t="s">
        <v>77</v>
      </c>
      <c r="BK243" s="214">
        <f>ROUND(I243*H243,2)</f>
        <v>0</v>
      </c>
      <c r="BL243" s="15" t="s">
        <v>169</v>
      </c>
      <c r="BM243" s="213" t="s">
        <v>510</v>
      </c>
    </row>
    <row r="244" spans="1:47" s="2" customFormat="1" ht="12">
      <c r="A244" s="36"/>
      <c r="B244" s="37"/>
      <c r="C244" s="38"/>
      <c r="D244" s="215" t="s">
        <v>171</v>
      </c>
      <c r="E244" s="38"/>
      <c r="F244" s="216" t="s">
        <v>511</v>
      </c>
      <c r="G244" s="38"/>
      <c r="H244" s="38"/>
      <c r="I244" s="217"/>
      <c r="J244" s="38"/>
      <c r="K244" s="38"/>
      <c r="L244" s="42"/>
      <c r="M244" s="218"/>
      <c r="N244" s="219"/>
      <c r="O244" s="82"/>
      <c r="P244" s="82"/>
      <c r="Q244" s="82"/>
      <c r="R244" s="82"/>
      <c r="S244" s="82"/>
      <c r="T244" s="83"/>
      <c r="U244" s="36"/>
      <c r="V244" s="36"/>
      <c r="W244" s="36"/>
      <c r="X244" s="36"/>
      <c r="Y244" s="36"/>
      <c r="Z244" s="36"/>
      <c r="AA244" s="36"/>
      <c r="AB244" s="36"/>
      <c r="AC244" s="36"/>
      <c r="AD244" s="36"/>
      <c r="AE244" s="36"/>
      <c r="AT244" s="15" t="s">
        <v>171</v>
      </c>
      <c r="AU244" s="15" t="s">
        <v>79</v>
      </c>
    </row>
    <row r="245" spans="1:65" s="2" customFormat="1" ht="55.5" customHeight="1">
      <c r="A245" s="36"/>
      <c r="B245" s="37"/>
      <c r="C245" s="202" t="s">
        <v>512</v>
      </c>
      <c r="D245" s="202" t="s">
        <v>164</v>
      </c>
      <c r="E245" s="203" t="s">
        <v>513</v>
      </c>
      <c r="F245" s="204" t="s">
        <v>514</v>
      </c>
      <c r="G245" s="205" t="s">
        <v>184</v>
      </c>
      <c r="H245" s="206">
        <v>70.214</v>
      </c>
      <c r="I245" s="207"/>
      <c r="J245" s="208">
        <f>ROUND(I245*H245,2)</f>
        <v>0</v>
      </c>
      <c r="K245" s="204" t="s">
        <v>168</v>
      </c>
      <c r="L245" s="42"/>
      <c r="M245" s="209" t="s">
        <v>19</v>
      </c>
      <c r="N245" s="210" t="s">
        <v>40</v>
      </c>
      <c r="O245" s="82"/>
      <c r="P245" s="211">
        <f>O245*H245</f>
        <v>0</v>
      </c>
      <c r="Q245" s="211">
        <v>0</v>
      </c>
      <c r="R245" s="211">
        <f>Q245*H245</f>
        <v>0</v>
      </c>
      <c r="S245" s="211">
        <v>0</v>
      </c>
      <c r="T245" s="212">
        <f>S245*H245</f>
        <v>0</v>
      </c>
      <c r="U245" s="36"/>
      <c r="V245" s="36"/>
      <c r="W245" s="36"/>
      <c r="X245" s="36"/>
      <c r="Y245" s="36"/>
      <c r="Z245" s="36"/>
      <c r="AA245" s="36"/>
      <c r="AB245" s="36"/>
      <c r="AC245" s="36"/>
      <c r="AD245" s="36"/>
      <c r="AE245" s="36"/>
      <c r="AR245" s="213" t="s">
        <v>169</v>
      </c>
      <c r="AT245" s="213" t="s">
        <v>164</v>
      </c>
      <c r="AU245" s="213" t="s">
        <v>79</v>
      </c>
      <c r="AY245" s="15" t="s">
        <v>162</v>
      </c>
      <c r="BE245" s="214">
        <f>IF(N245="základní",J245,0)</f>
        <v>0</v>
      </c>
      <c r="BF245" s="214">
        <f>IF(N245="snížená",J245,0)</f>
        <v>0</v>
      </c>
      <c r="BG245" s="214">
        <f>IF(N245="zákl. přenesená",J245,0)</f>
        <v>0</v>
      </c>
      <c r="BH245" s="214">
        <f>IF(N245="sníž. přenesená",J245,0)</f>
        <v>0</v>
      </c>
      <c r="BI245" s="214">
        <f>IF(N245="nulová",J245,0)</f>
        <v>0</v>
      </c>
      <c r="BJ245" s="15" t="s">
        <v>77</v>
      </c>
      <c r="BK245" s="214">
        <f>ROUND(I245*H245,2)</f>
        <v>0</v>
      </c>
      <c r="BL245" s="15" t="s">
        <v>169</v>
      </c>
      <c r="BM245" s="213" t="s">
        <v>515</v>
      </c>
    </row>
    <row r="246" spans="1:47" s="2" customFormat="1" ht="12">
      <c r="A246" s="36"/>
      <c r="B246" s="37"/>
      <c r="C246" s="38"/>
      <c r="D246" s="215" t="s">
        <v>171</v>
      </c>
      <c r="E246" s="38"/>
      <c r="F246" s="216" t="s">
        <v>516</v>
      </c>
      <c r="G246" s="38"/>
      <c r="H246" s="38"/>
      <c r="I246" s="217"/>
      <c r="J246" s="38"/>
      <c r="K246" s="38"/>
      <c r="L246" s="42"/>
      <c r="M246" s="218"/>
      <c r="N246" s="219"/>
      <c r="O246" s="82"/>
      <c r="P246" s="82"/>
      <c r="Q246" s="82"/>
      <c r="R246" s="82"/>
      <c r="S246" s="82"/>
      <c r="T246" s="83"/>
      <c r="U246" s="36"/>
      <c r="V246" s="36"/>
      <c r="W246" s="36"/>
      <c r="X246" s="36"/>
      <c r="Y246" s="36"/>
      <c r="Z246" s="36"/>
      <c r="AA246" s="36"/>
      <c r="AB246" s="36"/>
      <c r="AC246" s="36"/>
      <c r="AD246" s="36"/>
      <c r="AE246" s="36"/>
      <c r="AT246" s="15" t="s">
        <v>171</v>
      </c>
      <c r="AU246" s="15" t="s">
        <v>79</v>
      </c>
    </row>
    <row r="247" spans="1:65" s="2" customFormat="1" ht="49.05" customHeight="1">
      <c r="A247" s="36"/>
      <c r="B247" s="37"/>
      <c r="C247" s="202" t="s">
        <v>517</v>
      </c>
      <c r="D247" s="202" t="s">
        <v>164</v>
      </c>
      <c r="E247" s="203" t="s">
        <v>518</v>
      </c>
      <c r="F247" s="204" t="s">
        <v>519</v>
      </c>
      <c r="G247" s="205" t="s">
        <v>184</v>
      </c>
      <c r="H247" s="206">
        <v>49.5</v>
      </c>
      <c r="I247" s="207"/>
      <c r="J247" s="208">
        <f>ROUND(I247*H247,2)</f>
        <v>0</v>
      </c>
      <c r="K247" s="204" t="s">
        <v>168</v>
      </c>
      <c r="L247" s="42"/>
      <c r="M247" s="209" t="s">
        <v>19</v>
      </c>
      <c r="N247" s="210" t="s">
        <v>40</v>
      </c>
      <c r="O247" s="82"/>
      <c r="P247" s="211">
        <f>O247*H247</f>
        <v>0</v>
      </c>
      <c r="Q247" s="211">
        <v>0</v>
      </c>
      <c r="R247" s="211">
        <f>Q247*H247</f>
        <v>0</v>
      </c>
      <c r="S247" s="211">
        <v>0</v>
      </c>
      <c r="T247" s="212">
        <f>S247*H247</f>
        <v>0</v>
      </c>
      <c r="U247" s="36"/>
      <c r="V247" s="36"/>
      <c r="W247" s="36"/>
      <c r="X247" s="36"/>
      <c r="Y247" s="36"/>
      <c r="Z247" s="36"/>
      <c r="AA247" s="36"/>
      <c r="AB247" s="36"/>
      <c r="AC247" s="36"/>
      <c r="AD247" s="36"/>
      <c r="AE247" s="36"/>
      <c r="AR247" s="213" t="s">
        <v>169</v>
      </c>
      <c r="AT247" s="213" t="s">
        <v>164</v>
      </c>
      <c r="AU247" s="213" t="s">
        <v>79</v>
      </c>
      <c r="AY247" s="15" t="s">
        <v>162</v>
      </c>
      <c r="BE247" s="214">
        <f>IF(N247="základní",J247,0)</f>
        <v>0</v>
      </c>
      <c r="BF247" s="214">
        <f>IF(N247="snížená",J247,0)</f>
        <v>0</v>
      </c>
      <c r="BG247" s="214">
        <f>IF(N247="zákl. přenesená",J247,0)</f>
        <v>0</v>
      </c>
      <c r="BH247" s="214">
        <f>IF(N247="sníž. přenesená",J247,0)</f>
        <v>0</v>
      </c>
      <c r="BI247" s="214">
        <f>IF(N247="nulová",J247,0)</f>
        <v>0</v>
      </c>
      <c r="BJ247" s="15" t="s">
        <v>77</v>
      </c>
      <c r="BK247" s="214">
        <f>ROUND(I247*H247,2)</f>
        <v>0</v>
      </c>
      <c r="BL247" s="15" t="s">
        <v>169</v>
      </c>
      <c r="BM247" s="213" t="s">
        <v>520</v>
      </c>
    </row>
    <row r="248" spans="1:47" s="2" customFormat="1" ht="12">
      <c r="A248" s="36"/>
      <c r="B248" s="37"/>
      <c r="C248" s="38"/>
      <c r="D248" s="215" t="s">
        <v>171</v>
      </c>
      <c r="E248" s="38"/>
      <c r="F248" s="216" t="s">
        <v>521</v>
      </c>
      <c r="G248" s="38"/>
      <c r="H248" s="38"/>
      <c r="I248" s="217"/>
      <c r="J248" s="38"/>
      <c r="K248" s="38"/>
      <c r="L248" s="42"/>
      <c r="M248" s="218"/>
      <c r="N248" s="219"/>
      <c r="O248" s="82"/>
      <c r="P248" s="82"/>
      <c r="Q248" s="82"/>
      <c r="R248" s="82"/>
      <c r="S248" s="82"/>
      <c r="T248" s="83"/>
      <c r="U248" s="36"/>
      <c r="V248" s="36"/>
      <c r="W248" s="36"/>
      <c r="X248" s="36"/>
      <c r="Y248" s="36"/>
      <c r="Z248" s="36"/>
      <c r="AA248" s="36"/>
      <c r="AB248" s="36"/>
      <c r="AC248" s="36"/>
      <c r="AD248" s="36"/>
      <c r="AE248" s="36"/>
      <c r="AT248" s="15" t="s">
        <v>171</v>
      </c>
      <c r="AU248" s="15" t="s">
        <v>79</v>
      </c>
    </row>
    <row r="249" spans="1:65" s="2" customFormat="1" ht="44.25" customHeight="1">
      <c r="A249" s="36"/>
      <c r="B249" s="37"/>
      <c r="C249" s="202" t="s">
        <v>522</v>
      </c>
      <c r="D249" s="202" t="s">
        <v>164</v>
      </c>
      <c r="E249" s="203" t="s">
        <v>523</v>
      </c>
      <c r="F249" s="204" t="s">
        <v>183</v>
      </c>
      <c r="G249" s="205" t="s">
        <v>184</v>
      </c>
      <c r="H249" s="206">
        <v>31.303</v>
      </c>
      <c r="I249" s="207"/>
      <c r="J249" s="208">
        <f>ROUND(I249*H249,2)</f>
        <v>0</v>
      </c>
      <c r="K249" s="204" t="s">
        <v>168</v>
      </c>
      <c r="L249" s="42"/>
      <c r="M249" s="209" t="s">
        <v>19</v>
      </c>
      <c r="N249" s="210" t="s">
        <v>40</v>
      </c>
      <c r="O249" s="82"/>
      <c r="P249" s="211">
        <f>O249*H249</f>
        <v>0</v>
      </c>
      <c r="Q249" s="211">
        <v>0</v>
      </c>
      <c r="R249" s="211">
        <f>Q249*H249</f>
        <v>0</v>
      </c>
      <c r="S249" s="211">
        <v>0</v>
      </c>
      <c r="T249" s="212">
        <f>S249*H249</f>
        <v>0</v>
      </c>
      <c r="U249" s="36"/>
      <c r="V249" s="36"/>
      <c r="W249" s="36"/>
      <c r="X249" s="36"/>
      <c r="Y249" s="36"/>
      <c r="Z249" s="36"/>
      <c r="AA249" s="36"/>
      <c r="AB249" s="36"/>
      <c r="AC249" s="36"/>
      <c r="AD249" s="36"/>
      <c r="AE249" s="36"/>
      <c r="AR249" s="213" t="s">
        <v>169</v>
      </c>
      <c r="AT249" s="213" t="s">
        <v>164</v>
      </c>
      <c r="AU249" s="213" t="s">
        <v>79</v>
      </c>
      <c r="AY249" s="15" t="s">
        <v>162</v>
      </c>
      <c r="BE249" s="214">
        <f>IF(N249="základní",J249,0)</f>
        <v>0</v>
      </c>
      <c r="BF249" s="214">
        <f>IF(N249="snížená",J249,0)</f>
        <v>0</v>
      </c>
      <c r="BG249" s="214">
        <f>IF(N249="zákl. přenesená",J249,0)</f>
        <v>0</v>
      </c>
      <c r="BH249" s="214">
        <f>IF(N249="sníž. přenesená",J249,0)</f>
        <v>0</v>
      </c>
      <c r="BI249" s="214">
        <f>IF(N249="nulová",J249,0)</f>
        <v>0</v>
      </c>
      <c r="BJ249" s="15" t="s">
        <v>77</v>
      </c>
      <c r="BK249" s="214">
        <f>ROUND(I249*H249,2)</f>
        <v>0</v>
      </c>
      <c r="BL249" s="15" t="s">
        <v>169</v>
      </c>
      <c r="BM249" s="213" t="s">
        <v>524</v>
      </c>
    </row>
    <row r="250" spans="1:47" s="2" customFormat="1" ht="12">
      <c r="A250" s="36"/>
      <c r="B250" s="37"/>
      <c r="C250" s="38"/>
      <c r="D250" s="215" t="s">
        <v>171</v>
      </c>
      <c r="E250" s="38"/>
      <c r="F250" s="216" t="s">
        <v>525</v>
      </c>
      <c r="G250" s="38"/>
      <c r="H250" s="38"/>
      <c r="I250" s="217"/>
      <c r="J250" s="38"/>
      <c r="K250" s="38"/>
      <c r="L250" s="42"/>
      <c r="M250" s="218"/>
      <c r="N250" s="219"/>
      <c r="O250" s="82"/>
      <c r="P250" s="82"/>
      <c r="Q250" s="82"/>
      <c r="R250" s="82"/>
      <c r="S250" s="82"/>
      <c r="T250" s="83"/>
      <c r="U250" s="36"/>
      <c r="V250" s="36"/>
      <c r="W250" s="36"/>
      <c r="X250" s="36"/>
      <c r="Y250" s="36"/>
      <c r="Z250" s="36"/>
      <c r="AA250" s="36"/>
      <c r="AB250" s="36"/>
      <c r="AC250" s="36"/>
      <c r="AD250" s="36"/>
      <c r="AE250" s="36"/>
      <c r="AT250" s="15" t="s">
        <v>171</v>
      </c>
      <c r="AU250" s="15" t="s">
        <v>79</v>
      </c>
    </row>
    <row r="251" spans="1:63" s="12" customFormat="1" ht="22.8" customHeight="1">
      <c r="A251" s="12"/>
      <c r="B251" s="186"/>
      <c r="C251" s="187"/>
      <c r="D251" s="188" t="s">
        <v>68</v>
      </c>
      <c r="E251" s="200" t="s">
        <v>526</v>
      </c>
      <c r="F251" s="200" t="s">
        <v>527</v>
      </c>
      <c r="G251" s="187"/>
      <c r="H251" s="187"/>
      <c r="I251" s="190"/>
      <c r="J251" s="201">
        <f>BK251</f>
        <v>0</v>
      </c>
      <c r="K251" s="187"/>
      <c r="L251" s="192"/>
      <c r="M251" s="193"/>
      <c r="N251" s="194"/>
      <c r="O251" s="194"/>
      <c r="P251" s="195">
        <f>SUM(P252:P253)</f>
        <v>0</v>
      </c>
      <c r="Q251" s="194"/>
      <c r="R251" s="195">
        <f>SUM(R252:R253)</f>
        <v>0</v>
      </c>
      <c r="S251" s="194"/>
      <c r="T251" s="196">
        <f>SUM(T252:T253)</f>
        <v>0</v>
      </c>
      <c r="U251" s="12"/>
      <c r="V251" s="12"/>
      <c r="W251" s="12"/>
      <c r="X251" s="12"/>
      <c r="Y251" s="12"/>
      <c r="Z251" s="12"/>
      <c r="AA251" s="12"/>
      <c r="AB251" s="12"/>
      <c r="AC251" s="12"/>
      <c r="AD251" s="12"/>
      <c r="AE251" s="12"/>
      <c r="AR251" s="197" t="s">
        <v>77</v>
      </c>
      <c r="AT251" s="198" t="s">
        <v>68</v>
      </c>
      <c r="AU251" s="198" t="s">
        <v>77</v>
      </c>
      <c r="AY251" s="197" t="s">
        <v>162</v>
      </c>
      <c r="BK251" s="199">
        <f>SUM(BK252:BK253)</f>
        <v>0</v>
      </c>
    </row>
    <row r="252" spans="1:65" s="2" customFormat="1" ht="55.5" customHeight="1">
      <c r="A252" s="36"/>
      <c r="B252" s="37"/>
      <c r="C252" s="202" t="s">
        <v>528</v>
      </c>
      <c r="D252" s="202" t="s">
        <v>164</v>
      </c>
      <c r="E252" s="203" t="s">
        <v>529</v>
      </c>
      <c r="F252" s="204" t="s">
        <v>530</v>
      </c>
      <c r="G252" s="205" t="s">
        <v>184</v>
      </c>
      <c r="H252" s="206">
        <v>19.933</v>
      </c>
      <c r="I252" s="207"/>
      <c r="J252" s="208">
        <f>ROUND(I252*H252,2)</f>
        <v>0</v>
      </c>
      <c r="K252" s="204" t="s">
        <v>168</v>
      </c>
      <c r="L252" s="42"/>
      <c r="M252" s="209" t="s">
        <v>19</v>
      </c>
      <c r="N252" s="210" t="s">
        <v>40</v>
      </c>
      <c r="O252" s="82"/>
      <c r="P252" s="211">
        <f>O252*H252</f>
        <v>0</v>
      </c>
      <c r="Q252" s="211">
        <v>0</v>
      </c>
      <c r="R252" s="211">
        <f>Q252*H252</f>
        <v>0</v>
      </c>
      <c r="S252" s="211">
        <v>0</v>
      </c>
      <c r="T252" s="212">
        <f>S252*H252</f>
        <v>0</v>
      </c>
      <c r="U252" s="36"/>
      <c r="V252" s="36"/>
      <c r="W252" s="36"/>
      <c r="X252" s="36"/>
      <c r="Y252" s="36"/>
      <c r="Z252" s="36"/>
      <c r="AA252" s="36"/>
      <c r="AB252" s="36"/>
      <c r="AC252" s="36"/>
      <c r="AD252" s="36"/>
      <c r="AE252" s="36"/>
      <c r="AR252" s="213" t="s">
        <v>169</v>
      </c>
      <c r="AT252" s="213" t="s">
        <v>164</v>
      </c>
      <c r="AU252" s="213" t="s">
        <v>79</v>
      </c>
      <c r="AY252" s="15" t="s">
        <v>162</v>
      </c>
      <c r="BE252" s="214">
        <f>IF(N252="základní",J252,0)</f>
        <v>0</v>
      </c>
      <c r="BF252" s="214">
        <f>IF(N252="snížená",J252,0)</f>
        <v>0</v>
      </c>
      <c r="BG252" s="214">
        <f>IF(N252="zákl. přenesená",J252,0)</f>
        <v>0</v>
      </c>
      <c r="BH252" s="214">
        <f>IF(N252="sníž. přenesená",J252,0)</f>
        <v>0</v>
      </c>
      <c r="BI252" s="214">
        <f>IF(N252="nulová",J252,0)</f>
        <v>0</v>
      </c>
      <c r="BJ252" s="15" t="s">
        <v>77</v>
      </c>
      <c r="BK252" s="214">
        <f>ROUND(I252*H252,2)</f>
        <v>0</v>
      </c>
      <c r="BL252" s="15" t="s">
        <v>169</v>
      </c>
      <c r="BM252" s="213" t="s">
        <v>531</v>
      </c>
    </row>
    <row r="253" spans="1:47" s="2" customFormat="1" ht="12">
      <c r="A253" s="36"/>
      <c r="B253" s="37"/>
      <c r="C253" s="38"/>
      <c r="D253" s="215" t="s">
        <v>171</v>
      </c>
      <c r="E253" s="38"/>
      <c r="F253" s="216" t="s">
        <v>532</v>
      </c>
      <c r="G253" s="38"/>
      <c r="H253" s="38"/>
      <c r="I253" s="217"/>
      <c r="J253" s="38"/>
      <c r="K253" s="38"/>
      <c r="L253" s="42"/>
      <c r="M253" s="218"/>
      <c r="N253" s="219"/>
      <c r="O253" s="82"/>
      <c r="P253" s="82"/>
      <c r="Q253" s="82"/>
      <c r="R253" s="82"/>
      <c r="S253" s="82"/>
      <c r="T253" s="83"/>
      <c r="U253" s="36"/>
      <c r="V253" s="36"/>
      <c r="W253" s="36"/>
      <c r="X253" s="36"/>
      <c r="Y253" s="36"/>
      <c r="Z253" s="36"/>
      <c r="AA253" s="36"/>
      <c r="AB253" s="36"/>
      <c r="AC253" s="36"/>
      <c r="AD253" s="36"/>
      <c r="AE253" s="36"/>
      <c r="AT253" s="15" t="s">
        <v>171</v>
      </c>
      <c r="AU253" s="15" t="s">
        <v>79</v>
      </c>
    </row>
    <row r="254" spans="1:63" s="12" customFormat="1" ht="25.9" customHeight="1">
      <c r="A254" s="12"/>
      <c r="B254" s="186"/>
      <c r="C254" s="187"/>
      <c r="D254" s="188" t="s">
        <v>68</v>
      </c>
      <c r="E254" s="189" t="s">
        <v>533</v>
      </c>
      <c r="F254" s="189" t="s">
        <v>534</v>
      </c>
      <c r="G254" s="187"/>
      <c r="H254" s="187"/>
      <c r="I254" s="190"/>
      <c r="J254" s="191">
        <f>BK254</f>
        <v>0</v>
      </c>
      <c r="K254" s="187"/>
      <c r="L254" s="192"/>
      <c r="M254" s="193"/>
      <c r="N254" s="194"/>
      <c r="O254" s="194"/>
      <c r="P254" s="195">
        <f>P255+P258+P269+P281+P288+P291+P293+P297+P299+P302+P309+P322+P339+P350+P362+P371+P388+P401+P404+P407+P410</f>
        <v>0</v>
      </c>
      <c r="Q254" s="194"/>
      <c r="R254" s="195">
        <f>R255+R258+R269+R281+R288+R291+R293+R297+R299+R302+R309+R322+R339+R350+R362+R371+R388+R401+R404+R407+R410</f>
        <v>0.5879359399999999</v>
      </c>
      <c r="S254" s="194"/>
      <c r="T254" s="196">
        <f>T255+T258+T269+T281+T288+T291+T293+T297+T299+T302+T309+T322+T339+T350+T362+T371+T388+T401+T404+T407+T410</f>
        <v>112.47809174000002</v>
      </c>
      <c r="U254" s="12"/>
      <c r="V254" s="12"/>
      <c r="W254" s="12"/>
      <c r="X254" s="12"/>
      <c r="Y254" s="12"/>
      <c r="Z254" s="12"/>
      <c r="AA254" s="12"/>
      <c r="AB254" s="12"/>
      <c r="AC254" s="12"/>
      <c r="AD254" s="12"/>
      <c r="AE254" s="12"/>
      <c r="AR254" s="197" t="s">
        <v>79</v>
      </c>
      <c r="AT254" s="198" t="s">
        <v>68</v>
      </c>
      <c r="AU254" s="198" t="s">
        <v>69</v>
      </c>
      <c r="AY254" s="197" t="s">
        <v>162</v>
      </c>
      <c r="BK254" s="199">
        <f>BK255+BK258+BK269+BK281+BK288+BK291+BK293+BK297+BK299+BK302+BK309+BK322+BK339+BK350+BK362+BK371+BK388+BK401+BK404+BK407+BK410</f>
        <v>0</v>
      </c>
    </row>
    <row r="255" spans="1:63" s="12" customFormat="1" ht="22.8" customHeight="1">
      <c r="A255" s="12"/>
      <c r="B255" s="186"/>
      <c r="C255" s="187"/>
      <c r="D255" s="188" t="s">
        <v>68</v>
      </c>
      <c r="E255" s="200" t="s">
        <v>535</v>
      </c>
      <c r="F255" s="200" t="s">
        <v>536</v>
      </c>
      <c r="G255" s="187"/>
      <c r="H255" s="187"/>
      <c r="I255" s="190"/>
      <c r="J255" s="201">
        <f>BK255</f>
        <v>0</v>
      </c>
      <c r="K255" s="187"/>
      <c r="L255" s="192"/>
      <c r="M255" s="193"/>
      <c r="N255" s="194"/>
      <c r="O255" s="194"/>
      <c r="P255" s="195">
        <f>SUM(P256:P257)</f>
        <v>0</v>
      </c>
      <c r="Q255" s="194"/>
      <c r="R255" s="195">
        <f>SUM(R256:R257)</f>
        <v>0</v>
      </c>
      <c r="S255" s="194"/>
      <c r="T255" s="196">
        <f>SUM(T256:T257)</f>
        <v>1.79976</v>
      </c>
      <c r="U255" s="12"/>
      <c r="V255" s="12"/>
      <c r="W255" s="12"/>
      <c r="X255" s="12"/>
      <c r="Y255" s="12"/>
      <c r="Z255" s="12"/>
      <c r="AA255" s="12"/>
      <c r="AB255" s="12"/>
      <c r="AC255" s="12"/>
      <c r="AD255" s="12"/>
      <c r="AE255" s="12"/>
      <c r="AR255" s="197" t="s">
        <v>79</v>
      </c>
      <c r="AT255" s="198" t="s">
        <v>68</v>
      </c>
      <c r="AU255" s="198" t="s">
        <v>77</v>
      </c>
      <c r="AY255" s="197" t="s">
        <v>162</v>
      </c>
      <c r="BK255" s="199">
        <f>SUM(BK256:BK257)</f>
        <v>0</v>
      </c>
    </row>
    <row r="256" spans="1:65" s="2" customFormat="1" ht="24.15" customHeight="1">
      <c r="A256" s="36"/>
      <c r="B256" s="37"/>
      <c r="C256" s="202" t="s">
        <v>537</v>
      </c>
      <c r="D256" s="202" t="s">
        <v>164</v>
      </c>
      <c r="E256" s="203" t="s">
        <v>538</v>
      </c>
      <c r="F256" s="204" t="s">
        <v>539</v>
      </c>
      <c r="G256" s="205" t="s">
        <v>235</v>
      </c>
      <c r="H256" s="206">
        <v>449.94</v>
      </c>
      <c r="I256" s="207"/>
      <c r="J256" s="208">
        <f>ROUND(I256*H256,2)</f>
        <v>0</v>
      </c>
      <c r="K256" s="204" t="s">
        <v>168</v>
      </c>
      <c r="L256" s="42"/>
      <c r="M256" s="209" t="s">
        <v>19</v>
      </c>
      <c r="N256" s="210" t="s">
        <v>40</v>
      </c>
      <c r="O256" s="82"/>
      <c r="P256" s="211">
        <f>O256*H256</f>
        <v>0</v>
      </c>
      <c r="Q256" s="211">
        <v>0</v>
      </c>
      <c r="R256" s="211">
        <f>Q256*H256</f>
        <v>0</v>
      </c>
      <c r="S256" s="211">
        <v>0.004</v>
      </c>
      <c r="T256" s="212">
        <f>S256*H256</f>
        <v>1.79976</v>
      </c>
      <c r="U256" s="36"/>
      <c r="V256" s="36"/>
      <c r="W256" s="36"/>
      <c r="X256" s="36"/>
      <c r="Y256" s="36"/>
      <c r="Z256" s="36"/>
      <c r="AA256" s="36"/>
      <c r="AB256" s="36"/>
      <c r="AC256" s="36"/>
      <c r="AD256" s="36"/>
      <c r="AE256" s="36"/>
      <c r="AR256" s="213" t="s">
        <v>238</v>
      </c>
      <c r="AT256" s="213" t="s">
        <v>164</v>
      </c>
      <c r="AU256" s="213" t="s">
        <v>79</v>
      </c>
      <c r="AY256" s="15" t="s">
        <v>162</v>
      </c>
      <c r="BE256" s="214">
        <f>IF(N256="základní",J256,0)</f>
        <v>0</v>
      </c>
      <c r="BF256" s="214">
        <f>IF(N256="snížená",J256,0)</f>
        <v>0</v>
      </c>
      <c r="BG256" s="214">
        <f>IF(N256="zákl. přenesená",J256,0)</f>
        <v>0</v>
      </c>
      <c r="BH256" s="214">
        <f>IF(N256="sníž. přenesená",J256,0)</f>
        <v>0</v>
      </c>
      <c r="BI256" s="214">
        <f>IF(N256="nulová",J256,0)</f>
        <v>0</v>
      </c>
      <c r="BJ256" s="15" t="s">
        <v>77</v>
      </c>
      <c r="BK256" s="214">
        <f>ROUND(I256*H256,2)</f>
        <v>0</v>
      </c>
      <c r="BL256" s="15" t="s">
        <v>238</v>
      </c>
      <c r="BM256" s="213" t="s">
        <v>540</v>
      </c>
    </row>
    <row r="257" spans="1:47" s="2" customFormat="1" ht="12">
      <c r="A257" s="36"/>
      <c r="B257" s="37"/>
      <c r="C257" s="38"/>
      <c r="D257" s="215" t="s">
        <v>171</v>
      </c>
      <c r="E257" s="38"/>
      <c r="F257" s="216" t="s">
        <v>541</v>
      </c>
      <c r="G257" s="38"/>
      <c r="H257" s="38"/>
      <c r="I257" s="217"/>
      <c r="J257" s="38"/>
      <c r="K257" s="38"/>
      <c r="L257" s="42"/>
      <c r="M257" s="218"/>
      <c r="N257" s="219"/>
      <c r="O257" s="82"/>
      <c r="P257" s="82"/>
      <c r="Q257" s="82"/>
      <c r="R257" s="82"/>
      <c r="S257" s="82"/>
      <c r="T257" s="83"/>
      <c r="U257" s="36"/>
      <c r="V257" s="36"/>
      <c r="W257" s="36"/>
      <c r="X257" s="36"/>
      <c r="Y257" s="36"/>
      <c r="Z257" s="36"/>
      <c r="AA257" s="36"/>
      <c r="AB257" s="36"/>
      <c r="AC257" s="36"/>
      <c r="AD257" s="36"/>
      <c r="AE257" s="36"/>
      <c r="AT257" s="15" t="s">
        <v>171</v>
      </c>
      <c r="AU257" s="15" t="s">
        <v>79</v>
      </c>
    </row>
    <row r="258" spans="1:63" s="12" customFormat="1" ht="22.8" customHeight="1">
      <c r="A258" s="12"/>
      <c r="B258" s="186"/>
      <c r="C258" s="187"/>
      <c r="D258" s="188" t="s">
        <v>68</v>
      </c>
      <c r="E258" s="200" t="s">
        <v>542</v>
      </c>
      <c r="F258" s="200" t="s">
        <v>543</v>
      </c>
      <c r="G258" s="187"/>
      <c r="H258" s="187"/>
      <c r="I258" s="190"/>
      <c r="J258" s="201">
        <f>BK258</f>
        <v>0</v>
      </c>
      <c r="K258" s="187"/>
      <c r="L258" s="192"/>
      <c r="M258" s="193"/>
      <c r="N258" s="194"/>
      <c r="O258" s="194"/>
      <c r="P258" s="195">
        <f>SUM(P259:P268)</f>
        <v>0</v>
      </c>
      <c r="Q258" s="194"/>
      <c r="R258" s="195">
        <f>SUM(R259:R268)</f>
        <v>0</v>
      </c>
      <c r="S258" s="194"/>
      <c r="T258" s="196">
        <f>SUM(T259:T268)</f>
        <v>6.572027200000001</v>
      </c>
      <c r="U258" s="12"/>
      <c r="V258" s="12"/>
      <c r="W258" s="12"/>
      <c r="X258" s="12"/>
      <c r="Y258" s="12"/>
      <c r="Z258" s="12"/>
      <c r="AA258" s="12"/>
      <c r="AB258" s="12"/>
      <c r="AC258" s="12"/>
      <c r="AD258" s="12"/>
      <c r="AE258" s="12"/>
      <c r="AR258" s="197" t="s">
        <v>79</v>
      </c>
      <c r="AT258" s="198" t="s">
        <v>68</v>
      </c>
      <c r="AU258" s="198" t="s">
        <v>77</v>
      </c>
      <c r="AY258" s="197" t="s">
        <v>162</v>
      </c>
      <c r="BK258" s="199">
        <f>SUM(BK259:BK268)</f>
        <v>0</v>
      </c>
    </row>
    <row r="259" spans="1:65" s="2" customFormat="1" ht="33" customHeight="1">
      <c r="A259" s="36"/>
      <c r="B259" s="37"/>
      <c r="C259" s="202" t="s">
        <v>544</v>
      </c>
      <c r="D259" s="202" t="s">
        <v>164</v>
      </c>
      <c r="E259" s="203" t="s">
        <v>545</v>
      </c>
      <c r="F259" s="204" t="s">
        <v>546</v>
      </c>
      <c r="G259" s="205" t="s">
        <v>196</v>
      </c>
      <c r="H259" s="206">
        <v>2</v>
      </c>
      <c r="I259" s="207"/>
      <c r="J259" s="208">
        <f>ROUND(I259*H259,2)</f>
        <v>0</v>
      </c>
      <c r="K259" s="204" t="s">
        <v>168</v>
      </c>
      <c r="L259" s="42"/>
      <c r="M259" s="209" t="s">
        <v>19</v>
      </c>
      <c r="N259" s="210" t="s">
        <v>40</v>
      </c>
      <c r="O259" s="82"/>
      <c r="P259" s="211">
        <f>O259*H259</f>
        <v>0</v>
      </c>
      <c r="Q259" s="211">
        <v>0</v>
      </c>
      <c r="R259" s="211">
        <f>Q259*H259</f>
        <v>0</v>
      </c>
      <c r="S259" s="211">
        <v>0.0003</v>
      </c>
      <c r="T259" s="212">
        <f>S259*H259</f>
        <v>0.0006</v>
      </c>
      <c r="U259" s="36"/>
      <c r="V259" s="36"/>
      <c r="W259" s="36"/>
      <c r="X259" s="36"/>
      <c r="Y259" s="36"/>
      <c r="Z259" s="36"/>
      <c r="AA259" s="36"/>
      <c r="AB259" s="36"/>
      <c r="AC259" s="36"/>
      <c r="AD259" s="36"/>
      <c r="AE259" s="36"/>
      <c r="AR259" s="213" t="s">
        <v>238</v>
      </c>
      <c r="AT259" s="213" t="s">
        <v>164</v>
      </c>
      <c r="AU259" s="213" t="s">
        <v>79</v>
      </c>
      <c r="AY259" s="15" t="s">
        <v>162</v>
      </c>
      <c r="BE259" s="214">
        <f>IF(N259="základní",J259,0)</f>
        <v>0</v>
      </c>
      <c r="BF259" s="214">
        <f>IF(N259="snížená",J259,0)</f>
        <v>0</v>
      </c>
      <c r="BG259" s="214">
        <f>IF(N259="zákl. přenesená",J259,0)</f>
        <v>0</v>
      </c>
      <c r="BH259" s="214">
        <f>IF(N259="sníž. přenesená",J259,0)</f>
        <v>0</v>
      </c>
      <c r="BI259" s="214">
        <f>IF(N259="nulová",J259,0)</f>
        <v>0</v>
      </c>
      <c r="BJ259" s="15" t="s">
        <v>77</v>
      </c>
      <c r="BK259" s="214">
        <f>ROUND(I259*H259,2)</f>
        <v>0</v>
      </c>
      <c r="BL259" s="15" t="s">
        <v>238</v>
      </c>
      <c r="BM259" s="213" t="s">
        <v>547</v>
      </c>
    </row>
    <row r="260" spans="1:47" s="2" customFormat="1" ht="12">
      <c r="A260" s="36"/>
      <c r="B260" s="37"/>
      <c r="C260" s="38"/>
      <c r="D260" s="215" t="s">
        <v>171</v>
      </c>
      <c r="E260" s="38"/>
      <c r="F260" s="216" t="s">
        <v>548</v>
      </c>
      <c r="G260" s="38"/>
      <c r="H260" s="38"/>
      <c r="I260" s="217"/>
      <c r="J260" s="38"/>
      <c r="K260" s="38"/>
      <c r="L260" s="42"/>
      <c r="M260" s="218"/>
      <c r="N260" s="219"/>
      <c r="O260" s="82"/>
      <c r="P260" s="82"/>
      <c r="Q260" s="82"/>
      <c r="R260" s="82"/>
      <c r="S260" s="82"/>
      <c r="T260" s="83"/>
      <c r="U260" s="36"/>
      <c r="V260" s="36"/>
      <c r="W260" s="36"/>
      <c r="X260" s="36"/>
      <c r="Y260" s="36"/>
      <c r="Z260" s="36"/>
      <c r="AA260" s="36"/>
      <c r="AB260" s="36"/>
      <c r="AC260" s="36"/>
      <c r="AD260" s="36"/>
      <c r="AE260" s="36"/>
      <c r="AT260" s="15" t="s">
        <v>171</v>
      </c>
      <c r="AU260" s="15" t="s">
        <v>79</v>
      </c>
    </row>
    <row r="261" spans="1:65" s="2" customFormat="1" ht="37.8" customHeight="1">
      <c r="A261" s="36"/>
      <c r="B261" s="37"/>
      <c r="C261" s="202" t="s">
        <v>549</v>
      </c>
      <c r="D261" s="202" t="s">
        <v>164</v>
      </c>
      <c r="E261" s="203" t="s">
        <v>550</v>
      </c>
      <c r="F261" s="204" t="s">
        <v>551</v>
      </c>
      <c r="G261" s="205" t="s">
        <v>235</v>
      </c>
      <c r="H261" s="206">
        <v>72.01</v>
      </c>
      <c r="I261" s="207"/>
      <c r="J261" s="208">
        <f>ROUND(I261*H261,2)</f>
        <v>0</v>
      </c>
      <c r="K261" s="204" t="s">
        <v>168</v>
      </c>
      <c r="L261" s="42"/>
      <c r="M261" s="209" t="s">
        <v>19</v>
      </c>
      <c r="N261" s="210" t="s">
        <v>40</v>
      </c>
      <c r="O261" s="82"/>
      <c r="P261" s="211">
        <f>O261*H261</f>
        <v>0</v>
      </c>
      <c r="Q261" s="211">
        <v>0</v>
      </c>
      <c r="R261" s="211">
        <f>Q261*H261</f>
        <v>0</v>
      </c>
      <c r="S261" s="211">
        <v>0.0032</v>
      </c>
      <c r="T261" s="212">
        <f>S261*H261</f>
        <v>0.23043200000000003</v>
      </c>
      <c r="U261" s="36"/>
      <c r="V261" s="36"/>
      <c r="W261" s="36"/>
      <c r="X261" s="36"/>
      <c r="Y261" s="36"/>
      <c r="Z261" s="36"/>
      <c r="AA261" s="36"/>
      <c r="AB261" s="36"/>
      <c r="AC261" s="36"/>
      <c r="AD261" s="36"/>
      <c r="AE261" s="36"/>
      <c r="AR261" s="213" t="s">
        <v>238</v>
      </c>
      <c r="AT261" s="213" t="s">
        <v>164</v>
      </c>
      <c r="AU261" s="213" t="s">
        <v>79</v>
      </c>
      <c r="AY261" s="15" t="s">
        <v>162</v>
      </c>
      <c r="BE261" s="214">
        <f>IF(N261="základní",J261,0)</f>
        <v>0</v>
      </c>
      <c r="BF261" s="214">
        <f>IF(N261="snížená",J261,0)</f>
        <v>0</v>
      </c>
      <c r="BG261" s="214">
        <f>IF(N261="zákl. přenesená",J261,0)</f>
        <v>0</v>
      </c>
      <c r="BH261" s="214">
        <f>IF(N261="sníž. přenesená",J261,0)</f>
        <v>0</v>
      </c>
      <c r="BI261" s="214">
        <f>IF(N261="nulová",J261,0)</f>
        <v>0</v>
      </c>
      <c r="BJ261" s="15" t="s">
        <v>77</v>
      </c>
      <c r="BK261" s="214">
        <f>ROUND(I261*H261,2)</f>
        <v>0</v>
      </c>
      <c r="BL261" s="15" t="s">
        <v>238</v>
      </c>
      <c r="BM261" s="213" t="s">
        <v>552</v>
      </c>
    </row>
    <row r="262" spans="1:47" s="2" customFormat="1" ht="12">
      <c r="A262" s="36"/>
      <c r="B262" s="37"/>
      <c r="C262" s="38"/>
      <c r="D262" s="215" t="s">
        <v>171</v>
      </c>
      <c r="E262" s="38"/>
      <c r="F262" s="216" t="s">
        <v>553</v>
      </c>
      <c r="G262" s="38"/>
      <c r="H262" s="38"/>
      <c r="I262" s="217"/>
      <c r="J262" s="38"/>
      <c r="K262" s="38"/>
      <c r="L262" s="42"/>
      <c r="M262" s="218"/>
      <c r="N262" s="219"/>
      <c r="O262" s="82"/>
      <c r="P262" s="82"/>
      <c r="Q262" s="82"/>
      <c r="R262" s="82"/>
      <c r="S262" s="82"/>
      <c r="T262" s="83"/>
      <c r="U262" s="36"/>
      <c r="V262" s="36"/>
      <c r="W262" s="36"/>
      <c r="X262" s="36"/>
      <c r="Y262" s="36"/>
      <c r="Z262" s="36"/>
      <c r="AA262" s="36"/>
      <c r="AB262" s="36"/>
      <c r="AC262" s="36"/>
      <c r="AD262" s="36"/>
      <c r="AE262" s="36"/>
      <c r="AT262" s="15" t="s">
        <v>171</v>
      </c>
      <c r="AU262" s="15" t="s">
        <v>79</v>
      </c>
    </row>
    <row r="263" spans="1:65" s="2" customFormat="1" ht="49.05" customHeight="1">
      <c r="A263" s="36"/>
      <c r="B263" s="37"/>
      <c r="C263" s="202" t="s">
        <v>554</v>
      </c>
      <c r="D263" s="202" t="s">
        <v>164</v>
      </c>
      <c r="E263" s="203" t="s">
        <v>555</v>
      </c>
      <c r="F263" s="204" t="s">
        <v>556</v>
      </c>
      <c r="G263" s="205" t="s">
        <v>235</v>
      </c>
      <c r="H263" s="206">
        <v>102.064</v>
      </c>
      <c r="I263" s="207"/>
      <c r="J263" s="208">
        <f>ROUND(I263*H263,2)</f>
        <v>0</v>
      </c>
      <c r="K263" s="204" t="s">
        <v>168</v>
      </c>
      <c r="L263" s="42"/>
      <c r="M263" s="209" t="s">
        <v>19</v>
      </c>
      <c r="N263" s="210" t="s">
        <v>40</v>
      </c>
      <c r="O263" s="82"/>
      <c r="P263" s="211">
        <f>O263*H263</f>
        <v>0</v>
      </c>
      <c r="Q263" s="211">
        <v>0</v>
      </c>
      <c r="R263" s="211">
        <f>Q263*H263</f>
        <v>0</v>
      </c>
      <c r="S263" s="211">
        <v>0.0036</v>
      </c>
      <c r="T263" s="212">
        <f>S263*H263</f>
        <v>0.3674304</v>
      </c>
      <c r="U263" s="36"/>
      <c r="V263" s="36"/>
      <c r="W263" s="36"/>
      <c r="X263" s="36"/>
      <c r="Y263" s="36"/>
      <c r="Z263" s="36"/>
      <c r="AA263" s="36"/>
      <c r="AB263" s="36"/>
      <c r="AC263" s="36"/>
      <c r="AD263" s="36"/>
      <c r="AE263" s="36"/>
      <c r="AR263" s="213" t="s">
        <v>238</v>
      </c>
      <c r="AT263" s="213" t="s">
        <v>164</v>
      </c>
      <c r="AU263" s="213" t="s">
        <v>79</v>
      </c>
      <c r="AY263" s="15" t="s">
        <v>162</v>
      </c>
      <c r="BE263" s="214">
        <f>IF(N263="základní",J263,0)</f>
        <v>0</v>
      </c>
      <c r="BF263" s="214">
        <f>IF(N263="snížená",J263,0)</f>
        <v>0</v>
      </c>
      <c r="BG263" s="214">
        <f>IF(N263="zákl. přenesená",J263,0)</f>
        <v>0</v>
      </c>
      <c r="BH263" s="214">
        <f>IF(N263="sníž. přenesená",J263,0)</f>
        <v>0</v>
      </c>
      <c r="BI263" s="214">
        <f>IF(N263="nulová",J263,0)</f>
        <v>0</v>
      </c>
      <c r="BJ263" s="15" t="s">
        <v>77</v>
      </c>
      <c r="BK263" s="214">
        <f>ROUND(I263*H263,2)</f>
        <v>0</v>
      </c>
      <c r="BL263" s="15" t="s">
        <v>238</v>
      </c>
      <c r="BM263" s="213" t="s">
        <v>557</v>
      </c>
    </row>
    <row r="264" spans="1:47" s="2" customFormat="1" ht="12">
      <c r="A264" s="36"/>
      <c r="B264" s="37"/>
      <c r="C264" s="38"/>
      <c r="D264" s="215" t="s">
        <v>171</v>
      </c>
      <c r="E264" s="38"/>
      <c r="F264" s="216" t="s">
        <v>558</v>
      </c>
      <c r="G264" s="38"/>
      <c r="H264" s="38"/>
      <c r="I264" s="217"/>
      <c r="J264" s="38"/>
      <c r="K264" s="38"/>
      <c r="L264" s="42"/>
      <c r="M264" s="218"/>
      <c r="N264" s="219"/>
      <c r="O264" s="82"/>
      <c r="P264" s="82"/>
      <c r="Q264" s="82"/>
      <c r="R264" s="82"/>
      <c r="S264" s="82"/>
      <c r="T264" s="83"/>
      <c r="U264" s="36"/>
      <c r="V264" s="36"/>
      <c r="W264" s="36"/>
      <c r="X264" s="36"/>
      <c r="Y264" s="36"/>
      <c r="Z264" s="36"/>
      <c r="AA264" s="36"/>
      <c r="AB264" s="36"/>
      <c r="AC264" s="36"/>
      <c r="AD264" s="36"/>
      <c r="AE264" s="36"/>
      <c r="AT264" s="15" t="s">
        <v>171</v>
      </c>
      <c r="AU264" s="15" t="s">
        <v>79</v>
      </c>
    </row>
    <row r="265" spans="1:65" s="2" customFormat="1" ht="37.8" customHeight="1">
      <c r="A265" s="36"/>
      <c r="B265" s="37"/>
      <c r="C265" s="202" t="s">
        <v>559</v>
      </c>
      <c r="D265" s="202" t="s">
        <v>164</v>
      </c>
      <c r="E265" s="203" t="s">
        <v>560</v>
      </c>
      <c r="F265" s="204" t="s">
        <v>561</v>
      </c>
      <c r="G265" s="205" t="s">
        <v>235</v>
      </c>
      <c r="H265" s="206">
        <v>1084.026</v>
      </c>
      <c r="I265" s="207"/>
      <c r="J265" s="208">
        <f>ROUND(I265*H265,2)</f>
        <v>0</v>
      </c>
      <c r="K265" s="204" t="s">
        <v>168</v>
      </c>
      <c r="L265" s="42"/>
      <c r="M265" s="209" t="s">
        <v>19</v>
      </c>
      <c r="N265" s="210" t="s">
        <v>40</v>
      </c>
      <c r="O265" s="82"/>
      <c r="P265" s="211">
        <f>O265*H265</f>
        <v>0</v>
      </c>
      <c r="Q265" s="211">
        <v>0</v>
      </c>
      <c r="R265" s="211">
        <f>Q265*H265</f>
        <v>0</v>
      </c>
      <c r="S265" s="211">
        <v>0.0032</v>
      </c>
      <c r="T265" s="212">
        <f>S265*H265</f>
        <v>3.4688832000000005</v>
      </c>
      <c r="U265" s="36"/>
      <c r="V265" s="36"/>
      <c r="W265" s="36"/>
      <c r="X265" s="36"/>
      <c r="Y265" s="36"/>
      <c r="Z265" s="36"/>
      <c r="AA265" s="36"/>
      <c r="AB265" s="36"/>
      <c r="AC265" s="36"/>
      <c r="AD265" s="36"/>
      <c r="AE265" s="36"/>
      <c r="AR265" s="213" t="s">
        <v>238</v>
      </c>
      <c r="AT265" s="213" t="s">
        <v>164</v>
      </c>
      <c r="AU265" s="213" t="s">
        <v>79</v>
      </c>
      <c r="AY265" s="15" t="s">
        <v>162</v>
      </c>
      <c r="BE265" s="214">
        <f>IF(N265="základní",J265,0)</f>
        <v>0</v>
      </c>
      <c r="BF265" s="214">
        <f>IF(N265="snížená",J265,0)</f>
        <v>0</v>
      </c>
      <c r="BG265" s="214">
        <f>IF(N265="zákl. přenesená",J265,0)</f>
        <v>0</v>
      </c>
      <c r="BH265" s="214">
        <f>IF(N265="sníž. přenesená",J265,0)</f>
        <v>0</v>
      </c>
      <c r="BI265" s="214">
        <f>IF(N265="nulová",J265,0)</f>
        <v>0</v>
      </c>
      <c r="BJ265" s="15" t="s">
        <v>77</v>
      </c>
      <c r="BK265" s="214">
        <f>ROUND(I265*H265,2)</f>
        <v>0</v>
      </c>
      <c r="BL265" s="15" t="s">
        <v>238</v>
      </c>
      <c r="BM265" s="213" t="s">
        <v>562</v>
      </c>
    </row>
    <row r="266" spans="1:47" s="2" customFormat="1" ht="12">
      <c r="A266" s="36"/>
      <c r="B266" s="37"/>
      <c r="C266" s="38"/>
      <c r="D266" s="215" t="s">
        <v>171</v>
      </c>
      <c r="E266" s="38"/>
      <c r="F266" s="216" t="s">
        <v>563</v>
      </c>
      <c r="G266" s="38"/>
      <c r="H266" s="38"/>
      <c r="I266" s="217"/>
      <c r="J266" s="38"/>
      <c r="K266" s="38"/>
      <c r="L266" s="42"/>
      <c r="M266" s="218"/>
      <c r="N266" s="219"/>
      <c r="O266" s="82"/>
      <c r="P266" s="82"/>
      <c r="Q266" s="82"/>
      <c r="R266" s="82"/>
      <c r="S266" s="82"/>
      <c r="T266" s="83"/>
      <c r="U266" s="36"/>
      <c r="V266" s="36"/>
      <c r="W266" s="36"/>
      <c r="X266" s="36"/>
      <c r="Y266" s="36"/>
      <c r="Z266" s="36"/>
      <c r="AA266" s="36"/>
      <c r="AB266" s="36"/>
      <c r="AC266" s="36"/>
      <c r="AD266" s="36"/>
      <c r="AE266" s="36"/>
      <c r="AT266" s="15" t="s">
        <v>171</v>
      </c>
      <c r="AU266" s="15" t="s">
        <v>79</v>
      </c>
    </row>
    <row r="267" spans="1:65" s="2" customFormat="1" ht="37.8" customHeight="1">
      <c r="A267" s="36"/>
      <c r="B267" s="37"/>
      <c r="C267" s="202" t="s">
        <v>564</v>
      </c>
      <c r="D267" s="202" t="s">
        <v>164</v>
      </c>
      <c r="E267" s="203" t="s">
        <v>565</v>
      </c>
      <c r="F267" s="204" t="s">
        <v>566</v>
      </c>
      <c r="G267" s="205" t="s">
        <v>235</v>
      </c>
      <c r="H267" s="206">
        <v>782.713</v>
      </c>
      <c r="I267" s="207"/>
      <c r="J267" s="208">
        <f>ROUND(I267*H267,2)</f>
        <v>0</v>
      </c>
      <c r="K267" s="204" t="s">
        <v>168</v>
      </c>
      <c r="L267" s="42"/>
      <c r="M267" s="209" t="s">
        <v>19</v>
      </c>
      <c r="N267" s="210" t="s">
        <v>40</v>
      </c>
      <c r="O267" s="82"/>
      <c r="P267" s="211">
        <f>O267*H267</f>
        <v>0</v>
      </c>
      <c r="Q267" s="211">
        <v>0</v>
      </c>
      <c r="R267" s="211">
        <f>Q267*H267</f>
        <v>0</v>
      </c>
      <c r="S267" s="211">
        <v>0.0032</v>
      </c>
      <c r="T267" s="212">
        <f>S267*H267</f>
        <v>2.5046816</v>
      </c>
      <c r="U267" s="36"/>
      <c r="V267" s="36"/>
      <c r="W267" s="36"/>
      <c r="X267" s="36"/>
      <c r="Y267" s="36"/>
      <c r="Z267" s="36"/>
      <c r="AA267" s="36"/>
      <c r="AB267" s="36"/>
      <c r="AC267" s="36"/>
      <c r="AD267" s="36"/>
      <c r="AE267" s="36"/>
      <c r="AR267" s="213" t="s">
        <v>238</v>
      </c>
      <c r="AT267" s="213" t="s">
        <v>164</v>
      </c>
      <c r="AU267" s="213" t="s">
        <v>79</v>
      </c>
      <c r="AY267" s="15" t="s">
        <v>162</v>
      </c>
      <c r="BE267" s="214">
        <f>IF(N267="základní",J267,0)</f>
        <v>0</v>
      </c>
      <c r="BF267" s="214">
        <f>IF(N267="snížená",J267,0)</f>
        <v>0</v>
      </c>
      <c r="BG267" s="214">
        <f>IF(N267="zákl. přenesená",J267,0)</f>
        <v>0</v>
      </c>
      <c r="BH267" s="214">
        <f>IF(N267="sníž. přenesená",J267,0)</f>
        <v>0</v>
      </c>
      <c r="BI267" s="214">
        <f>IF(N267="nulová",J267,0)</f>
        <v>0</v>
      </c>
      <c r="BJ267" s="15" t="s">
        <v>77</v>
      </c>
      <c r="BK267" s="214">
        <f>ROUND(I267*H267,2)</f>
        <v>0</v>
      </c>
      <c r="BL267" s="15" t="s">
        <v>238</v>
      </c>
      <c r="BM267" s="213" t="s">
        <v>567</v>
      </c>
    </row>
    <row r="268" spans="1:47" s="2" customFormat="1" ht="12">
      <c r="A268" s="36"/>
      <c r="B268" s="37"/>
      <c r="C268" s="38"/>
      <c r="D268" s="215" t="s">
        <v>171</v>
      </c>
      <c r="E268" s="38"/>
      <c r="F268" s="216" t="s">
        <v>568</v>
      </c>
      <c r="G268" s="38"/>
      <c r="H268" s="38"/>
      <c r="I268" s="217"/>
      <c r="J268" s="38"/>
      <c r="K268" s="38"/>
      <c r="L268" s="42"/>
      <c r="M268" s="218"/>
      <c r="N268" s="219"/>
      <c r="O268" s="82"/>
      <c r="P268" s="82"/>
      <c r="Q268" s="82"/>
      <c r="R268" s="82"/>
      <c r="S268" s="82"/>
      <c r="T268" s="83"/>
      <c r="U268" s="36"/>
      <c r="V268" s="36"/>
      <c r="W268" s="36"/>
      <c r="X268" s="36"/>
      <c r="Y268" s="36"/>
      <c r="Z268" s="36"/>
      <c r="AA268" s="36"/>
      <c r="AB268" s="36"/>
      <c r="AC268" s="36"/>
      <c r="AD268" s="36"/>
      <c r="AE268" s="36"/>
      <c r="AT268" s="15" t="s">
        <v>171</v>
      </c>
      <c r="AU268" s="15" t="s">
        <v>79</v>
      </c>
    </row>
    <row r="269" spans="1:63" s="12" customFormat="1" ht="22.8" customHeight="1">
      <c r="A269" s="12"/>
      <c r="B269" s="186"/>
      <c r="C269" s="187"/>
      <c r="D269" s="188" t="s">
        <v>68</v>
      </c>
      <c r="E269" s="200" t="s">
        <v>569</v>
      </c>
      <c r="F269" s="200" t="s">
        <v>570</v>
      </c>
      <c r="G269" s="187"/>
      <c r="H269" s="187"/>
      <c r="I269" s="190"/>
      <c r="J269" s="201">
        <f>BK269</f>
        <v>0</v>
      </c>
      <c r="K269" s="187"/>
      <c r="L269" s="192"/>
      <c r="M269" s="193"/>
      <c r="N269" s="194"/>
      <c r="O269" s="194"/>
      <c r="P269" s="195">
        <f>SUM(P270:P280)</f>
        <v>0</v>
      </c>
      <c r="Q269" s="194"/>
      <c r="R269" s="195">
        <f>SUM(R270:R280)</f>
        <v>0.401532</v>
      </c>
      <c r="S269" s="194"/>
      <c r="T269" s="196">
        <f>SUM(T270:T280)</f>
        <v>17.49515</v>
      </c>
      <c r="U269" s="12"/>
      <c r="V269" s="12"/>
      <c r="W269" s="12"/>
      <c r="X269" s="12"/>
      <c r="Y269" s="12"/>
      <c r="Z269" s="12"/>
      <c r="AA269" s="12"/>
      <c r="AB269" s="12"/>
      <c r="AC269" s="12"/>
      <c r="AD269" s="12"/>
      <c r="AE269" s="12"/>
      <c r="AR269" s="197" t="s">
        <v>79</v>
      </c>
      <c r="AT269" s="198" t="s">
        <v>68</v>
      </c>
      <c r="AU269" s="198" t="s">
        <v>77</v>
      </c>
      <c r="AY269" s="197" t="s">
        <v>162</v>
      </c>
      <c r="BK269" s="199">
        <f>SUM(BK270:BK280)</f>
        <v>0</v>
      </c>
    </row>
    <row r="270" spans="1:65" s="2" customFormat="1" ht="49.05" customHeight="1">
      <c r="A270" s="36"/>
      <c r="B270" s="37"/>
      <c r="C270" s="202" t="s">
        <v>571</v>
      </c>
      <c r="D270" s="202" t="s">
        <v>164</v>
      </c>
      <c r="E270" s="203" t="s">
        <v>572</v>
      </c>
      <c r="F270" s="204" t="s">
        <v>573</v>
      </c>
      <c r="G270" s="205" t="s">
        <v>235</v>
      </c>
      <c r="H270" s="206">
        <v>637.35</v>
      </c>
      <c r="I270" s="207"/>
      <c r="J270" s="208">
        <f>ROUND(I270*H270,2)</f>
        <v>0</v>
      </c>
      <c r="K270" s="204" t="s">
        <v>168</v>
      </c>
      <c r="L270" s="42"/>
      <c r="M270" s="209" t="s">
        <v>19</v>
      </c>
      <c r="N270" s="210" t="s">
        <v>40</v>
      </c>
      <c r="O270" s="82"/>
      <c r="P270" s="211">
        <f>O270*H270</f>
        <v>0</v>
      </c>
      <c r="Q270" s="211">
        <v>0</v>
      </c>
      <c r="R270" s="211">
        <f>Q270*H270</f>
        <v>0</v>
      </c>
      <c r="S270" s="211">
        <v>0.018</v>
      </c>
      <c r="T270" s="212">
        <f>S270*H270</f>
        <v>11.472299999999999</v>
      </c>
      <c r="U270" s="36"/>
      <c r="V270" s="36"/>
      <c r="W270" s="36"/>
      <c r="X270" s="36"/>
      <c r="Y270" s="36"/>
      <c r="Z270" s="36"/>
      <c r="AA270" s="36"/>
      <c r="AB270" s="36"/>
      <c r="AC270" s="36"/>
      <c r="AD270" s="36"/>
      <c r="AE270" s="36"/>
      <c r="AR270" s="213" t="s">
        <v>238</v>
      </c>
      <c r="AT270" s="213" t="s">
        <v>164</v>
      </c>
      <c r="AU270" s="213" t="s">
        <v>79</v>
      </c>
      <c r="AY270" s="15" t="s">
        <v>162</v>
      </c>
      <c r="BE270" s="214">
        <f>IF(N270="základní",J270,0)</f>
        <v>0</v>
      </c>
      <c r="BF270" s="214">
        <f>IF(N270="snížená",J270,0)</f>
        <v>0</v>
      </c>
      <c r="BG270" s="214">
        <f>IF(N270="zákl. přenesená",J270,0)</f>
        <v>0</v>
      </c>
      <c r="BH270" s="214">
        <f>IF(N270="sníž. přenesená",J270,0)</f>
        <v>0</v>
      </c>
      <c r="BI270" s="214">
        <f>IF(N270="nulová",J270,0)</f>
        <v>0</v>
      </c>
      <c r="BJ270" s="15" t="s">
        <v>77</v>
      </c>
      <c r="BK270" s="214">
        <f>ROUND(I270*H270,2)</f>
        <v>0</v>
      </c>
      <c r="BL270" s="15" t="s">
        <v>238</v>
      </c>
      <c r="BM270" s="213" t="s">
        <v>574</v>
      </c>
    </row>
    <row r="271" spans="1:47" s="2" customFormat="1" ht="12">
      <c r="A271" s="36"/>
      <c r="B271" s="37"/>
      <c r="C271" s="38"/>
      <c r="D271" s="215" t="s">
        <v>171</v>
      </c>
      <c r="E271" s="38"/>
      <c r="F271" s="216" t="s">
        <v>575</v>
      </c>
      <c r="G271" s="38"/>
      <c r="H271" s="38"/>
      <c r="I271" s="217"/>
      <c r="J271" s="38"/>
      <c r="K271" s="38"/>
      <c r="L271" s="42"/>
      <c r="M271" s="218"/>
      <c r="N271" s="219"/>
      <c r="O271" s="82"/>
      <c r="P271" s="82"/>
      <c r="Q271" s="82"/>
      <c r="R271" s="82"/>
      <c r="S271" s="82"/>
      <c r="T271" s="83"/>
      <c r="U271" s="36"/>
      <c r="V271" s="36"/>
      <c r="W271" s="36"/>
      <c r="X271" s="36"/>
      <c r="Y271" s="36"/>
      <c r="Z271" s="36"/>
      <c r="AA271" s="36"/>
      <c r="AB271" s="36"/>
      <c r="AC271" s="36"/>
      <c r="AD271" s="36"/>
      <c r="AE271" s="36"/>
      <c r="AT271" s="15" t="s">
        <v>171</v>
      </c>
      <c r="AU271" s="15" t="s">
        <v>79</v>
      </c>
    </row>
    <row r="272" spans="1:65" s="2" customFormat="1" ht="44.25" customHeight="1">
      <c r="A272" s="36"/>
      <c r="B272" s="37"/>
      <c r="C272" s="202" t="s">
        <v>576</v>
      </c>
      <c r="D272" s="202" t="s">
        <v>164</v>
      </c>
      <c r="E272" s="203" t="s">
        <v>577</v>
      </c>
      <c r="F272" s="204" t="s">
        <v>578</v>
      </c>
      <c r="G272" s="205" t="s">
        <v>235</v>
      </c>
      <c r="H272" s="206">
        <v>637.35</v>
      </c>
      <c r="I272" s="207"/>
      <c r="J272" s="208">
        <f>ROUND(I272*H272,2)</f>
        <v>0</v>
      </c>
      <c r="K272" s="204" t="s">
        <v>168</v>
      </c>
      <c r="L272" s="42"/>
      <c r="M272" s="209" t="s">
        <v>19</v>
      </c>
      <c r="N272" s="210" t="s">
        <v>40</v>
      </c>
      <c r="O272" s="82"/>
      <c r="P272" s="211">
        <f>O272*H272</f>
        <v>0</v>
      </c>
      <c r="Q272" s="211">
        <v>0</v>
      </c>
      <c r="R272" s="211">
        <f>Q272*H272</f>
        <v>0</v>
      </c>
      <c r="S272" s="211">
        <v>0</v>
      </c>
      <c r="T272" s="212">
        <f>S272*H272</f>
        <v>0</v>
      </c>
      <c r="U272" s="36"/>
      <c r="V272" s="36"/>
      <c r="W272" s="36"/>
      <c r="X272" s="36"/>
      <c r="Y272" s="36"/>
      <c r="Z272" s="36"/>
      <c r="AA272" s="36"/>
      <c r="AB272" s="36"/>
      <c r="AC272" s="36"/>
      <c r="AD272" s="36"/>
      <c r="AE272" s="36"/>
      <c r="AR272" s="213" t="s">
        <v>238</v>
      </c>
      <c r="AT272" s="213" t="s">
        <v>164</v>
      </c>
      <c r="AU272" s="213" t="s">
        <v>79</v>
      </c>
      <c r="AY272" s="15" t="s">
        <v>162</v>
      </c>
      <c r="BE272" s="214">
        <f>IF(N272="základní",J272,0)</f>
        <v>0</v>
      </c>
      <c r="BF272" s="214">
        <f>IF(N272="snížená",J272,0)</f>
        <v>0</v>
      </c>
      <c r="BG272" s="214">
        <f>IF(N272="zákl. přenesená",J272,0)</f>
        <v>0</v>
      </c>
      <c r="BH272" s="214">
        <f>IF(N272="sníž. přenesená",J272,0)</f>
        <v>0</v>
      </c>
      <c r="BI272" s="214">
        <f>IF(N272="nulová",J272,0)</f>
        <v>0</v>
      </c>
      <c r="BJ272" s="15" t="s">
        <v>77</v>
      </c>
      <c r="BK272" s="214">
        <f>ROUND(I272*H272,2)</f>
        <v>0</v>
      </c>
      <c r="BL272" s="15" t="s">
        <v>238</v>
      </c>
      <c r="BM272" s="213" t="s">
        <v>579</v>
      </c>
    </row>
    <row r="273" spans="1:47" s="2" customFormat="1" ht="12">
      <c r="A273" s="36"/>
      <c r="B273" s="37"/>
      <c r="C273" s="38"/>
      <c r="D273" s="215" t="s">
        <v>171</v>
      </c>
      <c r="E273" s="38"/>
      <c r="F273" s="216" t="s">
        <v>580</v>
      </c>
      <c r="G273" s="38"/>
      <c r="H273" s="38"/>
      <c r="I273" s="217"/>
      <c r="J273" s="38"/>
      <c r="K273" s="38"/>
      <c r="L273" s="42"/>
      <c r="M273" s="218"/>
      <c r="N273" s="219"/>
      <c r="O273" s="82"/>
      <c r="P273" s="82"/>
      <c r="Q273" s="82"/>
      <c r="R273" s="82"/>
      <c r="S273" s="82"/>
      <c r="T273" s="83"/>
      <c r="U273" s="36"/>
      <c r="V273" s="36"/>
      <c r="W273" s="36"/>
      <c r="X273" s="36"/>
      <c r="Y273" s="36"/>
      <c r="Z273" s="36"/>
      <c r="AA273" s="36"/>
      <c r="AB273" s="36"/>
      <c r="AC273" s="36"/>
      <c r="AD273" s="36"/>
      <c r="AE273" s="36"/>
      <c r="AT273" s="15" t="s">
        <v>171</v>
      </c>
      <c r="AU273" s="15" t="s">
        <v>79</v>
      </c>
    </row>
    <row r="274" spans="1:65" s="2" customFormat="1" ht="24.15" customHeight="1">
      <c r="A274" s="36"/>
      <c r="B274" s="37"/>
      <c r="C274" s="220" t="s">
        <v>581</v>
      </c>
      <c r="D274" s="220" t="s">
        <v>205</v>
      </c>
      <c r="E274" s="221" t="s">
        <v>582</v>
      </c>
      <c r="F274" s="222" t="s">
        <v>583</v>
      </c>
      <c r="G274" s="223" t="s">
        <v>235</v>
      </c>
      <c r="H274" s="224">
        <v>66.922</v>
      </c>
      <c r="I274" s="225"/>
      <c r="J274" s="226">
        <f>ROUND(I274*H274,2)</f>
        <v>0</v>
      </c>
      <c r="K274" s="222" t="s">
        <v>168</v>
      </c>
      <c r="L274" s="227"/>
      <c r="M274" s="228" t="s">
        <v>19</v>
      </c>
      <c r="N274" s="229" t="s">
        <v>40</v>
      </c>
      <c r="O274" s="82"/>
      <c r="P274" s="211">
        <f>O274*H274</f>
        <v>0</v>
      </c>
      <c r="Q274" s="211">
        <v>0.006</v>
      </c>
      <c r="R274" s="211">
        <f>Q274*H274</f>
        <v>0.401532</v>
      </c>
      <c r="S274" s="211">
        <v>0</v>
      </c>
      <c r="T274" s="212">
        <f>S274*H274</f>
        <v>0</v>
      </c>
      <c r="U274" s="36"/>
      <c r="V274" s="36"/>
      <c r="W274" s="36"/>
      <c r="X274" s="36"/>
      <c r="Y274" s="36"/>
      <c r="Z274" s="36"/>
      <c r="AA274" s="36"/>
      <c r="AB274" s="36"/>
      <c r="AC274" s="36"/>
      <c r="AD274" s="36"/>
      <c r="AE274" s="36"/>
      <c r="AR274" s="213" t="s">
        <v>314</v>
      </c>
      <c r="AT274" s="213" t="s">
        <v>205</v>
      </c>
      <c r="AU274" s="213" t="s">
        <v>79</v>
      </c>
      <c r="AY274" s="15" t="s">
        <v>162</v>
      </c>
      <c r="BE274" s="214">
        <f>IF(N274="základní",J274,0)</f>
        <v>0</v>
      </c>
      <c r="BF274" s="214">
        <f>IF(N274="snížená",J274,0)</f>
        <v>0</v>
      </c>
      <c r="BG274" s="214">
        <f>IF(N274="zákl. přenesená",J274,0)</f>
        <v>0</v>
      </c>
      <c r="BH274" s="214">
        <f>IF(N274="sníž. přenesená",J274,0)</f>
        <v>0</v>
      </c>
      <c r="BI274" s="214">
        <f>IF(N274="nulová",J274,0)</f>
        <v>0</v>
      </c>
      <c r="BJ274" s="15" t="s">
        <v>77</v>
      </c>
      <c r="BK274" s="214">
        <f>ROUND(I274*H274,2)</f>
        <v>0</v>
      </c>
      <c r="BL274" s="15" t="s">
        <v>238</v>
      </c>
      <c r="BM274" s="213" t="s">
        <v>584</v>
      </c>
    </row>
    <row r="275" spans="1:65" s="2" customFormat="1" ht="49.05" customHeight="1">
      <c r="A275" s="36"/>
      <c r="B275" s="37"/>
      <c r="C275" s="202" t="s">
        <v>585</v>
      </c>
      <c r="D275" s="202" t="s">
        <v>164</v>
      </c>
      <c r="E275" s="203" t="s">
        <v>586</v>
      </c>
      <c r="F275" s="204" t="s">
        <v>587</v>
      </c>
      <c r="G275" s="205" t="s">
        <v>235</v>
      </c>
      <c r="H275" s="206">
        <v>296.18</v>
      </c>
      <c r="I275" s="207"/>
      <c r="J275" s="208">
        <f>ROUND(I275*H275,2)</f>
        <v>0</v>
      </c>
      <c r="K275" s="204" t="s">
        <v>168</v>
      </c>
      <c r="L275" s="42"/>
      <c r="M275" s="209" t="s">
        <v>19</v>
      </c>
      <c r="N275" s="210" t="s">
        <v>40</v>
      </c>
      <c r="O275" s="82"/>
      <c r="P275" s="211">
        <f>O275*H275</f>
        <v>0</v>
      </c>
      <c r="Q275" s="211">
        <v>0</v>
      </c>
      <c r="R275" s="211">
        <f>Q275*H275</f>
        <v>0</v>
      </c>
      <c r="S275" s="211">
        <v>0.0145</v>
      </c>
      <c r="T275" s="212">
        <f>S275*H275</f>
        <v>4.2946100000000005</v>
      </c>
      <c r="U275" s="36"/>
      <c r="V275" s="36"/>
      <c r="W275" s="36"/>
      <c r="X275" s="36"/>
      <c r="Y275" s="36"/>
      <c r="Z275" s="36"/>
      <c r="AA275" s="36"/>
      <c r="AB275" s="36"/>
      <c r="AC275" s="36"/>
      <c r="AD275" s="36"/>
      <c r="AE275" s="36"/>
      <c r="AR275" s="213" t="s">
        <v>238</v>
      </c>
      <c r="AT275" s="213" t="s">
        <v>164</v>
      </c>
      <c r="AU275" s="213" t="s">
        <v>79</v>
      </c>
      <c r="AY275" s="15" t="s">
        <v>162</v>
      </c>
      <c r="BE275" s="214">
        <f>IF(N275="základní",J275,0)</f>
        <v>0</v>
      </c>
      <c r="BF275" s="214">
        <f>IF(N275="snížená",J275,0)</f>
        <v>0</v>
      </c>
      <c r="BG275" s="214">
        <f>IF(N275="zákl. přenesená",J275,0)</f>
        <v>0</v>
      </c>
      <c r="BH275" s="214">
        <f>IF(N275="sníž. přenesená",J275,0)</f>
        <v>0</v>
      </c>
      <c r="BI275" s="214">
        <f>IF(N275="nulová",J275,0)</f>
        <v>0</v>
      </c>
      <c r="BJ275" s="15" t="s">
        <v>77</v>
      </c>
      <c r="BK275" s="214">
        <f>ROUND(I275*H275,2)</f>
        <v>0</v>
      </c>
      <c r="BL275" s="15" t="s">
        <v>238</v>
      </c>
      <c r="BM275" s="213" t="s">
        <v>588</v>
      </c>
    </row>
    <row r="276" spans="1:47" s="2" customFormat="1" ht="12">
      <c r="A276" s="36"/>
      <c r="B276" s="37"/>
      <c r="C276" s="38"/>
      <c r="D276" s="215" t="s">
        <v>171</v>
      </c>
      <c r="E276" s="38"/>
      <c r="F276" s="216" t="s">
        <v>589</v>
      </c>
      <c r="G276" s="38"/>
      <c r="H276" s="38"/>
      <c r="I276" s="217"/>
      <c r="J276" s="38"/>
      <c r="K276" s="38"/>
      <c r="L276" s="42"/>
      <c r="M276" s="218"/>
      <c r="N276" s="219"/>
      <c r="O276" s="82"/>
      <c r="P276" s="82"/>
      <c r="Q276" s="82"/>
      <c r="R276" s="82"/>
      <c r="S276" s="82"/>
      <c r="T276" s="83"/>
      <c r="U276" s="36"/>
      <c r="V276" s="36"/>
      <c r="W276" s="36"/>
      <c r="X276" s="36"/>
      <c r="Y276" s="36"/>
      <c r="Z276" s="36"/>
      <c r="AA276" s="36"/>
      <c r="AB276" s="36"/>
      <c r="AC276" s="36"/>
      <c r="AD276" s="36"/>
      <c r="AE276" s="36"/>
      <c r="AT276" s="15" t="s">
        <v>171</v>
      </c>
      <c r="AU276" s="15" t="s">
        <v>79</v>
      </c>
    </row>
    <row r="277" spans="1:65" s="2" customFormat="1" ht="49.05" customHeight="1">
      <c r="A277" s="36"/>
      <c r="B277" s="37"/>
      <c r="C277" s="202" t="s">
        <v>590</v>
      </c>
      <c r="D277" s="202" t="s">
        <v>164</v>
      </c>
      <c r="E277" s="203" t="s">
        <v>591</v>
      </c>
      <c r="F277" s="204" t="s">
        <v>592</v>
      </c>
      <c r="G277" s="205" t="s">
        <v>235</v>
      </c>
      <c r="H277" s="206">
        <v>72.01</v>
      </c>
      <c r="I277" s="207"/>
      <c r="J277" s="208">
        <f>ROUND(I277*H277,2)</f>
        <v>0</v>
      </c>
      <c r="K277" s="204" t="s">
        <v>168</v>
      </c>
      <c r="L277" s="42"/>
      <c r="M277" s="209" t="s">
        <v>19</v>
      </c>
      <c r="N277" s="210" t="s">
        <v>40</v>
      </c>
      <c r="O277" s="82"/>
      <c r="P277" s="211">
        <f>O277*H277</f>
        <v>0</v>
      </c>
      <c r="Q277" s="211">
        <v>0</v>
      </c>
      <c r="R277" s="211">
        <f>Q277*H277</f>
        <v>0</v>
      </c>
      <c r="S277" s="211">
        <v>0.024</v>
      </c>
      <c r="T277" s="212">
        <f>S277*H277</f>
        <v>1.7282400000000002</v>
      </c>
      <c r="U277" s="36"/>
      <c r="V277" s="36"/>
      <c r="W277" s="36"/>
      <c r="X277" s="36"/>
      <c r="Y277" s="36"/>
      <c r="Z277" s="36"/>
      <c r="AA277" s="36"/>
      <c r="AB277" s="36"/>
      <c r="AC277" s="36"/>
      <c r="AD277" s="36"/>
      <c r="AE277" s="36"/>
      <c r="AR277" s="213" t="s">
        <v>238</v>
      </c>
      <c r="AT277" s="213" t="s">
        <v>164</v>
      </c>
      <c r="AU277" s="213" t="s">
        <v>79</v>
      </c>
      <c r="AY277" s="15" t="s">
        <v>162</v>
      </c>
      <c r="BE277" s="214">
        <f>IF(N277="základní",J277,0)</f>
        <v>0</v>
      </c>
      <c r="BF277" s="214">
        <f>IF(N277="snížená",J277,0)</f>
        <v>0</v>
      </c>
      <c r="BG277" s="214">
        <f>IF(N277="zákl. přenesená",J277,0)</f>
        <v>0</v>
      </c>
      <c r="BH277" s="214">
        <f>IF(N277="sníž. přenesená",J277,0)</f>
        <v>0</v>
      </c>
      <c r="BI277" s="214">
        <f>IF(N277="nulová",J277,0)</f>
        <v>0</v>
      </c>
      <c r="BJ277" s="15" t="s">
        <v>77</v>
      </c>
      <c r="BK277" s="214">
        <f>ROUND(I277*H277,2)</f>
        <v>0</v>
      </c>
      <c r="BL277" s="15" t="s">
        <v>238</v>
      </c>
      <c r="BM277" s="213" t="s">
        <v>593</v>
      </c>
    </row>
    <row r="278" spans="1:47" s="2" customFormat="1" ht="12">
      <c r="A278" s="36"/>
      <c r="B278" s="37"/>
      <c r="C278" s="38"/>
      <c r="D278" s="215" t="s">
        <v>171</v>
      </c>
      <c r="E278" s="38"/>
      <c r="F278" s="216" t="s">
        <v>594</v>
      </c>
      <c r="G278" s="38"/>
      <c r="H278" s="38"/>
      <c r="I278" s="217"/>
      <c r="J278" s="38"/>
      <c r="K278" s="38"/>
      <c r="L278" s="42"/>
      <c r="M278" s="218"/>
      <c r="N278" s="219"/>
      <c r="O278" s="82"/>
      <c r="P278" s="82"/>
      <c r="Q278" s="82"/>
      <c r="R278" s="82"/>
      <c r="S278" s="82"/>
      <c r="T278" s="83"/>
      <c r="U278" s="36"/>
      <c r="V278" s="36"/>
      <c r="W278" s="36"/>
      <c r="X278" s="36"/>
      <c r="Y278" s="36"/>
      <c r="Z278" s="36"/>
      <c r="AA278" s="36"/>
      <c r="AB278" s="36"/>
      <c r="AC278" s="36"/>
      <c r="AD278" s="36"/>
      <c r="AE278" s="36"/>
      <c r="AT278" s="15" t="s">
        <v>171</v>
      </c>
      <c r="AU278" s="15" t="s">
        <v>79</v>
      </c>
    </row>
    <row r="279" spans="1:65" s="2" customFormat="1" ht="49.05" customHeight="1">
      <c r="A279" s="36"/>
      <c r="B279" s="37"/>
      <c r="C279" s="202" t="s">
        <v>595</v>
      </c>
      <c r="D279" s="202" t="s">
        <v>164</v>
      </c>
      <c r="E279" s="203" t="s">
        <v>596</v>
      </c>
      <c r="F279" s="204" t="s">
        <v>597</v>
      </c>
      <c r="G279" s="205" t="s">
        <v>184</v>
      </c>
      <c r="H279" s="206">
        <v>4.02</v>
      </c>
      <c r="I279" s="207"/>
      <c r="J279" s="208">
        <f>ROUND(I279*H279,2)</f>
        <v>0</v>
      </c>
      <c r="K279" s="204" t="s">
        <v>168</v>
      </c>
      <c r="L279" s="42"/>
      <c r="M279" s="209" t="s">
        <v>19</v>
      </c>
      <c r="N279" s="210" t="s">
        <v>40</v>
      </c>
      <c r="O279" s="82"/>
      <c r="P279" s="211">
        <f>O279*H279</f>
        <v>0</v>
      </c>
      <c r="Q279" s="211">
        <v>0</v>
      </c>
      <c r="R279" s="211">
        <f>Q279*H279</f>
        <v>0</v>
      </c>
      <c r="S279" s="211">
        <v>0</v>
      </c>
      <c r="T279" s="212">
        <f>S279*H279</f>
        <v>0</v>
      </c>
      <c r="U279" s="36"/>
      <c r="V279" s="36"/>
      <c r="W279" s="36"/>
      <c r="X279" s="36"/>
      <c r="Y279" s="36"/>
      <c r="Z279" s="36"/>
      <c r="AA279" s="36"/>
      <c r="AB279" s="36"/>
      <c r="AC279" s="36"/>
      <c r="AD279" s="36"/>
      <c r="AE279" s="36"/>
      <c r="AR279" s="213" t="s">
        <v>238</v>
      </c>
      <c r="AT279" s="213" t="s">
        <v>164</v>
      </c>
      <c r="AU279" s="213" t="s">
        <v>79</v>
      </c>
      <c r="AY279" s="15" t="s">
        <v>162</v>
      </c>
      <c r="BE279" s="214">
        <f>IF(N279="základní",J279,0)</f>
        <v>0</v>
      </c>
      <c r="BF279" s="214">
        <f>IF(N279="snížená",J279,0)</f>
        <v>0</v>
      </c>
      <c r="BG279" s="214">
        <f>IF(N279="zákl. přenesená",J279,0)</f>
        <v>0</v>
      </c>
      <c r="BH279" s="214">
        <f>IF(N279="sníž. přenesená",J279,0)</f>
        <v>0</v>
      </c>
      <c r="BI279" s="214">
        <f>IF(N279="nulová",J279,0)</f>
        <v>0</v>
      </c>
      <c r="BJ279" s="15" t="s">
        <v>77</v>
      </c>
      <c r="BK279" s="214">
        <f>ROUND(I279*H279,2)</f>
        <v>0</v>
      </c>
      <c r="BL279" s="15" t="s">
        <v>238</v>
      </c>
      <c r="BM279" s="213" t="s">
        <v>598</v>
      </c>
    </row>
    <row r="280" spans="1:47" s="2" customFormat="1" ht="12">
      <c r="A280" s="36"/>
      <c r="B280" s="37"/>
      <c r="C280" s="38"/>
      <c r="D280" s="215" t="s">
        <v>171</v>
      </c>
      <c r="E280" s="38"/>
      <c r="F280" s="216" t="s">
        <v>599</v>
      </c>
      <c r="G280" s="38"/>
      <c r="H280" s="38"/>
      <c r="I280" s="217"/>
      <c r="J280" s="38"/>
      <c r="K280" s="38"/>
      <c r="L280" s="42"/>
      <c r="M280" s="218"/>
      <c r="N280" s="219"/>
      <c r="O280" s="82"/>
      <c r="P280" s="82"/>
      <c r="Q280" s="82"/>
      <c r="R280" s="82"/>
      <c r="S280" s="82"/>
      <c r="T280" s="83"/>
      <c r="U280" s="36"/>
      <c r="V280" s="36"/>
      <c r="W280" s="36"/>
      <c r="X280" s="36"/>
      <c r="Y280" s="36"/>
      <c r="Z280" s="36"/>
      <c r="AA280" s="36"/>
      <c r="AB280" s="36"/>
      <c r="AC280" s="36"/>
      <c r="AD280" s="36"/>
      <c r="AE280" s="36"/>
      <c r="AT280" s="15" t="s">
        <v>171</v>
      </c>
      <c r="AU280" s="15" t="s">
        <v>79</v>
      </c>
    </row>
    <row r="281" spans="1:63" s="12" customFormat="1" ht="22.8" customHeight="1">
      <c r="A281" s="12"/>
      <c r="B281" s="186"/>
      <c r="C281" s="187"/>
      <c r="D281" s="188" t="s">
        <v>68</v>
      </c>
      <c r="E281" s="200" t="s">
        <v>600</v>
      </c>
      <c r="F281" s="200" t="s">
        <v>601</v>
      </c>
      <c r="G281" s="187"/>
      <c r="H281" s="187"/>
      <c r="I281" s="190"/>
      <c r="J281" s="201">
        <f>BK281</f>
        <v>0</v>
      </c>
      <c r="K281" s="187"/>
      <c r="L281" s="192"/>
      <c r="M281" s="193"/>
      <c r="N281" s="194"/>
      <c r="O281" s="194"/>
      <c r="P281" s="195">
        <f>SUM(P282:P287)</f>
        <v>0</v>
      </c>
      <c r="Q281" s="194"/>
      <c r="R281" s="195">
        <f>SUM(R282:R287)</f>
        <v>0</v>
      </c>
      <c r="S281" s="194"/>
      <c r="T281" s="196">
        <f>SUM(T282:T287)</f>
        <v>0.07041</v>
      </c>
      <c r="U281" s="12"/>
      <c r="V281" s="12"/>
      <c r="W281" s="12"/>
      <c r="X281" s="12"/>
      <c r="Y281" s="12"/>
      <c r="Z281" s="12"/>
      <c r="AA281" s="12"/>
      <c r="AB281" s="12"/>
      <c r="AC281" s="12"/>
      <c r="AD281" s="12"/>
      <c r="AE281" s="12"/>
      <c r="AR281" s="197" t="s">
        <v>79</v>
      </c>
      <c r="AT281" s="198" t="s">
        <v>68</v>
      </c>
      <c r="AU281" s="198" t="s">
        <v>77</v>
      </c>
      <c r="AY281" s="197" t="s">
        <v>162</v>
      </c>
      <c r="BK281" s="199">
        <f>SUM(BK282:BK287)</f>
        <v>0</v>
      </c>
    </row>
    <row r="282" spans="1:65" s="2" customFormat="1" ht="24.15" customHeight="1">
      <c r="A282" s="36"/>
      <c r="B282" s="37"/>
      <c r="C282" s="202" t="s">
        <v>602</v>
      </c>
      <c r="D282" s="202" t="s">
        <v>164</v>
      </c>
      <c r="E282" s="203" t="s">
        <v>603</v>
      </c>
      <c r="F282" s="204" t="s">
        <v>604</v>
      </c>
      <c r="G282" s="205" t="s">
        <v>296</v>
      </c>
      <c r="H282" s="206">
        <v>1</v>
      </c>
      <c r="I282" s="207"/>
      <c r="J282" s="208">
        <f>ROUND(I282*H282,2)</f>
        <v>0</v>
      </c>
      <c r="K282" s="204" t="s">
        <v>19</v>
      </c>
      <c r="L282" s="42"/>
      <c r="M282" s="209" t="s">
        <v>19</v>
      </c>
      <c r="N282" s="210" t="s">
        <v>40</v>
      </c>
      <c r="O282" s="82"/>
      <c r="P282" s="211">
        <f>O282*H282</f>
        <v>0</v>
      </c>
      <c r="Q282" s="211">
        <v>0</v>
      </c>
      <c r="R282" s="211">
        <f>Q282*H282</f>
        <v>0</v>
      </c>
      <c r="S282" s="211">
        <v>0</v>
      </c>
      <c r="T282" s="212">
        <f>S282*H282</f>
        <v>0</v>
      </c>
      <c r="U282" s="36"/>
      <c r="V282" s="36"/>
      <c r="W282" s="36"/>
      <c r="X282" s="36"/>
      <c r="Y282" s="36"/>
      <c r="Z282" s="36"/>
      <c r="AA282" s="36"/>
      <c r="AB282" s="36"/>
      <c r="AC282" s="36"/>
      <c r="AD282" s="36"/>
      <c r="AE282" s="36"/>
      <c r="AR282" s="213" t="s">
        <v>238</v>
      </c>
      <c r="AT282" s="213" t="s">
        <v>164</v>
      </c>
      <c r="AU282" s="213" t="s">
        <v>79</v>
      </c>
      <c r="AY282" s="15" t="s">
        <v>162</v>
      </c>
      <c r="BE282" s="214">
        <f>IF(N282="základní",J282,0)</f>
        <v>0</v>
      </c>
      <c r="BF282" s="214">
        <f>IF(N282="snížená",J282,0)</f>
        <v>0</v>
      </c>
      <c r="BG282" s="214">
        <f>IF(N282="zákl. přenesená",J282,0)</f>
        <v>0</v>
      </c>
      <c r="BH282" s="214">
        <f>IF(N282="sníž. přenesená",J282,0)</f>
        <v>0</v>
      </c>
      <c r="BI282" s="214">
        <f>IF(N282="nulová",J282,0)</f>
        <v>0</v>
      </c>
      <c r="BJ282" s="15" t="s">
        <v>77</v>
      </c>
      <c r="BK282" s="214">
        <f>ROUND(I282*H282,2)</f>
        <v>0</v>
      </c>
      <c r="BL282" s="15" t="s">
        <v>238</v>
      </c>
      <c r="BM282" s="213" t="s">
        <v>605</v>
      </c>
    </row>
    <row r="283" spans="1:65" s="2" customFormat="1" ht="16.5" customHeight="1">
      <c r="A283" s="36"/>
      <c r="B283" s="37"/>
      <c r="C283" s="202" t="s">
        <v>606</v>
      </c>
      <c r="D283" s="202" t="s">
        <v>164</v>
      </c>
      <c r="E283" s="203" t="s">
        <v>607</v>
      </c>
      <c r="F283" s="204" t="s">
        <v>608</v>
      </c>
      <c r="G283" s="205" t="s">
        <v>196</v>
      </c>
      <c r="H283" s="206">
        <v>11</v>
      </c>
      <c r="I283" s="207"/>
      <c r="J283" s="208">
        <f>ROUND(I283*H283,2)</f>
        <v>0</v>
      </c>
      <c r="K283" s="204" t="s">
        <v>19</v>
      </c>
      <c r="L283" s="42"/>
      <c r="M283" s="209" t="s">
        <v>19</v>
      </c>
      <c r="N283" s="210" t="s">
        <v>40</v>
      </c>
      <c r="O283" s="82"/>
      <c r="P283" s="211">
        <f>O283*H283</f>
        <v>0</v>
      </c>
      <c r="Q283" s="211">
        <v>0</v>
      </c>
      <c r="R283" s="211">
        <f>Q283*H283</f>
        <v>0</v>
      </c>
      <c r="S283" s="211">
        <v>0</v>
      </c>
      <c r="T283" s="212">
        <f>S283*H283</f>
        <v>0</v>
      </c>
      <c r="U283" s="36"/>
      <c r="V283" s="36"/>
      <c r="W283" s="36"/>
      <c r="X283" s="36"/>
      <c r="Y283" s="36"/>
      <c r="Z283" s="36"/>
      <c r="AA283" s="36"/>
      <c r="AB283" s="36"/>
      <c r="AC283" s="36"/>
      <c r="AD283" s="36"/>
      <c r="AE283" s="36"/>
      <c r="AR283" s="213" t="s">
        <v>238</v>
      </c>
      <c r="AT283" s="213" t="s">
        <v>164</v>
      </c>
      <c r="AU283" s="213" t="s">
        <v>79</v>
      </c>
      <c r="AY283" s="15" t="s">
        <v>162</v>
      </c>
      <c r="BE283" s="214">
        <f>IF(N283="základní",J283,0)</f>
        <v>0</v>
      </c>
      <c r="BF283" s="214">
        <f>IF(N283="snížená",J283,0)</f>
        <v>0</v>
      </c>
      <c r="BG283" s="214">
        <f>IF(N283="zákl. přenesená",J283,0)</f>
        <v>0</v>
      </c>
      <c r="BH283" s="214">
        <f>IF(N283="sníž. přenesená",J283,0)</f>
        <v>0</v>
      </c>
      <c r="BI283" s="214">
        <f>IF(N283="nulová",J283,0)</f>
        <v>0</v>
      </c>
      <c r="BJ283" s="15" t="s">
        <v>77</v>
      </c>
      <c r="BK283" s="214">
        <f>ROUND(I283*H283,2)</f>
        <v>0</v>
      </c>
      <c r="BL283" s="15" t="s">
        <v>238</v>
      </c>
      <c r="BM283" s="213" t="s">
        <v>609</v>
      </c>
    </row>
    <row r="284" spans="1:65" s="2" customFormat="1" ht="24.15" customHeight="1">
      <c r="A284" s="36"/>
      <c r="B284" s="37"/>
      <c r="C284" s="202" t="s">
        <v>610</v>
      </c>
      <c r="D284" s="202" t="s">
        <v>164</v>
      </c>
      <c r="E284" s="203" t="s">
        <v>611</v>
      </c>
      <c r="F284" s="204" t="s">
        <v>612</v>
      </c>
      <c r="G284" s="205" t="s">
        <v>327</v>
      </c>
      <c r="H284" s="206">
        <v>18</v>
      </c>
      <c r="I284" s="207"/>
      <c r="J284" s="208">
        <f>ROUND(I284*H284,2)</f>
        <v>0</v>
      </c>
      <c r="K284" s="204" t="s">
        <v>168</v>
      </c>
      <c r="L284" s="42"/>
      <c r="M284" s="209" t="s">
        <v>19</v>
      </c>
      <c r="N284" s="210" t="s">
        <v>40</v>
      </c>
      <c r="O284" s="82"/>
      <c r="P284" s="211">
        <f>O284*H284</f>
        <v>0</v>
      </c>
      <c r="Q284" s="211">
        <v>0</v>
      </c>
      <c r="R284" s="211">
        <f>Q284*H284</f>
        <v>0</v>
      </c>
      <c r="S284" s="211">
        <v>0.00263</v>
      </c>
      <c r="T284" s="212">
        <f>S284*H284</f>
        <v>0.04734</v>
      </c>
      <c r="U284" s="36"/>
      <c r="V284" s="36"/>
      <c r="W284" s="36"/>
      <c r="X284" s="36"/>
      <c r="Y284" s="36"/>
      <c r="Z284" s="36"/>
      <c r="AA284" s="36"/>
      <c r="AB284" s="36"/>
      <c r="AC284" s="36"/>
      <c r="AD284" s="36"/>
      <c r="AE284" s="36"/>
      <c r="AR284" s="213" t="s">
        <v>238</v>
      </c>
      <c r="AT284" s="213" t="s">
        <v>164</v>
      </c>
      <c r="AU284" s="213" t="s">
        <v>79</v>
      </c>
      <c r="AY284" s="15" t="s">
        <v>162</v>
      </c>
      <c r="BE284" s="214">
        <f>IF(N284="základní",J284,0)</f>
        <v>0</v>
      </c>
      <c r="BF284" s="214">
        <f>IF(N284="snížená",J284,0)</f>
        <v>0</v>
      </c>
      <c r="BG284" s="214">
        <f>IF(N284="zákl. přenesená",J284,0)</f>
        <v>0</v>
      </c>
      <c r="BH284" s="214">
        <f>IF(N284="sníž. přenesená",J284,0)</f>
        <v>0</v>
      </c>
      <c r="BI284" s="214">
        <f>IF(N284="nulová",J284,0)</f>
        <v>0</v>
      </c>
      <c r="BJ284" s="15" t="s">
        <v>77</v>
      </c>
      <c r="BK284" s="214">
        <f>ROUND(I284*H284,2)</f>
        <v>0</v>
      </c>
      <c r="BL284" s="15" t="s">
        <v>238</v>
      </c>
      <c r="BM284" s="213" t="s">
        <v>613</v>
      </c>
    </row>
    <row r="285" spans="1:47" s="2" customFormat="1" ht="12">
      <c r="A285" s="36"/>
      <c r="B285" s="37"/>
      <c r="C285" s="38"/>
      <c r="D285" s="215" t="s">
        <v>171</v>
      </c>
      <c r="E285" s="38"/>
      <c r="F285" s="216" t="s">
        <v>614</v>
      </c>
      <c r="G285" s="38"/>
      <c r="H285" s="38"/>
      <c r="I285" s="217"/>
      <c r="J285" s="38"/>
      <c r="K285" s="38"/>
      <c r="L285" s="42"/>
      <c r="M285" s="218"/>
      <c r="N285" s="219"/>
      <c r="O285" s="82"/>
      <c r="P285" s="82"/>
      <c r="Q285" s="82"/>
      <c r="R285" s="82"/>
      <c r="S285" s="82"/>
      <c r="T285" s="83"/>
      <c r="U285" s="36"/>
      <c r="V285" s="36"/>
      <c r="W285" s="36"/>
      <c r="X285" s="36"/>
      <c r="Y285" s="36"/>
      <c r="Z285" s="36"/>
      <c r="AA285" s="36"/>
      <c r="AB285" s="36"/>
      <c r="AC285" s="36"/>
      <c r="AD285" s="36"/>
      <c r="AE285" s="36"/>
      <c r="AT285" s="15" t="s">
        <v>171</v>
      </c>
      <c r="AU285" s="15" t="s">
        <v>79</v>
      </c>
    </row>
    <row r="286" spans="1:65" s="2" customFormat="1" ht="24.15" customHeight="1">
      <c r="A286" s="36"/>
      <c r="B286" s="37"/>
      <c r="C286" s="202" t="s">
        <v>615</v>
      </c>
      <c r="D286" s="202" t="s">
        <v>164</v>
      </c>
      <c r="E286" s="203" t="s">
        <v>616</v>
      </c>
      <c r="F286" s="204" t="s">
        <v>617</v>
      </c>
      <c r="G286" s="205" t="s">
        <v>196</v>
      </c>
      <c r="H286" s="206">
        <v>1</v>
      </c>
      <c r="I286" s="207"/>
      <c r="J286" s="208">
        <f>ROUND(I286*H286,2)</f>
        <v>0</v>
      </c>
      <c r="K286" s="204" t="s">
        <v>168</v>
      </c>
      <c r="L286" s="42"/>
      <c r="M286" s="209" t="s">
        <v>19</v>
      </c>
      <c r="N286" s="210" t="s">
        <v>40</v>
      </c>
      <c r="O286" s="82"/>
      <c r="P286" s="211">
        <f>O286*H286</f>
        <v>0</v>
      </c>
      <c r="Q286" s="211">
        <v>0</v>
      </c>
      <c r="R286" s="211">
        <f>Q286*H286</f>
        <v>0</v>
      </c>
      <c r="S286" s="211">
        <v>0.02307</v>
      </c>
      <c r="T286" s="212">
        <f>S286*H286</f>
        <v>0.02307</v>
      </c>
      <c r="U286" s="36"/>
      <c r="V286" s="36"/>
      <c r="W286" s="36"/>
      <c r="X286" s="36"/>
      <c r="Y286" s="36"/>
      <c r="Z286" s="36"/>
      <c r="AA286" s="36"/>
      <c r="AB286" s="36"/>
      <c r="AC286" s="36"/>
      <c r="AD286" s="36"/>
      <c r="AE286" s="36"/>
      <c r="AR286" s="213" t="s">
        <v>238</v>
      </c>
      <c r="AT286" s="213" t="s">
        <v>164</v>
      </c>
      <c r="AU286" s="213" t="s">
        <v>79</v>
      </c>
      <c r="AY286" s="15" t="s">
        <v>162</v>
      </c>
      <c r="BE286" s="214">
        <f>IF(N286="základní",J286,0)</f>
        <v>0</v>
      </c>
      <c r="BF286" s="214">
        <f>IF(N286="snížená",J286,0)</f>
        <v>0</v>
      </c>
      <c r="BG286" s="214">
        <f>IF(N286="zákl. přenesená",J286,0)</f>
        <v>0</v>
      </c>
      <c r="BH286" s="214">
        <f>IF(N286="sníž. přenesená",J286,0)</f>
        <v>0</v>
      </c>
      <c r="BI286" s="214">
        <f>IF(N286="nulová",J286,0)</f>
        <v>0</v>
      </c>
      <c r="BJ286" s="15" t="s">
        <v>77</v>
      </c>
      <c r="BK286" s="214">
        <f>ROUND(I286*H286,2)</f>
        <v>0</v>
      </c>
      <c r="BL286" s="15" t="s">
        <v>238</v>
      </c>
      <c r="BM286" s="213" t="s">
        <v>618</v>
      </c>
    </row>
    <row r="287" spans="1:47" s="2" customFormat="1" ht="12">
      <c r="A287" s="36"/>
      <c r="B287" s="37"/>
      <c r="C287" s="38"/>
      <c r="D287" s="215" t="s">
        <v>171</v>
      </c>
      <c r="E287" s="38"/>
      <c r="F287" s="216" t="s">
        <v>619</v>
      </c>
      <c r="G287" s="38"/>
      <c r="H287" s="38"/>
      <c r="I287" s="217"/>
      <c r="J287" s="38"/>
      <c r="K287" s="38"/>
      <c r="L287" s="42"/>
      <c r="M287" s="218"/>
      <c r="N287" s="219"/>
      <c r="O287" s="82"/>
      <c r="P287" s="82"/>
      <c r="Q287" s="82"/>
      <c r="R287" s="82"/>
      <c r="S287" s="82"/>
      <c r="T287" s="83"/>
      <c r="U287" s="36"/>
      <c r="V287" s="36"/>
      <c r="W287" s="36"/>
      <c r="X287" s="36"/>
      <c r="Y287" s="36"/>
      <c r="Z287" s="36"/>
      <c r="AA287" s="36"/>
      <c r="AB287" s="36"/>
      <c r="AC287" s="36"/>
      <c r="AD287" s="36"/>
      <c r="AE287" s="36"/>
      <c r="AT287" s="15" t="s">
        <v>171</v>
      </c>
      <c r="AU287" s="15" t="s">
        <v>79</v>
      </c>
    </row>
    <row r="288" spans="1:63" s="12" customFormat="1" ht="22.8" customHeight="1">
      <c r="A288" s="12"/>
      <c r="B288" s="186"/>
      <c r="C288" s="187"/>
      <c r="D288" s="188" t="s">
        <v>68</v>
      </c>
      <c r="E288" s="200" t="s">
        <v>620</v>
      </c>
      <c r="F288" s="200" t="s">
        <v>621</v>
      </c>
      <c r="G288" s="187"/>
      <c r="H288" s="187"/>
      <c r="I288" s="190"/>
      <c r="J288" s="201">
        <f>BK288</f>
        <v>0</v>
      </c>
      <c r="K288" s="187"/>
      <c r="L288" s="192"/>
      <c r="M288" s="193"/>
      <c r="N288" s="194"/>
      <c r="O288" s="194"/>
      <c r="P288" s="195">
        <f>SUM(P289:P290)</f>
        <v>0</v>
      </c>
      <c r="Q288" s="194"/>
      <c r="R288" s="195">
        <f>SUM(R289:R290)</f>
        <v>0</v>
      </c>
      <c r="S288" s="194"/>
      <c r="T288" s="196">
        <f>SUM(T289:T290)</f>
        <v>0.02099658</v>
      </c>
      <c r="U288" s="12"/>
      <c r="V288" s="12"/>
      <c r="W288" s="12"/>
      <c r="X288" s="12"/>
      <c r="Y288" s="12"/>
      <c r="Z288" s="12"/>
      <c r="AA288" s="12"/>
      <c r="AB288" s="12"/>
      <c r="AC288" s="12"/>
      <c r="AD288" s="12"/>
      <c r="AE288" s="12"/>
      <c r="AR288" s="197" t="s">
        <v>79</v>
      </c>
      <c r="AT288" s="198" t="s">
        <v>68</v>
      </c>
      <c r="AU288" s="198" t="s">
        <v>77</v>
      </c>
      <c r="AY288" s="197" t="s">
        <v>162</v>
      </c>
      <c r="BK288" s="199">
        <f>SUM(BK289:BK290)</f>
        <v>0</v>
      </c>
    </row>
    <row r="289" spans="1:65" s="2" customFormat="1" ht="16.5" customHeight="1">
      <c r="A289" s="36"/>
      <c r="B289" s="37"/>
      <c r="C289" s="202" t="s">
        <v>622</v>
      </c>
      <c r="D289" s="202" t="s">
        <v>164</v>
      </c>
      <c r="E289" s="203" t="s">
        <v>623</v>
      </c>
      <c r="F289" s="204" t="s">
        <v>624</v>
      </c>
      <c r="G289" s="205" t="s">
        <v>296</v>
      </c>
      <c r="H289" s="206">
        <v>1</v>
      </c>
      <c r="I289" s="207"/>
      <c r="J289" s="208">
        <f>ROUND(I289*H289,2)</f>
        <v>0</v>
      </c>
      <c r="K289" s="204" t="s">
        <v>19</v>
      </c>
      <c r="L289" s="42"/>
      <c r="M289" s="209" t="s">
        <v>19</v>
      </c>
      <c r="N289" s="210" t="s">
        <v>40</v>
      </c>
      <c r="O289" s="82"/>
      <c r="P289" s="211">
        <f>O289*H289</f>
        <v>0</v>
      </c>
      <c r="Q289" s="211">
        <v>0</v>
      </c>
      <c r="R289" s="211">
        <f>Q289*H289</f>
        <v>0</v>
      </c>
      <c r="S289" s="211">
        <v>0</v>
      </c>
      <c r="T289" s="212">
        <f>S289*H289</f>
        <v>0</v>
      </c>
      <c r="U289" s="36"/>
      <c r="V289" s="36"/>
      <c r="W289" s="36"/>
      <c r="X289" s="36"/>
      <c r="Y289" s="36"/>
      <c r="Z289" s="36"/>
      <c r="AA289" s="36"/>
      <c r="AB289" s="36"/>
      <c r="AC289" s="36"/>
      <c r="AD289" s="36"/>
      <c r="AE289" s="36"/>
      <c r="AR289" s="213" t="s">
        <v>238</v>
      </c>
      <c r="AT289" s="213" t="s">
        <v>164</v>
      </c>
      <c r="AU289" s="213" t="s">
        <v>79</v>
      </c>
      <c r="AY289" s="15" t="s">
        <v>162</v>
      </c>
      <c r="BE289" s="214">
        <f>IF(N289="základní",J289,0)</f>
        <v>0</v>
      </c>
      <c r="BF289" s="214">
        <f>IF(N289="snížená",J289,0)</f>
        <v>0</v>
      </c>
      <c r="BG289" s="214">
        <f>IF(N289="zákl. přenesená",J289,0)</f>
        <v>0</v>
      </c>
      <c r="BH289" s="214">
        <f>IF(N289="sníž. přenesená",J289,0)</f>
        <v>0</v>
      </c>
      <c r="BI289" s="214">
        <f>IF(N289="nulová",J289,0)</f>
        <v>0</v>
      </c>
      <c r="BJ289" s="15" t="s">
        <v>77</v>
      </c>
      <c r="BK289" s="214">
        <f>ROUND(I289*H289,2)</f>
        <v>0</v>
      </c>
      <c r="BL289" s="15" t="s">
        <v>238</v>
      </c>
      <c r="BM289" s="213" t="s">
        <v>625</v>
      </c>
    </row>
    <row r="290" spans="1:65" s="2" customFormat="1" ht="24.15" customHeight="1">
      <c r="A290" s="36"/>
      <c r="B290" s="37"/>
      <c r="C290" s="202" t="s">
        <v>626</v>
      </c>
      <c r="D290" s="202" t="s">
        <v>164</v>
      </c>
      <c r="E290" s="203" t="s">
        <v>627</v>
      </c>
      <c r="F290" s="204" t="s">
        <v>628</v>
      </c>
      <c r="G290" s="205" t="s">
        <v>327</v>
      </c>
      <c r="H290" s="206">
        <v>72.402</v>
      </c>
      <c r="I290" s="207"/>
      <c r="J290" s="208">
        <f>ROUND(I290*H290,2)</f>
        <v>0</v>
      </c>
      <c r="K290" s="204" t="s">
        <v>19</v>
      </c>
      <c r="L290" s="42"/>
      <c r="M290" s="209" t="s">
        <v>19</v>
      </c>
      <c r="N290" s="210" t="s">
        <v>40</v>
      </c>
      <c r="O290" s="82"/>
      <c r="P290" s="211">
        <f>O290*H290</f>
        <v>0</v>
      </c>
      <c r="Q290" s="211">
        <v>0</v>
      </c>
      <c r="R290" s="211">
        <f>Q290*H290</f>
        <v>0</v>
      </c>
      <c r="S290" s="211">
        <v>0.00029</v>
      </c>
      <c r="T290" s="212">
        <f>S290*H290</f>
        <v>0.02099658</v>
      </c>
      <c r="U290" s="36"/>
      <c r="V290" s="36"/>
      <c r="W290" s="36"/>
      <c r="X290" s="36"/>
      <c r="Y290" s="36"/>
      <c r="Z290" s="36"/>
      <c r="AA290" s="36"/>
      <c r="AB290" s="36"/>
      <c r="AC290" s="36"/>
      <c r="AD290" s="36"/>
      <c r="AE290" s="36"/>
      <c r="AR290" s="213" t="s">
        <v>238</v>
      </c>
      <c r="AT290" s="213" t="s">
        <v>164</v>
      </c>
      <c r="AU290" s="213" t="s">
        <v>79</v>
      </c>
      <c r="AY290" s="15" t="s">
        <v>162</v>
      </c>
      <c r="BE290" s="214">
        <f>IF(N290="základní",J290,0)</f>
        <v>0</v>
      </c>
      <c r="BF290" s="214">
        <f>IF(N290="snížená",J290,0)</f>
        <v>0</v>
      </c>
      <c r="BG290" s="214">
        <f>IF(N290="zákl. přenesená",J290,0)</f>
        <v>0</v>
      </c>
      <c r="BH290" s="214">
        <f>IF(N290="sníž. přenesená",J290,0)</f>
        <v>0</v>
      </c>
      <c r="BI290" s="214">
        <f>IF(N290="nulová",J290,0)</f>
        <v>0</v>
      </c>
      <c r="BJ290" s="15" t="s">
        <v>77</v>
      </c>
      <c r="BK290" s="214">
        <f>ROUND(I290*H290,2)</f>
        <v>0</v>
      </c>
      <c r="BL290" s="15" t="s">
        <v>238</v>
      </c>
      <c r="BM290" s="213" t="s">
        <v>629</v>
      </c>
    </row>
    <row r="291" spans="1:63" s="12" customFormat="1" ht="22.8" customHeight="1">
      <c r="A291" s="12"/>
      <c r="B291" s="186"/>
      <c r="C291" s="187"/>
      <c r="D291" s="188" t="s">
        <v>68</v>
      </c>
      <c r="E291" s="200" t="s">
        <v>630</v>
      </c>
      <c r="F291" s="200" t="s">
        <v>631</v>
      </c>
      <c r="G291" s="187"/>
      <c r="H291" s="187"/>
      <c r="I291" s="190"/>
      <c r="J291" s="201">
        <f>BK291</f>
        <v>0</v>
      </c>
      <c r="K291" s="187"/>
      <c r="L291" s="192"/>
      <c r="M291" s="193"/>
      <c r="N291" s="194"/>
      <c r="O291" s="194"/>
      <c r="P291" s="195">
        <f>P292</f>
        <v>0</v>
      </c>
      <c r="Q291" s="194"/>
      <c r="R291" s="195">
        <f>R292</f>
        <v>0</v>
      </c>
      <c r="S291" s="194"/>
      <c r="T291" s="196">
        <f>T292</f>
        <v>0</v>
      </c>
      <c r="U291" s="12"/>
      <c r="V291" s="12"/>
      <c r="W291" s="12"/>
      <c r="X291" s="12"/>
      <c r="Y291" s="12"/>
      <c r="Z291" s="12"/>
      <c r="AA291" s="12"/>
      <c r="AB291" s="12"/>
      <c r="AC291" s="12"/>
      <c r="AD291" s="12"/>
      <c r="AE291" s="12"/>
      <c r="AR291" s="197" t="s">
        <v>79</v>
      </c>
      <c r="AT291" s="198" t="s">
        <v>68</v>
      </c>
      <c r="AU291" s="198" t="s">
        <v>77</v>
      </c>
      <c r="AY291" s="197" t="s">
        <v>162</v>
      </c>
      <c r="BK291" s="199">
        <f>BK292</f>
        <v>0</v>
      </c>
    </row>
    <row r="292" spans="1:65" s="2" customFormat="1" ht="21.75" customHeight="1">
      <c r="A292" s="36"/>
      <c r="B292" s="37"/>
      <c r="C292" s="202" t="s">
        <v>632</v>
      </c>
      <c r="D292" s="202" t="s">
        <v>164</v>
      </c>
      <c r="E292" s="203" t="s">
        <v>633</v>
      </c>
      <c r="F292" s="204" t="s">
        <v>634</v>
      </c>
      <c r="G292" s="205" t="s">
        <v>327</v>
      </c>
      <c r="H292" s="206">
        <v>8</v>
      </c>
      <c r="I292" s="207"/>
      <c r="J292" s="208">
        <f>ROUND(I292*H292,2)</f>
        <v>0</v>
      </c>
      <c r="K292" s="204" t="s">
        <v>19</v>
      </c>
      <c r="L292" s="42"/>
      <c r="M292" s="209" t="s">
        <v>19</v>
      </c>
      <c r="N292" s="210" t="s">
        <v>40</v>
      </c>
      <c r="O292" s="82"/>
      <c r="P292" s="211">
        <f>O292*H292</f>
        <v>0</v>
      </c>
      <c r="Q292" s="211">
        <v>0</v>
      </c>
      <c r="R292" s="211">
        <f>Q292*H292</f>
        <v>0</v>
      </c>
      <c r="S292" s="211">
        <v>0</v>
      </c>
      <c r="T292" s="212">
        <f>S292*H292</f>
        <v>0</v>
      </c>
      <c r="U292" s="36"/>
      <c r="V292" s="36"/>
      <c r="W292" s="36"/>
      <c r="X292" s="36"/>
      <c r="Y292" s="36"/>
      <c r="Z292" s="36"/>
      <c r="AA292" s="36"/>
      <c r="AB292" s="36"/>
      <c r="AC292" s="36"/>
      <c r="AD292" s="36"/>
      <c r="AE292" s="36"/>
      <c r="AR292" s="213" t="s">
        <v>238</v>
      </c>
      <c r="AT292" s="213" t="s">
        <v>164</v>
      </c>
      <c r="AU292" s="213" t="s">
        <v>79</v>
      </c>
      <c r="AY292" s="15" t="s">
        <v>162</v>
      </c>
      <c r="BE292" s="214">
        <f>IF(N292="základní",J292,0)</f>
        <v>0</v>
      </c>
      <c r="BF292" s="214">
        <f>IF(N292="snížená",J292,0)</f>
        <v>0</v>
      </c>
      <c r="BG292" s="214">
        <f>IF(N292="zákl. přenesená",J292,0)</f>
        <v>0</v>
      </c>
      <c r="BH292" s="214">
        <f>IF(N292="sníž. přenesená",J292,0)</f>
        <v>0</v>
      </c>
      <c r="BI292" s="214">
        <f>IF(N292="nulová",J292,0)</f>
        <v>0</v>
      </c>
      <c r="BJ292" s="15" t="s">
        <v>77</v>
      </c>
      <c r="BK292" s="214">
        <f>ROUND(I292*H292,2)</f>
        <v>0</v>
      </c>
      <c r="BL292" s="15" t="s">
        <v>238</v>
      </c>
      <c r="BM292" s="213" t="s">
        <v>635</v>
      </c>
    </row>
    <row r="293" spans="1:63" s="12" customFormat="1" ht="22.8" customHeight="1">
      <c r="A293" s="12"/>
      <c r="B293" s="186"/>
      <c r="C293" s="187"/>
      <c r="D293" s="188" t="s">
        <v>68</v>
      </c>
      <c r="E293" s="200" t="s">
        <v>636</v>
      </c>
      <c r="F293" s="200" t="s">
        <v>637</v>
      </c>
      <c r="G293" s="187"/>
      <c r="H293" s="187"/>
      <c r="I293" s="190"/>
      <c r="J293" s="201">
        <f>BK293</f>
        <v>0</v>
      </c>
      <c r="K293" s="187"/>
      <c r="L293" s="192"/>
      <c r="M293" s="193"/>
      <c r="N293" s="194"/>
      <c r="O293" s="194"/>
      <c r="P293" s="195">
        <f>SUM(P294:P296)</f>
        <v>0</v>
      </c>
      <c r="Q293" s="194"/>
      <c r="R293" s="195">
        <f>SUM(R294:R296)</f>
        <v>0</v>
      </c>
      <c r="S293" s="194"/>
      <c r="T293" s="196">
        <f>SUM(T294:T296)</f>
        <v>0.01946</v>
      </c>
      <c r="U293" s="12"/>
      <c r="V293" s="12"/>
      <c r="W293" s="12"/>
      <c r="X293" s="12"/>
      <c r="Y293" s="12"/>
      <c r="Z293" s="12"/>
      <c r="AA293" s="12"/>
      <c r="AB293" s="12"/>
      <c r="AC293" s="12"/>
      <c r="AD293" s="12"/>
      <c r="AE293" s="12"/>
      <c r="AR293" s="197" t="s">
        <v>79</v>
      </c>
      <c r="AT293" s="198" t="s">
        <v>68</v>
      </c>
      <c r="AU293" s="198" t="s">
        <v>77</v>
      </c>
      <c r="AY293" s="197" t="s">
        <v>162</v>
      </c>
      <c r="BK293" s="199">
        <f>SUM(BK294:BK296)</f>
        <v>0</v>
      </c>
    </row>
    <row r="294" spans="1:65" s="2" customFormat="1" ht="21.75" customHeight="1">
      <c r="A294" s="36"/>
      <c r="B294" s="37"/>
      <c r="C294" s="202" t="s">
        <v>638</v>
      </c>
      <c r="D294" s="202" t="s">
        <v>164</v>
      </c>
      <c r="E294" s="203" t="s">
        <v>639</v>
      </c>
      <c r="F294" s="204" t="s">
        <v>640</v>
      </c>
      <c r="G294" s="205" t="s">
        <v>196</v>
      </c>
      <c r="H294" s="206">
        <v>1</v>
      </c>
      <c r="I294" s="207"/>
      <c r="J294" s="208">
        <f>ROUND(I294*H294,2)</f>
        <v>0</v>
      </c>
      <c r="K294" s="204" t="s">
        <v>19</v>
      </c>
      <c r="L294" s="42"/>
      <c r="M294" s="209" t="s">
        <v>19</v>
      </c>
      <c r="N294" s="210" t="s">
        <v>40</v>
      </c>
      <c r="O294" s="82"/>
      <c r="P294" s="211">
        <f>O294*H294</f>
        <v>0</v>
      </c>
      <c r="Q294" s="211">
        <v>0</v>
      </c>
      <c r="R294" s="211">
        <f>Q294*H294</f>
        <v>0</v>
      </c>
      <c r="S294" s="211">
        <v>0</v>
      </c>
      <c r="T294" s="212">
        <f>S294*H294</f>
        <v>0</v>
      </c>
      <c r="U294" s="36"/>
      <c r="V294" s="36"/>
      <c r="W294" s="36"/>
      <c r="X294" s="36"/>
      <c r="Y294" s="36"/>
      <c r="Z294" s="36"/>
      <c r="AA294" s="36"/>
      <c r="AB294" s="36"/>
      <c r="AC294" s="36"/>
      <c r="AD294" s="36"/>
      <c r="AE294" s="36"/>
      <c r="AR294" s="213" t="s">
        <v>238</v>
      </c>
      <c r="AT294" s="213" t="s">
        <v>164</v>
      </c>
      <c r="AU294" s="213" t="s">
        <v>79</v>
      </c>
      <c r="AY294" s="15" t="s">
        <v>162</v>
      </c>
      <c r="BE294" s="214">
        <f>IF(N294="základní",J294,0)</f>
        <v>0</v>
      </c>
      <c r="BF294" s="214">
        <f>IF(N294="snížená",J294,0)</f>
        <v>0</v>
      </c>
      <c r="BG294" s="214">
        <f>IF(N294="zákl. přenesená",J294,0)</f>
        <v>0</v>
      </c>
      <c r="BH294" s="214">
        <f>IF(N294="sníž. přenesená",J294,0)</f>
        <v>0</v>
      </c>
      <c r="BI294" s="214">
        <f>IF(N294="nulová",J294,0)</f>
        <v>0</v>
      </c>
      <c r="BJ294" s="15" t="s">
        <v>77</v>
      </c>
      <c r="BK294" s="214">
        <f>ROUND(I294*H294,2)</f>
        <v>0</v>
      </c>
      <c r="BL294" s="15" t="s">
        <v>238</v>
      </c>
      <c r="BM294" s="213" t="s">
        <v>641</v>
      </c>
    </row>
    <row r="295" spans="1:65" s="2" customFormat="1" ht="21.75" customHeight="1">
      <c r="A295" s="36"/>
      <c r="B295" s="37"/>
      <c r="C295" s="202" t="s">
        <v>642</v>
      </c>
      <c r="D295" s="202" t="s">
        <v>164</v>
      </c>
      <c r="E295" s="203" t="s">
        <v>643</v>
      </c>
      <c r="F295" s="204" t="s">
        <v>644</v>
      </c>
      <c r="G295" s="205" t="s">
        <v>645</v>
      </c>
      <c r="H295" s="206">
        <v>1</v>
      </c>
      <c r="I295" s="207"/>
      <c r="J295" s="208">
        <f>ROUND(I295*H295,2)</f>
        <v>0</v>
      </c>
      <c r="K295" s="204" t="s">
        <v>168</v>
      </c>
      <c r="L295" s="42"/>
      <c r="M295" s="209" t="s">
        <v>19</v>
      </c>
      <c r="N295" s="210" t="s">
        <v>40</v>
      </c>
      <c r="O295" s="82"/>
      <c r="P295" s="211">
        <f>O295*H295</f>
        <v>0</v>
      </c>
      <c r="Q295" s="211">
        <v>0</v>
      </c>
      <c r="R295" s="211">
        <f>Q295*H295</f>
        <v>0</v>
      </c>
      <c r="S295" s="211">
        <v>0.01946</v>
      </c>
      <c r="T295" s="212">
        <f>S295*H295</f>
        <v>0.01946</v>
      </c>
      <c r="U295" s="36"/>
      <c r="V295" s="36"/>
      <c r="W295" s="36"/>
      <c r="X295" s="36"/>
      <c r="Y295" s="36"/>
      <c r="Z295" s="36"/>
      <c r="AA295" s="36"/>
      <c r="AB295" s="36"/>
      <c r="AC295" s="36"/>
      <c r="AD295" s="36"/>
      <c r="AE295" s="36"/>
      <c r="AR295" s="213" t="s">
        <v>238</v>
      </c>
      <c r="AT295" s="213" t="s">
        <v>164</v>
      </c>
      <c r="AU295" s="213" t="s">
        <v>79</v>
      </c>
      <c r="AY295" s="15" t="s">
        <v>162</v>
      </c>
      <c r="BE295" s="214">
        <f>IF(N295="základní",J295,0)</f>
        <v>0</v>
      </c>
      <c r="BF295" s="214">
        <f>IF(N295="snížená",J295,0)</f>
        <v>0</v>
      </c>
      <c r="BG295" s="214">
        <f>IF(N295="zákl. přenesená",J295,0)</f>
        <v>0</v>
      </c>
      <c r="BH295" s="214">
        <f>IF(N295="sníž. přenesená",J295,0)</f>
        <v>0</v>
      </c>
      <c r="BI295" s="214">
        <f>IF(N295="nulová",J295,0)</f>
        <v>0</v>
      </c>
      <c r="BJ295" s="15" t="s">
        <v>77</v>
      </c>
      <c r="BK295" s="214">
        <f>ROUND(I295*H295,2)</f>
        <v>0</v>
      </c>
      <c r="BL295" s="15" t="s">
        <v>238</v>
      </c>
      <c r="BM295" s="213" t="s">
        <v>646</v>
      </c>
    </row>
    <row r="296" spans="1:47" s="2" customFormat="1" ht="12">
      <c r="A296" s="36"/>
      <c r="B296" s="37"/>
      <c r="C296" s="38"/>
      <c r="D296" s="215" t="s">
        <v>171</v>
      </c>
      <c r="E296" s="38"/>
      <c r="F296" s="216" t="s">
        <v>647</v>
      </c>
      <c r="G296" s="38"/>
      <c r="H296" s="38"/>
      <c r="I296" s="217"/>
      <c r="J296" s="38"/>
      <c r="K296" s="38"/>
      <c r="L296" s="42"/>
      <c r="M296" s="218"/>
      <c r="N296" s="219"/>
      <c r="O296" s="82"/>
      <c r="P296" s="82"/>
      <c r="Q296" s="82"/>
      <c r="R296" s="82"/>
      <c r="S296" s="82"/>
      <c r="T296" s="83"/>
      <c r="U296" s="36"/>
      <c r="V296" s="36"/>
      <c r="W296" s="36"/>
      <c r="X296" s="36"/>
      <c r="Y296" s="36"/>
      <c r="Z296" s="36"/>
      <c r="AA296" s="36"/>
      <c r="AB296" s="36"/>
      <c r="AC296" s="36"/>
      <c r="AD296" s="36"/>
      <c r="AE296" s="36"/>
      <c r="AT296" s="15" t="s">
        <v>171</v>
      </c>
      <c r="AU296" s="15" t="s">
        <v>79</v>
      </c>
    </row>
    <row r="297" spans="1:63" s="12" customFormat="1" ht="22.8" customHeight="1">
      <c r="A297" s="12"/>
      <c r="B297" s="186"/>
      <c r="C297" s="187"/>
      <c r="D297" s="188" t="s">
        <v>68</v>
      </c>
      <c r="E297" s="200" t="s">
        <v>648</v>
      </c>
      <c r="F297" s="200" t="s">
        <v>649</v>
      </c>
      <c r="G297" s="187"/>
      <c r="H297" s="187"/>
      <c r="I297" s="190"/>
      <c r="J297" s="201">
        <f>BK297</f>
        <v>0</v>
      </c>
      <c r="K297" s="187"/>
      <c r="L297" s="192"/>
      <c r="M297" s="193"/>
      <c r="N297" s="194"/>
      <c r="O297" s="194"/>
      <c r="P297" s="195">
        <f>P298</f>
        <v>0</v>
      </c>
      <c r="Q297" s="194"/>
      <c r="R297" s="195">
        <f>R298</f>
        <v>0.00299</v>
      </c>
      <c r="S297" s="194"/>
      <c r="T297" s="196">
        <f>T298</f>
        <v>0.318136</v>
      </c>
      <c r="U297" s="12"/>
      <c r="V297" s="12"/>
      <c r="W297" s="12"/>
      <c r="X297" s="12"/>
      <c r="Y297" s="12"/>
      <c r="Z297" s="12"/>
      <c r="AA297" s="12"/>
      <c r="AB297" s="12"/>
      <c r="AC297" s="12"/>
      <c r="AD297" s="12"/>
      <c r="AE297" s="12"/>
      <c r="AR297" s="197" t="s">
        <v>79</v>
      </c>
      <c r="AT297" s="198" t="s">
        <v>68</v>
      </c>
      <c r="AU297" s="198" t="s">
        <v>77</v>
      </c>
      <c r="AY297" s="197" t="s">
        <v>162</v>
      </c>
      <c r="BK297" s="199">
        <f>BK298</f>
        <v>0</v>
      </c>
    </row>
    <row r="298" spans="1:65" s="2" customFormat="1" ht="24.15" customHeight="1">
      <c r="A298" s="36"/>
      <c r="B298" s="37"/>
      <c r="C298" s="202" t="s">
        <v>650</v>
      </c>
      <c r="D298" s="202" t="s">
        <v>164</v>
      </c>
      <c r="E298" s="203" t="s">
        <v>651</v>
      </c>
      <c r="F298" s="204" t="s">
        <v>652</v>
      </c>
      <c r="G298" s="205" t="s">
        <v>327</v>
      </c>
      <c r="H298" s="206">
        <v>59.8</v>
      </c>
      <c r="I298" s="207"/>
      <c r="J298" s="208">
        <f>ROUND(I298*H298,2)</f>
        <v>0</v>
      </c>
      <c r="K298" s="204" t="s">
        <v>19</v>
      </c>
      <c r="L298" s="42"/>
      <c r="M298" s="209" t="s">
        <v>19</v>
      </c>
      <c r="N298" s="210" t="s">
        <v>40</v>
      </c>
      <c r="O298" s="82"/>
      <c r="P298" s="211">
        <f>O298*H298</f>
        <v>0</v>
      </c>
      <c r="Q298" s="211">
        <v>5E-05</v>
      </c>
      <c r="R298" s="211">
        <f>Q298*H298</f>
        <v>0.00299</v>
      </c>
      <c r="S298" s="211">
        <v>0.00532</v>
      </c>
      <c r="T298" s="212">
        <f>S298*H298</f>
        <v>0.318136</v>
      </c>
      <c r="U298" s="36"/>
      <c r="V298" s="36"/>
      <c r="W298" s="36"/>
      <c r="X298" s="36"/>
      <c r="Y298" s="36"/>
      <c r="Z298" s="36"/>
      <c r="AA298" s="36"/>
      <c r="AB298" s="36"/>
      <c r="AC298" s="36"/>
      <c r="AD298" s="36"/>
      <c r="AE298" s="36"/>
      <c r="AR298" s="213" t="s">
        <v>238</v>
      </c>
      <c r="AT298" s="213" t="s">
        <v>164</v>
      </c>
      <c r="AU298" s="213" t="s">
        <v>79</v>
      </c>
      <c r="AY298" s="15" t="s">
        <v>162</v>
      </c>
      <c r="BE298" s="214">
        <f>IF(N298="základní",J298,0)</f>
        <v>0</v>
      </c>
      <c r="BF298" s="214">
        <f>IF(N298="snížená",J298,0)</f>
        <v>0</v>
      </c>
      <c r="BG298" s="214">
        <f>IF(N298="zákl. přenesená",J298,0)</f>
        <v>0</v>
      </c>
      <c r="BH298" s="214">
        <f>IF(N298="sníž. přenesená",J298,0)</f>
        <v>0</v>
      </c>
      <c r="BI298" s="214">
        <f>IF(N298="nulová",J298,0)</f>
        <v>0</v>
      </c>
      <c r="BJ298" s="15" t="s">
        <v>77</v>
      </c>
      <c r="BK298" s="214">
        <f>ROUND(I298*H298,2)</f>
        <v>0</v>
      </c>
      <c r="BL298" s="15" t="s">
        <v>238</v>
      </c>
      <c r="BM298" s="213" t="s">
        <v>653</v>
      </c>
    </row>
    <row r="299" spans="1:63" s="12" customFormat="1" ht="22.8" customHeight="1">
      <c r="A299" s="12"/>
      <c r="B299" s="186"/>
      <c r="C299" s="187"/>
      <c r="D299" s="188" t="s">
        <v>68</v>
      </c>
      <c r="E299" s="200" t="s">
        <v>654</v>
      </c>
      <c r="F299" s="200" t="s">
        <v>655</v>
      </c>
      <c r="G299" s="187"/>
      <c r="H299" s="187"/>
      <c r="I299" s="190"/>
      <c r="J299" s="201">
        <f>BK299</f>
        <v>0</v>
      </c>
      <c r="K299" s="187"/>
      <c r="L299" s="192"/>
      <c r="M299" s="193"/>
      <c r="N299" s="194"/>
      <c r="O299" s="194"/>
      <c r="P299" s="195">
        <f>SUM(P300:P301)</f>
        <v>0</v>
      </c>
      <c r="Q299" s="194"/>
      <c r="R299" s="195">
        <f>SUM(R300:R301)</f>
        <v>0.0001</v>
      </c>
      <c r="S299" s="194"/>
      <c r="T299" s="196">
        <f>SUM(T300:T301)</f>
        <v>0.0247</v>
      </c>
      <c r="U299" s="12"/>
      <c r="V299" s="12"/>
      <c r="W299" s="12"/>
      <c r="X299" s="12"/>
      <c r="Y299" s="12"/>
      <c r="Z299" s="12"/>
      <c r="AA299" s="12"/>
      <c r="AB299" s="12"/>
      <c r="AC299" s="12"/>
      <c r="AD299" s="12"/>
      <c r="AE299" s="12"/>
      <c r="AR299" s="197" t="s">
        <v>79</v>
      </c>
      <c r="AT299" s="198" t="s">
        <v>68</v>
      </c>
      <c r="AU299" s="198" t="s">
        <v>77</v>
      </c>
      <c r="AY299" s="197" t="s">
        <v>162</v>
      </c>
      <c r="BK299" s="199">
        <f>SUM(BK300:BK301)</f>
        <v>0</v>
      </c>
    </row>
    <row r="300" spans="1:65" s="2" customFormat="1" ht="24.15" customHeight="1">
      <c r="A300" s="36"/>
      <c r="B300" s="37"/>
      <c r="C300" s="202" t="s">
        <v>656</v>
      </c>
      <c r="D300" s="202" t="s">
        <v>164</v>
      </c>
      <c r="E300" s="203" t="s">
        <v>657</v>
      </c>
      <c r="F300" s="204" t="s">
        <v>658</v>
      </c>
      <c r="G300" s="205" t="s">
        <v>196</v>
      </c>
      <c r="H300" s="206">
        <v>2</v>
      </c>
      <c r="I300" s="207"/>
      <c r="J300" s="208">
        <f>ROUND(I300*H300,2)</f>
        <v>0</v>
      </c>
      <c r="K300" s="204" t="s">
        <v>168</v>
      </c>
      <c r="L300" s="42"/>
      <c r="M300" s="209" t="s">
        <v>19</v>
      </c>
      <c r="N300" s="210" t="s">
        <v>40</v>
      </c>
      <c r="O300" s="82"/>
      <c r="P300" s="211">
        <f>O300*H300</f>
        <v>0</v>
      </c>
      <c r="Q300" s="211">
        <v>5E-05</v>
      </c>
      <c r="R300" s="211">
        <f>Q300*H300</f>
        <v>0.0001</v>
      </c>
      <c r="S300" s="211">
        <v>0.01235</v>
      </c>
      <c r="T300" s="212">
        <f>S300*H300</f>
        <v>0.0247</v>
      </c>
      <c r="U300" s="36"/>
      <c r="V300" s="36"/>
      <c r="W300" s="36"/>
      <c r="X300" s="36"/>
      <c r="Y300" s="36"/>
      <c r="Z300" s="36"/>
      <c r="AA300" s="36"/>
      <c r="AB300" s="36"/>
      <c r="AC300" s="36"/>
      <c r="AD300" s="36"/>
      <c r="AE300" s="36"/>
      <c r="AR300" s="213" t="s">
        <v>238</v>
      </c>
      <c r="AT300" s="213" t="s">
        <v>164</v>
      </c>
      <c r="AU300" s="213" t="s">
        <v>79</v>
      </c>
      <c r="AY300" s="15" t="s">
        <v>162</v>
      </c>
      <c r="BE300" s="214">
        <f>IF(N300="základní",J300,0)</f>
        <v>0</v>
      </c>
      <c r="BF300" s="214">
        <f>IF(N300="snížená",J300,0)</f>
        <v>0</v>
      </c>
      <c r="BG300" s="214">
        <f>IF(N300="zákl. přenesená",J300,0)</f>
        <v>0</v>
      </c>
      <c r="BH300" s="214">
        <f>IF(N300="sníž. přenesená",J300,0)</f>
        <v>0</v>
      </c>
      <c r="BI300" s="214">
        <f>IF(N300="nulová",J300,0)</f>
        <v>0</v>
      </c>
      <c r="BJ300" s="15" t="s">
        <v>77</v>
      </c>
      <c r="BK300" s="214">
        <f>ROUND(I300*H300,2)</f>
        <v>0</v>
      </c>
      <c r="BL300" s="15" t="s">
        <v>238</v>
      </c>
      <c r="BM300" s="213" t="s">
        <v>659</v>
      </c>
    </row>
    <row r="301" spans="1:47" s="2" customFormat="1" ht="12">
      <c r="A301" s="36"/>
      <c r="B301" s="37"/>
      <c r="C301" s="38"/>
      <c r="D301" s="215" t="s">
        <v>171</v>
      </c>
      <c r="E301" s="38"/>
      <c r="F301" s="216" t="s">
        <v>660</v>
      </c>
      <c r="G301" s="38"/>
      <c r="H301" s="38"/>
      <c r="I301" s="217"/>
      <c r="J301" s="38"/>
      <c r="K301" s="38"/>
      <c r="L301" s="42"/>
      <c r="M301" s="218"/>
      <c r="N301" s="219"/>
      <c r="O301" s="82"/>
      <c r="P301" s="82"/>
      <c r="Q301" s="82"/>
      <c r="R301" s="82"/>
      <c r="S301" s="82"/>
      <c r="T301" s="83"/>
      <c r="U301" s="36"/>
      <c r="V301" s="36"/>
      <c r="W301" s="36"/>
      <c r="X301" s="36"/>
      <c r="Y301" s="36"/>
      <c r="Z301" s="36"/>
      <c r="AA301" s="36"/>
      <c r="AB301" s="36"/>
      <c r="AC301" s="36"/>
      <c r="AD301" s="36"/>
      <c r="AE301" s="36"/>
      <c r="AT301" s="15" t="s">
        <v>171</v>
      </c>
      <c r="AU301" s="15" t="s">
        <v>79</v>
      </c>
    </row>
    <row r="302" spans="1:63" s="12" customFormat="1" ht="22.8" customHeight="1">
      <c r="A302" s="12"/>
      <c r="B302" s="186"/>
      <c r="C302" s="187"/>
      <c r="D302" s="188" t="s">
        <v>68</v>
      </c>
      <c r="E302" s="200" t="s">
        <v>661</v>
      </c>
      <c r="F302" s="200" t="s">
        <v>662</v>
      </c>
      <c r="G302" s="187"/>
      <c r="H302" s="187"/>
      <c r="I302" s="190"/>
      <c r="J302" s="201">
        <f>BK302</f>
        <v>0</v>
      </c>
      <c r="K302" s="187"/>
      <c r="L302" s="192"/>
      <c r="M302" s="193"/>
      <c r="N302" s="194"/>
      <c r="O302" s="194"/>
      <c r="P302" s="195">
        <f>SUM(P303:P308)</f>
        <v>0</v>
      </c>
      <c r="Q302" s="194"/>
      <c r="R302" s="195">
        <f>SUM(R303:R308)</f>
        <v>0</v>
      </c>
      <c r="S302" s="194"/>
      <c r="T302" s="196">
        <f>SUM(T303:T308)</f>
        <v>0.023949</v>
      </c>
      <c r="U302" s="12"/>
      <c r="V302" s="12"/>
      <c r="W302" s="12"/>
      <c r="X302" s="12"/>
      <c r="Y302" s="12"/>
      <c r="Z302" s="12"/>
      <c r="AA302" s="12"/>
      <c r="AB302" s="12"/>
      <c r="AC302" s="12"/>
      <c r="AD302" s="12"/>
      <c r="AE302" s="12"/>
      <c r="AR302" s="197" t="s">
        <v>79</v>
      </c>
      <c r="AT302" s="198" t="s">
        <v>68</v>
      </c>
      <c r="AU302" s="198" t="s">
        <v>77</v>
      </c>
      <c r="AY302" s="197" t="s">
        <v>162</v>
      </c>
      <c r="BK302" s="199">
        <f>SUM(BK303:BK308)</f>
        <v>0</v>
      </c>
    </row>
    <row r="303" spans="1:65" s="2" customFormat="1" ht="16.5" customHeight="1">
      <c r="A303" s="36"/>
      <c r="B303" s="37"/>
      <c r="C303" s="202" t="s">
        <v>663</v>
      </c>
      <c r="D303" s="202" t="s">
        <v>164</v>
      </c>
      <c r="E303" s="203" t="s">
        <v>664</v>
      </c>
      <c r="F303" s="204" t="s">
        <v>665</v>
      </c>
      <c r="G303" s="205" t="s">
        <v>327</v>
      </c>
      <c r="H303" s="206">
        <v>4</v>
      </c>
      <c r="I303" s="207"/>
      <c r="J303" s="208">
        <f>ROUND(I303*H303,2)</f>
        <v>0</v>
      </c>
      <c r="K303" s="204" t="s">
        <v>19</v>
      </c>
      <c r="L303" s="42"/>
      <c r="M303" s="209" t="s">
        <v>19</v>
      </c>
      <c r="N303" s="210" t="s">
        <v>40</v>
      </c>
      <c r="O303" s="82"/>
      <c r="P303" s="211">
        <f>O303*H303</f>
        <v>0</v>
      </c>
      <c r="Q303" s="211">
        <v>0</v>
      </c>
      <c r="R303" s="211">
        <f>Q303*H303</f>
        <v>0</v>
      </c>
      <c r="S303" s="211">
        <v>0</v>
      </c>
      <c r="T303" s="212">
        <f>S303*H303</f>
        <v>0</v>
      </c>
      <c r="U303" s="36"/>
      <c r="V303" s="36"/>
      <c r="W303" s="36"/>
      <c r="X303" s="36"/>
      <c r="Y303" s="36"/>
      <c r="Z303" s="36"/>
      <c r="AA303" s="36"/>
      <c r="AB303" s="36"/>
      <c r="AC303" s="36"/>
      <c r="AD303" s="36"/>
      <c r="AE303" s="36"/>
      <c r="AR303" s="213" t="s">
        <v>238</v>
      </c>
      <c r="AT303" s="213" t="s">
        <v>164</v>
      </c>
      <c r="AU303" s="213" t="s">
        <v>79</v>
      </c>
      <c r="AY303" s="15" t="s">
        <v>162</v>
      </c>
      <c r="BE303" s="214">
        <f>IF(N303="základní",J303,0)</f>
        <v>0</v>
      </c>
      <c r="BF303" s="214">
        <f>IF(N303="snížená",J303,0)</f>
        <v>0</v>
      </c>
      <c r="BG303" s="214">
        <f>IF(N303="zákl. přenesená",J303,0)</f>
        <v>0</v>
      </c>
      <c r="BH303" s="214">
        <f>IF(N303="sníž. přenesená",J303,0)</f>
        <v>0</v>
      </c>
      <c r="BI303" s="214">
        <f>IF(N303="nulová",J303,0)</f>
        <v>0</v>
      </c>
      <c r="BJ303" s="15" t="s">
        <v>77</v>
      </c>
      <c r="BK303" s="214">
        <f>ROUND(I303*H303,2)</f>
        <v>0</v>
      </c>
      <c r="BL303" s="15" t="s">
        <v>238</v>
      </c>
      <c r="BM303" s="213" t="s">
        <v>666</v>
      </c>
    </row>
    <row r="304" spans="1:65" s="2" customFormat="1" ht="16.5" customHeight="1">
      <c r="A304" s="36"/>
      <c r="B304" s="37"/>
      <c r="C304" s="202" t="s">
        <v>667</v>
      </c>
      <c r="D304" s="202" t="s">
        <v>164</v>
      </c>
      <c r="E304" s="203" t="s">
        <v>668</v>
      </c>
      <c r="F304" s="204" t="s">
        <v>669</v>
      </c>
      <c r="G304" s="205" t="s">
        <v>327</v>
      </c>
      <c r="H304" s="206">
        <v>8</v>
      </c>
      <c r="I304" s="207"/>
      <c r="J304" s="208">
        <f>ROUND(I304*H304,2)</f>
        <v>0</v>
      </c>
      <c r="K304" s="204" t="s">
        <v>19</v>
      </c>
      <c r="L304" s="42"/>
      <c r="M304" s="209" t="s">
        <v>19</v>
      </c>
      <c r="N304" s="210" t="s">
        <v>40</v>
      </c>
      <c r="O304" s="82"/>
      <c r="P304" s="211">
        <f>O304*H304</f>
        <v>0</v>
      </c>
      <c r="Q304" s="211">
        <v>0</v>
      </c>
      <c r="R304" s="211">
        <f>Q304*H304</f>
        <v>0</v>
      </c>
      <c r="S304" s="211">
        <v>0</v>
      </c>
      <c r="T304" s="212">
        <f>S304*H304</f>
        <v>0</v>
      </c>
      <c r="U304" s="36"/>
      <c r="V304" s="36"/>
      <c r="W304" s="36"/>
      <c r="X304" s="36"/>
      <c r="Y304" s="36"/>
      <c r="Z304" s="36"/>
      <c r="AA304" s="36"/>
      <c r="AB304" s="36"/>
      <c r="AC304" s="36"/>
      <c r="AD304" s="36"/>
      <c r="AE304" s="36"/>
      <c r="AR304" s="213" t="s">
        <v>238</v>
      </c>
      <c r="AT304" s="213" t="s">
        <v>164</v>
      </c>
      <c r="AU304" s="213" t="s">
        <v>79</v>
      </c>
      <c r="AY304" s="15" t="s">
        <v>162</v>
      </c>
      <c r="BE304" s="214">
        <f>IF(N304="základní",J304,0)</f>
        <v>0</v>
      </c>
      <c r="BF304" s="214">
        <f>IF(N304="snížená",J304,0)</f>
        <v>0</v>
      </c>
      <c r="BG304" s="214">
        <f>IF(N304="zákl. přenesená",J304,0)</f>
        <v>0</v>
      </c>
      <c r="BH304" s="214">
        <f>IF(N304="sníž. přenesená",J304,0)</f>
        <v>0</v>
      </c>
      <c r="BI304" s="214">
        <f>IF(N304="nulová",J304,0)</f>
        <v>0</v>
      </c>
      <c r="BJ304" s="15" t="s">
        <v>77</v>
      </c>
      <c r="BK304" s="214">
        <f>ROUND(I304*H304,2)</f>
        <v>0</v>
      </c>
      <c r="BL304" s="15" t="s">
        <v>238</v>
      </c>
      <c r="BM304" s="213" t="s">
        <v>670</v>
      </c>
    </row>
    <row r="305" spans="1:65" s="2" customFormat="1" ht="24.15" customHeight="1">
      <c r="A305" s="36"/>
      <c r="B305" s="37"/>
      <c r="C305" s="202" t="s">
        <v>671</v>
      </c>
      <c r="D305" s="202" t="s">
        <v>164</v>
      </c>
      <c r="E305" s="203" t="s">
        <v>672</v>
      </c>
      <c r="F305" s="204" t="s">
        <v>673</v>
      </c>
      <c r="G305" s="205" t="s">
        <v>235</v>
      </c>
      <c r="H305" s="206">
        <v>156.23</v>
      </c>
      <c r="I305" s="207"/>
      <c r="J305" s="208">
        <f>ROUND(I305*H305,2)</f>
        <v>0</v>
      </c>
      <c r="K305" s="204" t="s">
        <v>19</v>
      </c>
      <c r="L305" s="42"/>
      <c r="M305" s="209" t="s">
        <v>19</v>
      </c>
      <c r="N305" s="210" t="s">
        <v>40</v>
      </c>
      <c r="O305" s="82"/>
      <c r="P305" s="211">
        <f>O305*H305</f>
        <v>0</v>
      </c>
      <c r="Q305" s="211">
        <v>0</v>
      </c>
      <c r="R305" s="211">
        <f>Q305*H305</f>
        <v>0</v>
      </c>
      <c r="S305" s="211">
        <v>0</v>
      </c>
      <c r="T305" s="212">
        <f>S305*H305</f>
        <v>0</v>
      </c>
      <c r="U305" s="36"/>
      <c r="V305" s="36"/>
      <c r="W305" s="36"/>
      <c r="X305" s="36"/>
      <c r="Y305" s="36"/>
      <c r="Z305" s="36"/>
      <c r="AA305" s="36"/>
      <c r="AB305" s="36"/>
      <c r="AC305" s="36"/>
      <c r="AD305" s="36"/>
      <c r="AE305" s="36"/>
      <c r="AR305" s="213" t="s">
        <v>238</v>
      </c>
      <c r="AT305" s="213" t="s">
        <v>164</v>
      </c>
      <c r="AU305" s="213" t="s">
        <v>79</v>
      </c>
      <c r="AY305" s="15" t="s">
        <v>162</v>
      </c>
      <c r="BE305" s="214">
        <f>IF(N305="základní",J305,0)</f>
        <v>0</v>
      </c>
      <c r="BF305" s="214">
        <f>IF(N305="snížená",J305,0)</f>
        <v>0</v>
      </c>
      <c r="BG305" s="214">
        <f>IF(N305="zákl. přenesená",J305,0)</f>
        <v>0</v>
      </c>
      <c r="BH305" s="214">
        <f>IF(N305="sníž. přenesená",J305,0)</f>
        <v>0</v>
      </c>
      <c r="BI305" s="214">
        <f>IF(N305="nulová",J305,0)</f>
        <v>0</v>
      </c>
      <c r="BJ305" s="15" t="s">
        <v>77</v>
      </c>
      <c r="BK305" s="214">
        <f>ROUND(I305*H305,2)</f>
        <v>0</v>
      </c>
      <c r="BL305" s="15" t="s">
        <v>238</v>
      </c>
      <c r="BM305" s="213" t="s">
        <v>674</v>
      </c>
    </row>
    <row r="306" spans="1:65" s="2" customFormat="1" ht="16.5" customHeight="1">
      <c r="A306" s="36"/>
      <c r="B306" s="37"/>
      <c r="C306" s="202" t="s">
        <v>675</v>
      </c>
      <c r="D306" s="202" t="s">
        <v>164</v>
      </c>
      <c r="E306" s="203" t="s">
        <v>676</v>
      </c>
      <c r="F306" s="204" t="s">
        <v>677</v>
      </c>
      <c r="G306" s="205" t="s">
        <v>645</v>
      </c>
      <c r="H306" s="206">
        <v>2</v>
      </c>
      <c r="I306" s="207"/>
      <c r="J306" s="208">
        <f>ROUND(I306*H306,2)</f>
        <v>0</v>
      </c>
      <c r="K306" s="204" t="s">
        <v>19</v>
      </c>
      <c r="L306" s="42"/>
      <c r="M306" s="209" t="s">
        <v>19</v>
      </c>
      <c r="N306" s="210" t="s">
        <v>40</v>
      </c>
      <c r="O306" s="82"/>
      <c r="P306" s="211">
        <f>O306*H306</f>
        <v>0</v>
      </c>
      <c r="Q306" s="211">
        <v>0</v>
      </c>
      <c r="R306" s="211">
        <f>Q306*H306</f>
        <v>0</v>
      </c>
      <c r="S306" s="211">
        <v>0</v>
      </c>
      <c r="T306" s="212">
        <f>S306*H306</f>
        <v>0</v>
      </c>
      <c r="U306" s="36"/>
      <c r="V306" s="36"/>
      <c r="W306" s="36"/>
      <c r="X306" s="36"/>
      <c r="Y306" s="36"/>
      <c r="Z306" s="36"/>
      <c r="AA306" s="36"/>
      <c r="AB306" s="36"/>
      <c r="AC306" s="36"/>
      <c r="AD306" s="36"/>
      <c r="AE306" s="36"/>
      <c r="AR306" s="213" t="s">
        <v>238</v>
      </c>
      <c r="AT306" s="213" t="s">
        <v>164</v>
      </c>
      <c r="AU306" s="213" t="s">
        <v>79</v>
      </c>
      <c r="AY306" s="15" t="s">
        <v>162</v>
      </c>
      <c r="BE306" s="214">
        <f>IF(N306="základní",J306,0)</f>
        <v>0</v>
      </c>
      <c r="BF306" s="214">
        <f>IF(N306="snížená",J306,0)</f>
        <v>0</v>
      </c>
      <c r="BG306" s="214">
        <f>IF(N306="zákl. přenesená",J306,0)</f>
        <v>0</v>
      </c>
      <c r="BH306" s="214">
        <f>IF(N306="sníž. přenesená",J306,0)</f>
        <v>0</v>
      </c>
      <c r="BI306" s="214">
        <f>IF(N306="nulová",J306,0)</f>
        <v>0</v>
      </c>
      <c r="BJ306" s="15" t="s">
        <v>77</v>
      </c>
      <c r="BK306" s="214">
        <f>ROUND(I306*H306,2)</f>
        <v>0</v>
      </c>
      <c r="BL306" s="15" t="s">
        <v>238</v>
      </c>
      <c r="BM306" s="213" t="s">
        <v>678</v>
      </c>
    </row>
    <row r="307" spans="1:65" s="2" customFormat="1" ht="24.15" customHeight="1">
      <c r="A307" s="36"/>
      <c r="B307" s="37"/>
      <c r="C307" s="202" t="s">
        <v>679</v>
      </c>
      <c r="D307" s="202" t="s">
        <v>164</v>
      </c>
      <c r="E307" s="203" t="s">
        <v>680</v>
      </c>
      <c r="F307" s="204" t="s">
        <v>681</v>
      </c>
      <c r="G307" s="205" t="s">
        <v>645</v>
      </c>
      <c r="H307" s="206">
        <v>1</v>
      </c>
      <c r="I307" s="207"/>
      <c r="J307" s="208">
        <f>ROUND(I307*H307,2)</f>
        <v>0</v>
      </c>
      <c r="K307" s="204" t="s">
        <v>19</v>
      </c>
      <c r="L307" s="42"/>
      <c r="M307" s="209" t="s">
        <v>19</v>
      </c>
      <c r="N307" s="210" t="s">
        <v>40</v>
      </c>
      <c r="O307" s="82"/>
      <c r="P307" s="211">
        <f>O307*H307</f>
        <v>0</v>
      </c>
      <c r="Q307" s="211">
        <v>0</v>
      </c>
      <c r="R307" s="211">
        <f>Q307*H307</f>
        <v>0</v>
      </c>
      <c r="S307" s="211">
        <v>0</v>
      </c>
      <c r="T307" s="212">
        <f>S307*H307</f>
        <v>0</v>
      </c>
      <c r="U307" s="36"/>
      <c r="V307" s="36"/>
      <c r="W307" s="36"/>
      <c r="X307" s="36"/>
      <c r="Y307" s="36"/>
      <c r="Z307" s="36"/>
      <c r="AA307" s="36"/>
      <c r="AB307" s="36"/>
      <c r="AC307" s="36"/>
      <c r="AD307" s="36"/>
      <c r="AE307" s="36"/>
      <c r="AR307" s="213" t="s">
        <v>238</v>
      </c>
      <c r="AT307" s="213" t="s">
        <v>164</v>
      </c>
      <c r="AU307" s="213" t="s">
        <v>79</v>
      </c>
      <c r="AY307" s="15" t="s">
        <v>162</v>
      </c>
      <c r="BE307" s="214">
        <f>IF(N307="základní",J307,0)</f>
        <v>0</v>
      </c>
      <c r="BF307" s="214">
        <f>IF(N307="snížená",J307,0)</f>
        <v>0</v>
      </c>
      <c r="BG307" s="214">
        <f>IF(N307="zákl. přenesená",J307,0)</f>
        <v>0</v>
      </c>
      <c r="BH307" s="214">
        <f>IF(N307="sníž. přenesená",J307,0)</f>
        <v>0</v>
      </c>
      <c r="BI307" s="214">
        <f>IF(N307="nulová",J307,0)</f>
        <v>0</v>
      </c>
      <c r="BJ307" s="15" t="s">
        <v>77</v>
      </c>
      <c r="BK307" s="214">
        <f>ROUND(I307*H307,2)</f>
        <v>0</v>
      </c>
      <c r="BL307" s="15" t="s">
        <v>238</v>
      </c>
      <c r="BM307" s="213" t="s">
        <v>682</v>
      </c>
    </row>
    <row r="308" spans="1:65" s="2" customFormat="1" ht="24.15" customHeight="1">
      <c r="A308" s="36"/>
      <c r="B308" s="37"/>
      <c r="C308" s="202" t="s">
        <v>683</v>
      </c>
      <c r="D308" s="202" t="s">
        <v>164</v>
      </c>
      <c r="E308" s="203" t="s">
        <v>684</v>
      </c>
      <c r="F308" s="204" t="s">
        <v>685</v>
      </c>
      <c r="G308" s="205" t="s">
        <v>327</v>
      </c>
      <c r="H308" s="206">
        <v>88.7</v>
      </c>
      <c r="I308" s="207"/>
      <c r="J308" s="208">
        <f>ROUND(I308*H308,2)</f>
        <v>0</v>
      </c>
      <c r="K308" s="204" t="s">
        <v>19</v>
      </c>
      <c r="L308" s="42"/>
      <c r="M308" s="209" t="s">
        <v>19</v>
      </c>
      <c r="N308" s="210" t="s">
        <v>40</v>
      </c>
      <c r="O308" s="82"/>
      <c r="P308" s="211">
        <f>O308*H308</f>
        <v>0</v>
      </c>
      <c r="Q308" s="211">
        <v>0</v>
      </c>
      <c r="R308" s="211">
        <f>Q308*H308</f>
        <v>0</v>
      </c>
      <c r="S308" s="211">
        <v>0.00027</v>
      </c>
      <c r="T308" s="212">
        <f>S308*H308</f>
        <v>0.023949</v>
      </c>
      <c r="U308" s="36"/>
      <c r="V308" s="36"/>
      <c r="W308" s="36"/>
      <c r="X308" s="36"/>
      <c r="Y308" s="36"/>
      <c r="Z308" s="36"/>
      <c r="AA308" s="36"/>
      <c r="AB308" s="36"/>
      <c r="AC308" s="36"/>
      <c r="AD308" s="36"/>
      <c r="AE308" s="36"/>
      <c r="AR308" s="213" t="s">
        <v>238</v>
      </c>
      <c r="AT308" s="213" t="s">
        <v>164</v>
      </c>
      <c r="AU308" s="213" t="s">
        <v>79</v>
      </c>
      <c r="AY308" s="15" t="s">
        <v>162</v>
      </c>
      <c r="BE308" s="214">
        <f>IF(N308="základní",J308,0)</f>
        <v>0</v>
      </c>
      <c r="BF308" s="214">
        <f>IF(N308="snížená",J308,0)</f>
        <v>0</v>
      </c>
      <c r="BG308" s="214">
        <f>IF(N308="zákl. přenesená",J308,0)</f>
        <v>0</v>
      </c>
      <c r="BH308" s="214">
        <f>IF(N308="sníž. přenesená",J308,0)</f>
        <v>0</v>
      </c>
      <c r="BI308" s="214">
        <f>IF(N308="nulová",J308,0)</f>
        <v>0</v>
      </c>
      <c r="BJ308" s="15" t="s">
        <v>77</v>
      </c>
      <c r="BK308" s="214">
        <f>ROUND(I308*H308,2)</f>
        <v>0</v>
      </c>
      <c r="BL308" s="15" t="s">
        <v>238</v>
      </c>
      <c r="BM308" s="213" t="s">
        <v>686</v>
      </c>
    </row>
    <row r="309" spans="1:63" s="12" customFormat="1" ht="22.8" customHeight="1">
      <c r="A309" s="12"/>
      <c r="B309" s="186"/>
      <c r="C309" s="187"/>
      <c r="D309" s="188" t="s">
        <v>68</v>
      </c>
      <c r="E309" s="200" t="s">
        <v>687</v>
      </c>
      <c r="F309" s="200" t="s">
        <v>688</v>
      </c>
      <c r="G309" s="187"/>
      <c r="H309" s="187"/>
      <c r="I309" s="190"/>
      <c r="J309" s="201">
        <f>BK309</f>
        <v>0</v>
      </c>
      <c r="K309" s="187"/>
      <c r="L309" s="192"/>
      <c r="M309" s="193"/>
      <c r="N309" s="194"/>
      <c r="O309" s="194"/>
      <c r="P309" s="195">
        <f>SUM(P310:P321)</f>
        <v>0</v>
      </c>
      <c r="Q309" s="194"/>
      <c r="R309" s="195">
        <f>SUM(R310:R321)</f>
        <v>0</v>
      </c>
      <c r="S309" s="194"/>
      <c r="T309" s="196">
        <f>SUM(T310:T321)</f>
        <v>0.629568</v>
      </c>
      <c r="U309" s="12"/>
      <c r="V309" s="12"/>
      <c r="W309" s="12"/>
      <c r="X309" s="12"/>
      <c r="Y309" s="12"/>
      <c r="Z309" s="12"/>
      <c r="AA309" s="12"/>
      <c r="AB309" s="12"/>
      <c r="AC309" s="12"/>
      <c r="AD309" s="12"/>
      <c r="AE309" s="12"/>
      <c r="AR309" s="197" t="s">
        <v>79</v>
      </c>
      <c r="AT309" s="198" t="s">
        <v>68</v>
      </c>
      <c r="AU309" s="198" t="s">
        <v>77</v>
      </c>
      <c r="AY309" s="197" t="s">
        <v>162</v>
      </c>
      <c r="BK309" s="199">
        <f>SUM(BK310:BK321)</f>
        <v>0</v>
      </c>
    </row>
    <row r="310" spans="1:65" s="2" customFormat="1" ht="24.15" customHeight="1">
      <c r="A310" s="36"/>
      <c r="B310" s="37"/>
      <c r="C310" s="202" t="s">
        <v>689</v>
      </c>
      <c r="D310" s="202" t="s">
        <v>164</v>
      </c>
      <c r="E310" s="203" t="s">
        <v>690</v>
      </c>
      <c r="F310" s="204" t="s">
        <v>691</v>
      </c>
      <c r="G310" s="205" t="s">
        <v>196</v>
      </c>
      <c r="H310" s="206">
        <v>7</v>
      </c>
      <c r="I310" s="207"/>
      <c r="J310" s="208">
        <f>ROUND(I310*H310,2)</f>
        <v>0</v>
      </c>
      <c r="K310" s="204" t="s">
        <v>168</v>
      </c>
      <c r="L310" s="42"/>
      <c r="M310" s="209" t="s">
        <v>19</v>
      </c>
      <c r="N310" s="210" t="s">
        <v>40</v>
      </c>
      <c r="O310" s="82"/>
      <c r="P310" s="211">
        <f>O310*H310</f>
        <v>0</v>
      </c>
      <c r="Q310" s="211">
        <v>0</v>
      </c>
      <c r="R310" s="211">
        <f>Q310*H310</f>
        <v>0</v>
      </c>
      <c r="S310" s="211">
        <v>0.0005</v>
      </c>
      <c r="T310" s="212">
        <f>S310*H310</f>
        <v>0.0035</v>
      </c>
      <c r="U310" s="36"/>
      <c r="V310" s="36"/>
      <c r="W310" s="36"/>
      <c r="X310" s="36"/>
      <c r="Y310" s="36"/>
      <c r="Z310" s="36"/>
      <c r="AA310" s="36"/>
      <c r="AB310" s="36"/>
      <c r="AC310" s="36"/>
      <c r="AD310" s="36"/>
      <c r="AE310" s="36"/>
      <c r="AR310" s="213" t="s">
        <v>238</v>
      </c>
      <c r="AT310" s="213" t="s">
        <v>164</v>
      </c>
      <c r="AU310" s="213" t="s">
        <v>79</v>
      </c>
      <c r="AY310" s="15" t="s">
        <v>162</v>
      </c>
      <c r="BE310" s="214">
        <f>IF(N310="základní",J310,0)</f>
        <v>0</v>
      </c>
      <c r="BF310" s="214">
        <f>IF(N310="snížená",J310,0)</f>
        <v>0</v>
      </c>
      <c r="BG310" s="214">
        <f>IF(N310="zákl. přenesená",J310,0)</f>
        <v>0</v>
      </c>
      <c r="BH310" s="214">
        <f>IF(N310="sníž. přenesená",J310,0)</f>
        <v>0</v>
      </c>
      <c r="BI310" s="214">
        <f>IF(N310="nulová",J310,0)</f>
        <v>0</v>
      </c>
      <c r="BJ310" s="15" t="s">
        <v>77</v>
      </c>
      <c r="BK310" s="214">
        <f>ROUND(I310*H310,2)</f>
        <v>0</v>
      </c>
      <c r="BL310" s="15" t="s">
        <v>238</v>
      </c>
      <c r="BM310" s="213" t="s">
        <v>692</v>
      </c>
    </row>
    <row r="311" spans="1:47" s="2" customFormat="1" ht="12">
      <c r="A311" s="36"/>
      <c r="B311" s="37"/>
      <c r="C311" s="38"/>
      <c r="D311" s="215" t="s">
        <v>171</v>
      </c>
      <c r="E311" s="38"/>
      <c r="F311" s="216" t="s">
        <v>693</v>
      </c>
      <c r="G311" s="38"/>
      <c r="H311" s="38"/>
      <c r="I311" s="217"/>
      <c r="J311" s="38"/>
      <c r="K311" s="38"/>
      <c r="L311" s="42"/>
      <c r="M311" s="218"/>
      <c r="N311" s="219"/>
      <c r="O311" s="82"/>
      <c r="P311" s="82"/>
      <c r="Q311" s="82"/>
      <c r="R311" s="82"/>
      <c r="S311" s="82"/>
      <c r="T311" s="83"/>
      <c r="U311" s="36"/>
      <c r="V311" s="36"/>
      <c r="W311" s="36"/>
      <c r="X311" s="36"/>
      <c r="Y311" s="36"/>
      <c r="Z311" s="36"/>
      <c r="AA311" s="36"/>
      <c r="AB311" s="36"/>
      <c r="AC311" s="36"/>
      <c r="AD311" s="36"/>
      <c r="AE311" s="36"/>
      <c r="AT311" s="15" t="s">
        <v>171</v>
      </c>
      <c r="AU311" s="15" t="s">
        <v>79</v>
      </c>
    </row>
    <row r="312" spans="1:65" s="2" customFormat="1" ht="37.8" customHeight="1">
      <c r="A312" s="36"/>
      <c r="B312" s="37"/>
      <c r="C312" s="202" t="s">
        <v>694</v>
      </c>
      <c r="D312" s="202" t="s">
        <v>164</v>
      </c>
      <c r="E312" s="203" t="s">
        <v>695</v>
      </c>
      <c r="F312" s="204" t="s">
        <v>696</v>
      </c>
      <c r="G312" s="205" t="s">
        <v>327</v>
      </c>
      <c r="H312" s="206">
        <v>18.6</v>
      </c>
      <c r="I312" s="207"/>
      <c r="J312" s="208">
        <f>ROUND(I312*H312,2)</f>
        <v>0</v>
      </c>
      <c r="K312" s="204" t="s">
        <v>168</v>
      </c>
      <c r="L312" s="42"/>
      <c r="M312" s="209" t="s">
        <v>19</v>
      </c>
      <c r="N312" s="210" t="s">
        <v>40</v>
      </c>
      <c r="O312" s="82"/>
      <c r="P312" s="211">
        <f>O312*H312</f>
        <v>0</v>
      </c>
      <c r="Q312" s="211">
        <v>0</v>
      </c>
      <c r="R312" s="211">
        <f>Q312*H312</f>
        <v>0</v>
      </c>
      <c r="S312" s="211">
        <v>0.00138</v>
      </c>
      <c r="T312" s="212">
        <f>S312*H312</f>
        <v>0.025668</v>
      </c>
      <c r="U312" s="36"/>
      <c r="V312" s="36"/>
      <c r="W312" s="36"/>
      <c r="X312" s="36"/>
      <c r="Y312" s="36"/>
      <c r="Z312" s="36"/>
      <c r="AA312" s="36"/>
      <c r="AB312" s="36"/>
      <c r="AC312" s="36"/>
      <c r="AD312" s="36"/>
      <c r="AE312" s="36"/>
      <c r="AR312" s="213" t="s">
        <v>238</v>
      </c>
      <c r="AT312" s="213" t="s">
        <v>164</v>
      </c>
      <c r="AU312" s="213" t="s">
        <v>79</v>
      </c>
      <c r="AY312" s="15" t="s">
        <v>162</v>
      </c>
      <c r="BE312" s="214">
        <f>IF(N312="základní",J312,0)</f>
        <v>0</v>
      </c>
      <c r="BF312" s="214">
        <f>IF(N312="snížená",J312,0)</f>
        <v>0</v>
      </c>
      <c r="BG312" s="214">
        <f>IF(N312="zákl. přenesená",J312,0)</f>
        <v>0</v>
      </c>
      <c r="BH312" s="214">
        <f>IF(N312="sníž. přenesená",J312,0)</f>
        <v>0</v>
      </c>
      <c r="BI312" s="214">
        <f>IF(N312="nulová",J312,0)</f>
        <v>0</v>
      </c>
      <c r="BJ312" s="15" t="s">
        <v>77</v>
      </c>
      <c r="BK312" s="214">
        <f>ROUND(I312*H312,2)</f>
        <v>0</v>
      </c>
      <c r="BL312" s="15" t="s">
        <v>238</v>
      </c>
      <c r="BM312" s="213" t="s">
        <v>697</v>
      </c>
    </row>
    <row r="313" spans="1:47" s="2" customFormat="1" ht="12">
      <c r="A313" s="36"/>
      <c r="B313" s="37"/>
      <c r="C313" s="38"/>
      <c r="D313" s="215" t="s">
        <v>171</v>
      </c>
      <c r="E313" s="38"/>
      <c r="F313" s="216" t="s">
        <v>698</v>
      </c>
      <c r="G313" s="38"/>
      <c r="H313" s="38"/>
      <c r="I313" s="217"/>
      <c r="J313" s="38"/>
      <c r="K313" s="38"/>
      <c r="L313" s="42"/>
      <c r="M313" s="218"/>
      <c r="N313" s="219"/>
      <c r="O313" s="82"/>
      <c r="P313" s="82"/>
      <c r="Q313" s="82"/>
      <c r="R313" s="82"/>
      <c r="S313" s="82"/>
      <c r="T313" s="83"/>
      <c r="U313" s="36"/>
      <c r="V313" s="36"/>
      <c r="W313" s="36"/>
      <c r="X313" s="36"/>
      <c r="Y313" s="36"/>
      <c r="Z313" s="36"/>
      <c r="AA313" s="36"/>
      <c r="AB313" s="36"/>
      <c r="AC313" s="36"/>
      <c r="AD313" s="36"/>
      <c r="AE313" s="36"/>
      <c r="AT313" s="15" t="s">
        <v>171</v>
      </c>
      <c r="AU313" s="15" t="s">
        <v>79</v>
      </c>
    </row>
    <row r="314" spans="1:65" s="2" customFormat="1" ht="37.8" customHeight="1">
      <c r="A314" s="36"/>
      <c r="B314" s="37"/>
      <c r="C314" s="202" t="s">
        <v>699</v>
      </c>
      <c r="D314" s="202" t="s">
        <v>164</v>
      </c>
      <c r="E314" s="203" t="s">
        <v>700</v>
      </c>
      <c r="F314" s="204" t="s">
        <v>701</v>
      </c>
      <c r="G314" s="205" t="s">
        <v>327</v>
      </c>
      <c r="H314" s="206">
        <v>9</v>
      </c>
      <c r="I314" s="207"/>
      <c r="J314" s="208">
        <f>ROUND(I314*H314,2)</f>
        <v>0</v>
      </c>
      <c r="K314" s="204" t="s">
        <v>168</v>
      </c>
      <c r="L314" s="42"/>
      <c r="M314" s="209" t="s">
        <v>19</v>
      </c>
      <c r="N314" s="210" t="s">
        <v>40</v>
      </c>
      <c r="O314" s="82"/>
      <c r="P314" s="211">
        <f>O314*H314</f>
        <v>0</v>
      </c>
      <c r="Q314" s="211">
        <v>0</v>
      </c>
      <c r="R314" s="211">
        <f>Q314*H314</f>
        <v>0</v>
      </c>
      <c r="S314" s="211">
        <v>0.00464</v>
      </c>
      <c r="T314" s="212">
        <f>S314*H314</f>
        <v>0.04176</v>
      </c>
      <c r="U314" s="36"/>
      <c r="V314" s="36"/>
      <c r="W314" s="36"/>
      <c r="X314" s="36"/>
      <c r="Y314" s="36"/>
      <c r="Z314" s="36"/>
      <c r="AA314" s="36"/>
      <c r="AB314" s="36"/>
      <c r="AC314" s="36"/>
      <c r="AD314" s="36"/>
      <c r="AE314" s="36"/>
      <c r="AR314" s="213" t="s">
        <v>238</v>
      </c>
      <c r="AT314" s="213" t="s">
        <v>164</v>
      </c>
      <c r="AU314" s="213" t="s">
        <v>79</v>
      </c>
      <c r="AY314" s="15" t="s">
        <v>162</v>
      </c>
      <c r="BE314" s="214">
        <f>IF(N314="základní",J314,0)</f>
        <v>0</v>
      </c>
      <c r="BF314" s="214">
        <f>IF(N314="snížená",J314,0)</f>
        <v>0</v>
      </c>
      <c r="BG314" s="214">
        <f>IF(N314="zákl. přenesená",J314,0)</f>
        <v>0</v>
      </c>
      <c r="BH314" s="214">
        <f>IF(N314="sníž. přenesená",J314,0)</f>
        <v>0</v>
      </c>
      <c r="BI314" s="214">
        <f>IF(N314="nulová",J314,0)</f>
        <v>0</v>
      </c>
      <c r="BJ314" s="15" t="s">
        <v>77</v>
      </c>
      <c r="BK314" s="214">
        <f>ROUND(I314*H314,2)</f>
        <v>0</v>
      </c>
      <c r="BL314" s="15" t="s">
        <v>238</v>
      </c>
      <c r="BM314" s="213" t="s">
        <v>702</v>
      </c>
    </row>
    <row r="315" spans="1:47" s="2" customFormat="1" ht="12">
      <c r="A315" s="36"/>
      <c r="B315" s="37"/>
      <c r="C315" s="38"/>
      <c r="D315" s="215" t="s">
        <v>171</v>
      </c>
      <c r="E315" s="38"/>
      <c r="F315" s="216" t="s">
        <v>703</v>
      </c>
      <c r="G315" s="38"/>
      <c r="H315" s="38"/>
      <c r="I315" s="217"/>
      <c r="J315" s="38"/>
      <c r="K315" s="38"/>
      <c r="L315" s="42"/>
      <c r="M315" s="218"/>
      <c r="N315" s="219"/>
      <c r="O315" s="82"/>
      <c r="P315" s="82"/>
      <c r="Q315" s="82"/>
      <c r="R315" s="82"/>
      <c r="S315" s="82"/>
      <c r="T315" s="83"/>
      <c r="U315" s="36"/>
      <c r="V315" s="36"/>
      <c r="W315" s="36"/>
      <c r="X315" s="36"/>
      <c r="Y315" s="36"/>
      <c r="Z315" s="36"/>
      <c r="AA315" s="36"/>
      <c r="AB315" s="36"/>
      <c r="AC315" s="36"/>
      <c r="AD315" s="36"/>
      <c r="AE315" s="36"/>
      <c r="AT315" s="15" t="s">
        <v>171</v>
      </c>
      <c r="AU315" s="15" t="s">
        <v>79</v>
      </c>
    </row>
    <row r="316" spans="1:65" s="2" customFormat="1" ht="37.8" customHeight="1">
      <c r="A316" s="36"/>
      <c r="B316" s="37"/>
      <c r="C316" s="202" t="s">
        <v>704</v>
      </c>
      <c r="D316" s="202" t="s">
        <v>164</v>
      </c>
      <c r="E316" s="203" t="s">
        <v>705</v>
      </c>
      <c r="F316" s="204" t="s">
        <v>706</v>
      </c>
      <c r="G316" s="205" t="s">
        <v>327</v>
      </c>
      <c r="H316" s="206">
        <v>2</v>
      </c>
      <c r="I316" s="207"/>
      <c r="J316" s="208">
        <f>ROUND(I316*H316,2)</f>
        <v>0</v>
      </c>
      <c r="K316" s="204" t="s">
        <v>168</v>
      </c>
      <c r="L316" s="42"/>
      <c r="M316" s="209" t="s">
        <v>19</v>
      </c>
      <c r="N316" s="210" t="s">
        <v>40</v>
      </c>
      <c r="O316" s="82"/>
      <c r="P316" s="211">
        <f>O316*H316</f>
        <v>0</v>
      </c>
      <c r="Q316" s="211">
        <v>0</v>
      </c>
      <c r="R316" s="211">
        <f>Q316*H316</f>
        <v>0</v>
      </c>
      <c r="S316" s="211">
        <v>0.00342</v>
      </c>
      <c r="T316" s="212">
        <f>S316*H316</f>
        <v>0.00684</v>
      </c>
      <c r="U316" s="36"/>
      <c r="V316" s="36"/>
      <c r="W316" s="36"/>
      <c r="X316" s="36"/>
      <c r="Y316" s="36"/>
      <c r="Z316" s="36"/>
      <c r="AA316" s="36"/>
      <c r="AB316" s="36"/>
      <c r="AC316" s="36"/>
      <c r="AD316" s="36"/>
      <c r="AE316" s="36"/>
      <c r="AR316" s="213" t="s">
        <v>238</v>
      </c>
      <c r="AT316" s="213" t="s">
        <v>164</v>
      </c>
      <c r="AU316" s="213" t="s">
        <v>79</v>
      </c>
      <c r="AY316" s="15" t="s">
        <v>162</v>
      </c>
      <c r="BE316" s="214">
        <f>IF(N316="základní",J316,0)</f>
        <v>0</v>
      </c>
      <c r="BF316" s="214">
        <f>IF(N316="snížená",J316,0)</f>
        <v>0</v>
      </c>
      <c r="BG316" s="214">
        <f>IF(N316="zákl. přenesená",J316,0)</f>
        <v>0</v>
      </c>
      <c r="BH316" s="214">
        <f>IF(N316="sníž. přenesená",J316,0)</f>
        <v>0</v>
      </c>
      <c r="BI316" s="214">
        <f>IF(N316="nulová",J316,0)</f>
        <v>0</v>
      </c>
      <c r="BJ316" s="15" t="s">
        <v>77</v>
      </c>
      <c r="BK316" s="214">
        <f>ROUND(I316*H316,2)</f>
        <v>0</v>
      </c>
      <c r="BL316" s="15" t="s">
        <v>238</v>
      </c>
      <c r="BM316" s="213" t="s">
        <v>707</v>
      </c>
    </row>
    <row r="317" spans="1:47" s="2" customFormat="1" ht="12">
      <c r="A317" s="36"/>
      <c r="B317" s="37"/>
      <c r="C317" s="38"/>
      <c r="D317" s="215" t="s">
        <v>171</v>
      </c>
      <c r="E317" s="38"/>
      <c r="F317" s="216" t="s">
        <v>708</v>
      </c>
      <c r="G317" s="38"/>
      <c r="H317" s="38"/>
      <c r="I317" s="217"/>
      <c r="J317" s="38"/>
      <c r="K317" s="38"/>
      <c r="L317" s="42"/>
      <c r="M317" s="218"/>
      <c r="N317" s="219"/>
      <c r="O317" s="82"/>
      <c r="P317" s="82"/>
      <c r="Q317" s="82"/>
      <c r="R317" s="82"/>
      <c r="S317" s="82"/>
      <c r="T317" s="83"/>
      <c r="U317" s="36"/>
      <c r="V317" s="36"/>
      <c r="W317" s="36"/>
      <c r="X317" s="36"/>
      <c r="Y317" s="36"/>
      <c r="Z317" s="36"/>
      <c r="AA317" s="36"/>
      <c r="AB317" s="36"/>
      <c r="AC317" s="36"/>
      <c r="AD317" s="36"/>
      <c r="AE317" s="36"/>
      <c r="AT317" s="15" t="s">
        <v>171</v>
      </c>
      <c r="AU317" s="15" t="s">
        <v>79</v>
      </c>
    </row>
    <row r="318" spans="1:65" s="2" customFormat="1" ht="37.8" customHeight="1">
      <c r="A318" s="36"/>
      <c r="B318" s="37"/>
      <c r="C318" s="202" t="s">
        <v>709</v>
      </c>
      <c r="D318" s="202" t="s">
        <v>164</v>
      </c>
      <c r="E318" s="203" t="s">
        <v>710</v>
      </c>
      <c r="F318" s="204" t="s">
        <v>711</v>
      </c>
      <c r="G318" s="205" t="s">
        <v>196</v>
      </c>
      <c r="H318" s="206">
        <v>2</v>
      </c>
      <c r="I318" s="207"/>
      <c r="J318" s="208">
        <f>ROUND(I318*H318,2)</f>
        <v>0</v>
      </c>
      <c r="K318" s="204" t="s">
        <v>168</v>
      </c>
      <c r="L318" s="42"/>
      <c r="M318" s="209" t="s">
        <v>19</v>
      </c>
      <c r="N318" s="210" t="s">
        <v>40</v>
      </c>
      <c r="O318" s="82"/>
      <c r="P318" s="211">
        <f>O318*H318</f>
        <v>0</v>
      </c>
      <c r="Q318" s="211">
        <v>0</v>
      </c>
      <c r="R318" s="211">
        <f>Q318*H318</f>
        <v>0</v>
      </c>
      <c r="S318" s="211">
        <v>0.0009</v>
      </c>
      <c r="T318" s="212">
        <f>S318*H318</f>
        <v>0.0018</v>
      </c>
      <c r="U318" s="36"/>
      <c r="V318" s="36"/>
      <c r="W318" s="36"/>
      <c r="X318" s="36"/>
      <c r="Y318" s="36"/>
      <c r="Z318" s="36"/>
      <c r="AA318" s="36"/>
      <c r="AB318" s="36"/>
      <c r="AC318" s="36"/>
      <c r="AD318" s="36"/>
      <c r="AE318" s="36"/>
      <c r="AR318" s="213" t="s">
        <v>238</v>
      </c>
      <c r="AT318" s="213" t="s">
        <v>164</v>
      </c>
      <c r="AU318" s="213" t="s">
        <v>79</v>
      </c>
      <c r="AY318" s="15" t="s">
        <v>162</v>
      </c>
      <c r="BE318" s="214">
        <f>IF(N318="základní",J318,0)</f>
        <v>0</v>
      </c>
      <c r="BF318" s="214">
        <f>IF(N318="snížená",J318,0)</f>
        <v>0</v>
      </c>
      <c r="BG318" s="214">
        <f>IF(N318="zákl. přenesená",J318,0)</f>
        <v>0</v>
      </c>
      <c r="BH318" s="214">
        <f>IF(N318="sníž. přenesená",J318,0)</f>
        <v>0</v>
      </c>
      <c r="BI318" s="214">
        <f>IF(N318="nulová",J318,0)</f>
        <v>0</v>
      </c>
      <c r="BJ318" s="15" t="s">
        <v>77</v>
      </c>
      <c r="BK318" s="214">
        <f>ROUND(I318*H318,2)</f>
        <v>0</v>
      </c>
      <c r="BL318" s="15" t="s">
        <v>238</v>
      </c>
      <c r="BM318" s="213" t="s">
        <v>712</v>
      </c>
    </row>
    <row r="319" spans="1:47" s="2" customFormat="1" ht="12">
      <c r="A319" s="36"/>
      <c r="B319" s="37"/>
      <c r="C319" s="38"/>
      <c r="D319" s="215" t="s">
        <v>171</v>
      </c>
      <c r="E319" s="38"/>
      <c r="F319" s="216" t="s">
        <v>713</v>
      </c>
      <c r="G319" s="38"/>
      <c r="H319" s="38"/>
      <c r="I319" s="217"/>
      <c r="J319" s="38"/>
      <c r="K319" s="38"/>
      <c r="L319" s="42"/>
      <c r="M319" s="218"/>
      <c r="N319" s="219"/>
      <c r="O319" s="82"/>
      <c r="P319" s="82"/>
      <c r="Q319" s="82"/>
      <c r="R319" s="82"/>
      <c r="S319" s="82"/>
      <c r="T319" s="83"/>
      <c r="U319" s="36"/>
      <c r="V319" s="36"/>
      <c r="W319" s="36"/>
      <c r="X319" s="36"/>
      <c r="Y319" s="36"/>
      <c r="Z319" s="36"/>
      <c r="AA319" s="36"/>
      <c r="AB319" s="36"/>
      <c r="AC319" s="36"/>
      <c r="AD319" s="36"/>
      <c r="AE319" s="36"/>
      <c r="AT319" s="15" t="s">
        <v>171</v>
      </c>
      <c r="AU319" s="15" t="s">
        <v>79</v>
      </c>
    </row>
    <row r="320" spans="1:65" s="2" customFormat="1" ht="24.15" customHeight="1">
      <c r="A320" s="36"/>
      <c r="B320" s="37"/>
      <c r="C320" s="202" t="s">
        <v>714</v>
      </c>
      <c r="D320" s="202" t="s">
        <v>164</v>
      </c>
      <c r="E320" s="203" t="s">
        <v>715</v>
      </c>
      <c r="F320" s="204" t="s">
        <v>716</v>
      </c>
      <c r="G320" s="205" t="s">
        <v>196</v>
      </c>
      <c r="H320" s="206">
        <v>1</v>
      </c>
      <c r="I320" s="207"/>
      <c r="J320" s="208">
        <f>ROUND(I320*H320,2)</f>
        <v>0</v>
      </c>
      <c r="K320" s="204" t="s">
        <v>168</v>
      </c>
      <c r="L320" s="42"/>
      <c r="M320" s="209" t="s">
        <v>19</v>
      </c>
      <c r="N320" s="210" t="s">
        <v>40</v>
      </c>
      <c r="O320" s="82"/>
      <c r="P320" s="211">
        <f>O320*H320</f>
        <v>0</v>
      </c>
      <c r="Q320" s="211">
        <v>0</v>
      </c>
      <c r="R320" s="211">
        <f>Q320*H320</f>
        <v>0</v>
      </c>
      <c r="S320" s="211">
        <v>0.55</v>
      </c>
      <c r="T320" s="212">
        <f>S320*H320</f>
        <v>0.55</v>
      </c>
      <c r="U320" s="36"/>
      <c r="V320" s="36"/>
      <c r="W320" s="36"/>
      <c r="X320" s="36"/>
      <c r="Y320" s="36"/>
      <c r="Z320" s="36"/>
      <c r="AA320" s="36"/>
      <c r="AB320" s="36"/>
      <c r="AC320" s="36"/>
      <c r="AD320" s="36"/>
      <c r="AE320" s="36"/>
      <c r="AR320" s="213" t="s">
        <v>238</v>
      </c>
      <c r="AT320" s="213" t="s">
        <v>164</v>
      </c>
      <c r="AU320" s="213" t="s">
        <v>79</v>
      </c>
      <c r="AY320" s="15" t="s">
        <v>162</v>
      </c>
      <c r="BE320" s="214">
        <f>IF(N320="základní",J320,0)</f>
        <v>0</v>
      </c>
      <c r="BF320" s="214">
        <f>IF(N320="snížená",J320,0)</f>
        <v>0</v>
      </c>
      <c r="BG320" s="214">
        <f>IF(N320="zákl. přenesená",J320,0)</f>
        <v>0</v>
      </c>
      <c r="BH320" s="214">
        <f>IF(N320="sníž. přenesená",J320,0)</f>
        <v>0</v>
      </c>
      <c r="BI320" s="214">
        <f>IF(N320="nulová",J320,0)</f>
        <v>0</v>
      </c>
      <c r="BJ320" s="15" t="s">
        <v>77</v>
      </c>
      <c r="BK320" s="214">
        <f>ROUND(I320*H320,2)</f>
        <v>0</v>
      </c>
      <c r="BL320" s="15" t="s">
        <v>238</v>
      </c>
      <c r="BM320" s="213" t="s">
        <v>717</v>
      </c>
    </row>
    <row r="321" spans="1:47" s="2" customFormat="1" ht="12">
      <c r="A321" s="36"/>
      <c r="B321" s="37"/>
      <c r="C321" s="38"/>
      <c r="D321" s="215" t="s">
        <v>171</v>
      </c>
      <c r="E321" s="38"/>
      <c r="F321" s="216" t="s">
        <v>718</v>
      </c>
      <c r="G321" s="38"/>
      <c r="H321" s="38"/>
      <c r="I321" s="217"/>
      <c r="J321" s="38"/>
      <c r="K321" s="38"/>
      <c r="L321" s="42"/>
      <c r="M321" s="218"/>
      <c r="N321" s="219"/>
      <c r="O321" s="82"/>
      <c r="P321" s="82"/>
      <c r="Q321" s="82"/>
      <c r="R321" s="82"/>
      <c r="S321" s="82"/>
      <c r="T321" s="83"/>
      <c r="U321" s="36"/>
      <c r="V321" s="36"/>
      <c r="W321" s="36"/>
      <c r="X321" s="36"/>
      <c r="Y321" s="36"/>
      <c r="Z321" s="36"/>
      <c r="AA321" s="36"/>
      <c r="AB321" s="36"/>
      <c r="AC321" s="36"/>
      <c r="AD321" s="36"/>
      <c r="AE321" s="36"/>
      <c r="AT321" s="15" t="s">
        <v>171</v>
      </c>
      <c r="AU321" s="15" t="s">
        <v>79</v>
      </c>
    </row>
    <row r="322" spans="1:63" s="12" customFormat="1" ht="22.8" customHeight="1">
      <c r="A322" s="12"/>
      <c r="B322" s="186"/>
      <c r="C322" s="187"/>
      <c r="D322" s="188" t="s">
        <v>68</v>
      </c>
      <c r="E322" s="200" t="s">
        <v>719</v>
      </c>
      <c r="F322" s="200" t="s">
        <v>720</v>
      </c>
      <c r="G322" s="187"/>
      <c r="H322" s="187"/>
      <c r="I322" s="190"/>
      <c r="J322" s="201">
        <f>BK322</f>
        <v>0</v>
      </c>
      <c r="K322" s="187"/>
      <c r="L322" s="192"/>
      <c r="M322" s="193"/>
      <c r="N322" s="194"/>
      <c r="O322" s="194"/>
      <c r="P322" s="195">
        <f>SUM(P323:P338)</f>
        <v>0</v>
      </c>
      <c r="Q322" s="194"/>
      <c r="R322" s="195">
        <f>SUM(R323:R338)</f>
        <v>0</v>
      </c>
      <c r="S322" s="194"/>
      <c r="T322" s="196">
        <f>SUM(T323:T338)</f>
        <v>20.391293000000005</v>
      </c>
      <c r="U322" s="12"/>
      <c r="V322" s="12"/>
      <c r="W322" s="12"/>
      <c r="X322" s="12"/>
      <c r="Y322" s="12"/>
      <c r="Z322" s="12"/>
      <c r="AA322" s="12"/>
      <c r="AB322" s="12"/>
      <c r="AC322" s="12"/>
      <c r="AD322" s="12"/>
      <c r="AE322" s="12"/>
      <c r="AR322" s="197" t="s">
        <v>79</v>
      </c>
      <c r="AT322" s="198" t="s">
        <v>68</v>
      </c>
      <c r="AU322" s="198" t="s">
        <v>77</v>
      </c>
      <c r="AY322" s="197" t="s">
        <v>162</v>
      </c>
      <c r="BK322" s="199">
        <f>SUM(BK323:BK338)</f>
        <v>0</v>
      </c>
    </row>
    <row r="323" spans="1:65" s="2" customFormat="1" ht="21.75" customHeight="1">
      <c r="A323" s="36"/>
      <c r="B323" s="37"/>
      <c r="C323" s="202" t="s">
        <v>721</v>
      </c>
      <c r="D323" s="202" t="s">
        <v>164</v>
      </c>
      <c r="E323" s="203" t="s">
        <v>722</v>
      </c>
      <c r="F323" s="204" t="s">
        <v>723</v>
      </c>
      <c r="G323" s="205" t="s">
        <v>235</v>
      </c>
      <c r="H323" s="206">
        <v>9.46</v>
      </c>
      <c r="I323" s="207"/>
      <c r="J323" s="208">
        <f>ROUND(I323*H323,2)</f>
        <v>0</v>
      </c>
      <c r="K323" s="204" t="s">
        <v>168</v>
      </c>
      <c r="L323" s="42"/>
      <c r="M323" s="209" t="s">
        <v>19</v>
      </c>
      <c r="N323" s="210" t="s">
        <v>40</v>
      </c>
      <c r="O323" s="82"/>
      <c r="P323" s="211">
        <f>O323*H323</f>
        <v>0</v>
      </c>
      <c r="Q323" s="211">
        <v>0</v>
      </c>
      <c r="R323" s="211">
        <f>Q323*H323</f>
        <v>0</v>
      </c>
      <c r="S323" s="211">
        <v>0.022</v>
      </c>
      <c r="T323" s="212">
        <f>S323*H323</f>
        <v>0.20812</v>
      </c>
      <c r="U323" s="36"/>
      <c r="V323" s="36"/>
      <c r="W323" s="36"/>
      <c r="X323" s="36"/>
      <c r="Y323" s="36"/>
      <c r="Z323" s="36"/>
      <c r="AA323" s="36"/>
      <c r="AB323" s="36"/>
      <c r="AC323" s="36"/>
      <c r="AD323" s="36"/>
      <c r="AE323" s="36"/>
      <c r="AR323" s="213" t="s">
        <v>238</v>
      </c>
      <c r="AT323" s="213" t="s">
        <v>164</v>
      </c>
      <c r="AU323" s="213" t="s">
        <v>79</v>
      </c>
      <c r="AY323" s="15" t="s">
        <v>162</v>
      </c>
      <c r="BE323" s="214">
        <f>IF(N323="základní",J323,0)</f>
        <v>0</v>
      </c>
      <c r="BF323" s="214">
        <f>IF(N323="snížená",J323,0)</f>
        <v>0</v>
      </c>
      <c r="BG323" s="214">
        <f>IF(N323="zákl. přenesená",J323,0)</f>
        <v>0</v>
      </c>
      <c r="BH323" s="214">
        <f>IF(N323="sníž. přenesená",J323,0)</f>
        <v>0</v>
      </c>
      <c r="BI323" s="214">
        <f>IF(N323="nulová",J323,0)</f>
        <v>0</v>
      </c>
      <c r="BJ323" s="15" t="s">
        <v>77</v>
      </c>
      <c r="BK323" s="214">
        <f>ROUND(I323*H323,2)</f>
        <v>0</v>
      </c>
      <c r="BL323" s="15" t="s">
        <v>238</v>
      </c>
      <c r="BM323" s="213" t="s">
        <v>724</v>
      </c>
    </row>
    <row r="324" spans="1:47" s="2" customFormat="1" ht="12">
      <c r="A324" s="36"/>
      <c r="B324" s="37"/>
      <c r="C324" s="38"/>
      <c r="D324" s="215" t="s">
        <v>171</v>
      </c>
      <c r="E324" s="38"/>
      <c r="F324" s="216" t="s">
        <v>725</v>
      </c>
      <c r="G324" s="38"/>
      <c r="H324" s="38"/>
      <c r="I324" s="217"/>
      <c r="J324" s="38"/>
      <c r="K324" s="38"/>
      <c r="L324" s="42"/>
      <c r="M324" s="218"/>
      <c r="N324" s="219"/>
      <c r="O324" s="82"/>
      <c r="P324" s="82"/>
      <c r="Q324" s="82"/>
      <c r="R324" s="82"/>
      <c r="S324" s="82"/>
      <c r="T324" s="83"/>
      <c r="U324" s="36"/>
      <c r="V324" s="36"/>
      <c r="W324" s="36"/>
      <c r="X324" s="36"/>
      <c r="Y324" s="36"/>
      <c r="Z324" s="36"/>
      <c r="AA324" s="36"/>
      <c r="AB324" s="36"/>
      <c r="AC324" s="36"/>
      <c r="AD324" s="36"/>
      <c r="AE324" s="36"/>
      <c r="AT324" s="15" t="s">
        <v>171</v>
      </c>
      <c r="AU324" s="15" t="s">
        <v>79</v>
      </c>
    </row>
    <row r="325" spans="1:65" s="2" customFormat="1" ht="37.8" customHeight="1">
      <c r="A325" s="36"/>
      <c r="B325" s="37"/>
      <c r="C325" s="202" t="s">
        <v>726</v>
      </c>
      <c r="D325" s="202" t="s">
        <v>164</v>
      </c>
      <c r="E325" s="203" t="s">
        <v>727</v>
      </c>
      <c r="F325" s="204" t="s">
        <v>728</v>
      </c>
      <c r="G325" s="205" t="s">
        <v>327</v>
      </c>
      <c r="H325" s="206">
        <v>5.18</v>
      </c>
      <c r="I325" s="207"/>
      <c r="J325" s="208">
        <f>ROUND(I325*H325,2)</f>
        <v>0</v>
      </c>
      <c r="K325" s="204" t="s">
        <v>168</v>
      </c>
      <c r="L325" s="42"/>
      <c r="M325" s="209" t="s">
        <v>19</v>
      </c>
      <c r="N325" s="210" t="s">
        <v>40</v>
      </c>
      <c r="O325" s="82"/>
      <c r="P325" s="211">
        <f>O325*H325</f>
        <v>0</v>
      </c>
      <c r="Q325" s="211">
        <v>0</v>
      </c>
      <c r="R325" s="211">
        <f>Q325*H325</f>
        <v>0</v>
      </c>
      <c r="S325" s="211">
        <v>0.2</v>
      </c>
      <c r="T325" s="212">
        <f>S325*H325</f>
        <v>1.036</v>
      </c>
      <c r="U325" s="36"/>
      <c r="V325" s="36"/>
      <c r="W325" s="36"/>
      <c r="X325" s="36"/>
      <c r="Y325" s="36"/>
      <c r="Z325" s="36"/>
      <c r="AA325" s="36"/>
      <c r="AB325" s="36"/>
      <c r="AC325" s="36"/>
      <c r="AD325" s="36"/>
      <c r="AE325" s="36"/>
      <c r="AR325" s="213" t="s">
        <v>238</v>
      </c>
      <c r="AT325" s="213" t="s">
        <v>164</v>
      </c>
      <c r="AU325" s="213" t="s">
        <v>79</v>
      </c>
      <c r="AY325" s="15" t="s">
        <v>162</v>
      </c>
      <c r="BE325" s="214">
        <f>IF(N325="základní",J325,0)</f>
        <v>0</v>
      </c>
      <c r="BF325" s="214">
        <f>IF(N325="snížená",J325,0)</f>
        <v>0</v>
      </c>
      <c r="BG325" s="214">
        <f>IF(N325="zákl. přenesená",J325,0)</f>
        <v>0</v>
      </c>
      <c r="BH325" s="214">
        <f>IF(N325="sníž. přenesená",J325,0)</f>
        <v>0</v>
      </c>
      <c r="BI325" s="214">
        <f>IF(N325="nulová",J325,0)</f>
        <v>0</v>
      </c>
      <c r="BJ325" s="15" t="s">
        <v>77</v>
      </c>
      <c r="BK325" s="214">
        <f>ROUND(I325*H325,2)</f>
        <v>0</v>
      </c>
      <c r="BL325" s="15" t="s">
        <v>238</v>
      </c>
      <c r="BM325" s="213" t="s">
        <v>729</v>
      </c>
    </row>
    <row r="326" spans="1:47" s="2" customFormat="1" ht="12">
      <c r="A326" s="36"/>
      <c r="B326" s="37"/>
      <c r="C326" s="38"/>
      <c r="D326" s="215" t="s">
        <v>171</v>
      </c>
      <c r="E326" s="38"/>
      <c r="F326" s="216" t="s">
        <v>730</v>
      </c>
      <c r="G326" s="38"/>
      <c r="H326" s="38"/>
      <c r="I326" s="217"/>
      <c r="J326" s="38"/>
      <c r="K326" s="38"/>
      <c r="L326" s="42"/>
      <c r="M326" s="218"/>
      <c r="N326" s="219"/>
      <c r="O326" s="82"/>
      <c r="P326" s="82"/>
      <c r="Q326" s="82"/>
      <c r="R326" s="82"/>
      <c r="S326" s="82"/>
      <c r="T326" s="83"/>
      <c r="U326" s="36"/>
      <c r="V326" s="36"/>
      <c r="W326" s="36"/>
      <c r="X326" s="36"/>
      <c r="Y326" s="36"/>
      <c r="Z326" s="36"/>
      <c r="AA326" s="36"/>
      <c r="AB326" s="36"/>
      <c r="AC326" s="36"/>
      <c r="AD326" s="36"/>
      <c r="AE326" s="36"/>
      <c r="AT326" s="15" t="s">
        <v>171</v>
      </c>
      <c r="AU326" s="15" t="s">
        <v>79</v>
      </c>
    </row>
    <row r="327" spans="1:65" s="2" customFormat="1" ht="33" customHeight="1">
      <c r="A327" s="36"/>
      <c r="B327" s="37"/>
      <c r="C327" s="202" t="s">
        <v>731</v>
      </c>
      <c r="D327" s="202" t="s">
        <v>164</v>
      </c>
      <c r="E327" s="203" t="s">
        <v>732</v>
      </c>
      <c r="F327" s="204" t="s">
        <v>733</v>
      </c>
      <c r="G327" s="205" t="s">
        <v>327</v>
      </c>
      <c r="H327" s="206">
        <v>18.4</v>
      </c>
      <c r="I327" s="207"/>
      <c r="J327" s="208">
        <f>ROUND(I327*H327,2)</f>
        <v>0</v>
      </c>
      <c r="K327" s="204" t="s">
        <v>168</v>
      </c>
      <c r="L327" s="42"/>
      <c r="M327" s="209" t="s">
        <v>19</v>
      </c>
      <c r="N327" s="210" t="s">
        <v>40</v>
      </c>
      <c r="O327" s="82"/>
      <c r="P327" s="211">
        <f>O327*H327</f>
        <v>0</v>
      </c>
      <c r="Q327" s="211">
        <v>0</v>
      </c>
      <c r="R327" s="211">
        <f>Q327*H327</f>
        <v>0</v>
      </c>
      <c r="S327" s="211">
        <v>0.008</v>
      </c>
      <c r="T327" s="212">
        <f>S327*H327</f>
        <v>0.1472</v>
      </c>
      <c r="U327" s="36"/>
      <c r="V327" s="36"/>
      <c r="W327" s="36"/>
      <c r="X327" s="36"/>
      <c r="Y327" s="36"/>
      <c r="Z327" s="36"/>
      <c r="AA327" s="36"/>
      <c r="AB327" s="36"/>
      <c r="AC327" s="36"/>
      <c r="AD327" s="36"/>
      <c r="AE327" s="36"/>
      <c r="AR327" s="213" t="s">
        <v>238</v>
      </c>
      <c r="AT327" s="213" t="s">
        <v>164</v>
      </c>
      <c r="AU327" s="213" t="s">
        <v>79</v>
      </c>
      <c r="AY327" s="15" t="s">
        <v>162</v>
      </c>
      <c r="BE327" s="214">
        <f>IF(N327="základní",J327,0)</f>
        <v>0</v>
      </c>
      <c r="BF327" s="214">
        <f>IF(N327="snížená",J327,0)</f>
        <v>0</v>
      </c>
      <c r="BG327" s="214">
        <f>IF(N327="zákl. přenesená",J327,0)</f>
        <v>0</v>
      </c>
      <c r="BH327" s="214">
        <f>IF(N327="sníž. přenesená",J327,0)</f>
        <v>0</v>
      </c>
      <c r="BI327" s="214">
        <f>IF(N327="nulová",J327,0)</f>
        <v>0</v>
      </c>
      <c r="BJ327" s="15" t="s">
        <v>77</v>
      </c>
      <c r="BK327" s="214">
        <f>ROUND(I327*H327,2)</f>
        <v>0</v>
      </c>
      <c r="BL327" s="15" t="s">
        <v>238</v>
      </c>
      <c r="BM327" s="213" t="s">
        <v>734</v>
      </c>
    </row>
    <row r="328" spans="1:47" s="2" customFormat="1" ht="12">
      <c r="A328" s="36"/>
      <c r="B328" s="37"/>
      <c r="C328" s="38"/>
      <c r="D328" s="215" t="s">
        <v>171</v>
      </c>
      <c r="E328" s="38"/>
      <c r="F328" s="216" t="s">
        <v>735</v>
      </c>
      <c r="G328" s="38"/>
      <c r="H328" s="38"/>
      <c r="I328" s="217"/>
      <c r="J328" s="38"/>
      <c r="K328" s="38"/>
      <c r="L328" s="42"/>
      <c r="M328" s="218"/>
      <c r="N328" s="219"/>
      <c r="O328" s="82"/>
      <c r="P328" s="82"/>
      <c r="Q328" s="82"/>
      <c r="R328" s="82"/>
      <c r="S328" s="82"/>
      <c r="T328" s="83"/>
      <c r="U328" s="36"/>
      <c r="V328" s="36"/>
      <c r="W328" s="36"/>
      <c r="X328" s="36"/>
      <c r="Y328" s="36"/>
      <c r="Z328" s="36"/>
      <c r="AA328" s="36"/>
      <c r="AB328" s="36"/>
      <c r="AC328" s="36"/>
      <c r="AD328" s="36"/>
      <c r="AE328" s="36"/>
      <c r="AT328" s="15" t="s">
        <v>171</v>
      </c>
      <c r="AU328" s="15" t="s">
        <v>79</v>
      </c>
    </row>
    <row r="329" spans="1:65" s="2" customFormat="1" ht="21.75" customHeight="1">
      <c r="A329" s="36"/>
      <c r="B329" s="37"/>
      <c r="C329" s="202" t="s">
        <v>736</v>
      </c>
      <c r="D329" s="202" t="s">
        <v>164</v>
      </c>
      <c r="E329" s="203" t="s">
        <v>737</v>
      </c>
      <c r="F329" s="204" t="s">
        <v>738</v>
      </c>
      <c r="G329" s="205" t="s">
        <v>235</v>
      </c>
      <c r="H329" s="206">
        <v>1866.739</v>
      </c>
      <c r="I329" s="207"/>
      <c r="J329" s="208">
        <f>ROUND(I329*H329,2)</f>
        <v>0</v>
      </c>
      <c r="K329" s="204" t="s">
        <v>168</v>
      </c>
      <c r="L329" s="42"/>
      <c r="M329" s="209" t="s">
        <v>19</v>
      </c>
      <c r="N329" s="210" t="s">
        <v>40</v>
      </c>
      <c r="O329" s="82"/>
      <c r="P329" s="211">
        <f>O329*H329</f>
        <v>0</v>
      </c>
      <c r="Q329" s="211">
        <v>0</v>
      </c>
      <c r="R329" s="211">
        <f>Q329*H329</f>
        <v>0</v>
      </c>
      <c r="S329" s="211">
        <v>0.007</v>
      </c>
      <c r="T329" s="212">
        <f>S329*H329</f>
        <v>13.067173</v>
      </c>
      <c r="U329" s="36"/>
      <c r="V329" s="36"/>
      <c r="W329" s="36"/>
      <c r="X329" s="36"/>
      <c r="Y329" s="36"/>
      <c r="Z329" s="36"/>
      <c r="AA329" s="36"/>
      <c r="AB329" s="36"/>
      <c r="AC329" s="36"/>
      <c r="AD329" s="36"/>
      <c r="AE329" s="36"/>
      <c r="AR329" s="213" t="s">
        <v>238</v>
      </c>
      <c r="AT329" s="213" t="s">
        <v>164</v>
      </c>
      <c r="AU329" s="213" t="s">
        <v>79</v>
      </c>
      <c r="AY329" s="15" t="s">
        <v>162</v>
      </c>
      <c r="BE329" s="214">
        <f>IF(N329="základní",J329,0)</f>
        <v>0</v>
      </c>
      <c r="BF329" s="214">
        <f>IF(N329="snížená",J329,0)</f>
        <v>0</v>
      </c>
      <c r="BG329" s="214">
        <f>IF(N329="zákl. přenesená",J329,0)</f>
        <v>0</v>
      </c>
      <c r="BH329" s="214">
        <f>IF(N329="sníž. přenesená",J329,0)</f>
        <v>0</v>
      </c>
      <c r="BI329" s="214">
        <f>IF(N329="nulová",J329,0)</f>
        <v>0</v>
      </c>
      <c r="BJ329" s="15" t="s">
        <v>77</v>
      </c>
      <c r="BK329" s="214">
        <f>ROUND(I329*H329,2)</f>
        <v>0</v>
      </c>
      <c r="BL329" s="15" t="s">
        <v>238</v>
      </c>
      <c r="BM329" s="213" t="s">
        <v>739</v>
      </c>
    </row>
    <row r="330" spans="1:47" s="2" customFormat="1" ht="12">
      <c r="A330" s="36"/>
      <c r="B330" s="37"/>
      <c r="C330" s="38"/>
      <c r="D330" s="215" t="s">
        <v>171</v>
      </c>
      <c r="E330" s="38"/>
      <c r="F330" s="216" t="s">
        <v>740</v>
      </c>
      <c r="G330" s="38"/>
      <c r="H330" s="38"/>
      <c r="I330" s="217"/>
      <c r="J330" s="38"/>
      <c r="K330" s="38"/>
      <c r="L330" s="42"/>
      <c r="M330" s="218"/>
      <c r="N330" s="219"/>
      <c r="O330" s="82"/>
      <c r="P330" s="82"/>
      <c r="Q330" s="82"/>
      <c r="R330" s="82"/>
      <c r="S330" s="82"/>
      <c r="T330" s="83"/>
      <c r="U330" s="36"/>
      <c r="V330" s="36"/>
      <c r="W330" s="36"/>
      <c r="X330" s="36"/>
      <c r="Y330" s="36"/>
      <c r="Z330" s="36"/>
      <c r="AA330" s="36"/>
      <c r="AB330" s="36"/>
      <c r="AC330" s="36"/>
      <c r="AD330" s="36"/>
      <c r="AE330" s="36"/>
      <c r="AT330" s="15" t="s">
        <v>171</v>
      </c>
      <c r="AU330" s="15" t="s">
        <v>79</v>
      </c>
    </row>
    <row r="331" spans="1:65" s="2" customFormat="1" ht="21.75" customHeight="1">
      <c r="A331" s="36"/>
      <c r="B331" s="37"/>
      <c r="C331" s="202" t="s">
        <v>741</v>
      </c>
      <c r="D331" s="202" t="s">
        <v>164</v>
      </c>
      <c r="E331" s="203" t="s">
        <v>742</v>
      </c>
      <c r="F331" s="204" t="s">
        <v>743</v>
      </c>
      <c r="G331" s="205" t="s">
        <v>235</v>
      </c>
      <c r="H331" s="206">
        <v>56.48</v>
      </c>
      <c r="I331" s="207"/>
      <c r="J331" s="208">
        <f>ROUND(I331*H331,2)</f>
        <v>0</v>
      </c>
      <c r="K331" s="204" t="s">
        <v>168</v>
      </c>
      <c r="L331" s="42"/>
      <c r="M331" s="209" t="s">
        <v>19</v>
      </c>
      <c r="N331" s="210" t="s">
        <v>40</v>
      </c>
      <c r="O331" s="82"/>
      <c r="P331" s="211">
        <f>O331*H331</f>
        <v>0</v>
      </c>
      <c r="Q331" s="211">
        <v>0</v>
      </c>
      <c r="R331" s="211">
        <f>Q331*H331</f>
        <v>0</v>
      </c>
      <c r="S331" s="211">
        <v>0.018</v>
      </c>
      <c r="T331" s="212">
        <f>S331*H331</f>
        <v>1.0166399999999998</v>
      </c>
      <c r="U331" s="36"/>
      <c r="V331" s="36"/>
      <c r="W331" s="36"/>
      <c r="X331" s="36"/>
      <c r="Y331" s="36"/>
      <c r="Z331" s="36"/>
      <c r="AA331" s="36"/>
      <c r="AB331" s="36"/>
      <c r="AC331" s="36"/>
      <c r="AD331" s="36"/>
      <c r="AE331" s="36"/>
      <c r="AR331" s="213" t="s">
        <v>238</v>
      </c>
      <c r="AT331" s="213" t="s">
        <v>164</v>
      </c>
      <c r="AU331" s="213" t="s">
        <v>79</v>
      </c>
      <c r="AY331" s="15" t="s">
        <v>162</v>
      </c>
      <c r="BE331" s="214">
        <f>IF(N331="základní",J331,0)</f>
        <v>0</v>
      </c>
      <c r="BF331" s="214">
        <f>IF(N331="snížená",J331,0)</f>
        <v>0</v>
      </c>
      <c r="BG331" s="214">
        <f>IF(N331="zákl. přenesená",J331,0)</f>
        <v>0</v>
      </c>
      <c r="BH331" s="214">
        <f>IF(N331="sníž. přenesená",J331,0)</f>
        <v>0</v>
      </c>
      <c r="BI331" s="214">
        <f>IF(N331="nulová",J331,0)</f>
        <v>0</v>
      </c>
      <c r="BJ331" s="15" t="s">
        <v>77</v>
      </c>
      <c r="BK331" s="214">
        <f>ROUND(I331*H331,2)</f>
        <v>0</v>
      </c>
      <c r="BL331" s="15" t="s">
        <v>238</v>
      </c>
      <c r="BM331" s="213" t="s">
        <v>744</v>
      </c>
    </row>
    <row r="332" spans="1:47" s="2" customFormat="1" ht="12">
      <c r="A332" s="36"/>
      <c r="B332" s="37"/>
      <c r="C332" s="38"/>
      <c r="D332" s="215" t="s">
        <v>171</v>
      </c>
      <c r="E332" s="38"/>
      <c r="F332" s="216" t="s">
        <v>745</v>
      </c>
      <c r="G332" s="38"/>
      <c r="H332" s="38"/>
      <c r="I332" s="217"/>
      <c r="J332" s="38"/>
      <c r="K332" s="38"/>
      <c r="L332" s="42"/>
      <c r="M332" s="218"/>
      <c r="N332" s="219"/>
      <c r="O332" s="82"/>
      <c r="P332" s="82"/>
      <c r="Q332" s="82"/>
      <c r="R332" s="82"/>
      <c r="S332" s="82"/>
      <c r="T332" s="83"/>
      <c r="U332" s="36"/>
      <c r="V332" s="36"/>
      <c r="W332" s="36"/>
      <c r="X332" s="36"/>
      <c r="Y332" s="36"/>
      <c r="Z332" s="36"/>
      <c r="AA332" s="36"/>
      <c r="AB332" s="36"/>
      <c r="AC332" s="36"/>
      <c r="AD332" s="36"/>
      <c r="AE332" s="36"/>
      <c r="AT332" s="15" t="s">
        <v>171</v>
      </c>
      <c r="AU332" s="15" t="s">
        <v>79</v>
      </c>
    </row>
    <row r="333" spans="1:65" s="2" customFormat="1" ht="24.15" customHeight="1">
      <c r="A333" s="36"/>
      <c r="B333" s="37"/>
      <c r="C333" s="202" t="s">
        <v>746</v>
      </c>
      <c r="D333" s="202" t="s">
        <v>164</v>
      </c>
      <c r="E333" s="203" t="s">
        <v>747</v>
      </c>
      <c r="F333" s="204" t="s">
        <v>748</v>
      </c>
      <c r="G333" s="205" t="s">
        <v>235</v>
      </c>
      <c r="H333" s="206">
        <v>51.04</v>
      </c>
      <c r="I333" s="207"/>
      <c r="J333" s="208">
        <f>ROUND(I333*H333,2)</f>
        <v>0</v>
      </c>
      <c r="K333" s="204" t="s">
        <v>168</v>
      </c>
      <c r="L333" s="42"/>
      <c r="M333" s="209" t="s">
        <v>19</v>
      </c>
      <c r="N333" s="210" t="s">
        <v>40</v>
      </c>
      <c r="O333" s="82"/>
      <c r="P333" s="211">
        <f>O333*H333</f>
        <v>0</v>
      </c>
      <c r="Q333" s="211">
        <v>0</v>
      </c>
      <c r="R333" s="211">
        <f>Q333*H333</f>
        <v>0</v>
      </c>
      <c r="S333" s="211">
        <v>0.014</v>
      </c>
      <c r="T333" s="212">
        <f>S333*H333</f>
        <v>0.71456</v>
      </c>
      <c r="U333" s="36"/>
      <c r="V333" s="36"/>
      <c r="W333" s="36"/>
      <c r="X333" s="36"/>
      <c r="Y333" s="36"/>
      <c r="Z333" s="36"/>
      <c r="AA333" s="36"/>
      <c r="AB333" s="36"/>
      <c r="AC333" s="36"/>
      <c r="AD333" s="36"/>
      <c r="AE333" s="36"/>
      <c r="AR333" s="213" t="s">
        <v>238</v>
      </c>
      <c r="AT333" s="213" t="s">
        <v>164</v>
      </c>
      <c r="AU333" s="213" t="s">
        <v>79</v>
      </c>
      <c r="AY333" s="15" t="s">
        <v>162</v>
      </c>
      <c r="BE333" s="214">
        <f>IF(N333="základní",J333,0)</f>
        <v>0</v>
      </c>
      <c r="BF333" s="214">
        <f>IF(N333="snížená",J333,0)</f>
        <v>0</v>
      </c>
      <c r="BG333" s="214">
        <f>IF(N333="zákl. přenesená",J333,0)</f>
        <v>0</v>
      </c>
      <c r="BH333" s="214">
        <f>IF(N333="sníž. přenesená",J333,0)</f>
        <v>0</v>
      </c>
      <c r="BI333" s="214">
        <f>IF(N333="nulová",J333,0)</f>
        <v>0</v>
      </c>
      <c r="BJ333" s="15" t="s">
        <v>77</v>
      </c>
      <c r="BK333" s="214">
        <f>ROUND(I333*H333,2)</f>
        <v>0</v>
      </c>
      <c r="BL333" s="15" t="s">
        <v>238</v>
      </c>
      <c r="BM333" s="213" t="s">
        <v>749</v>
      </c>
    </row>
    <row r="334" spans="1:47" s="2" customFormat="1" ht="12">
      <c r="A334" s="36"/>
      <c r="B334" s="37"/>
      <c r="C334" s="38"/>
      <c r="D334" s="215" t="s">
        <v>171</v>
      </c>
      <c r="E334" s="38"/>
      <c r="F334" s="216" t="s">
        <v>750</v>
      </c>
      <c r="G334" s="38"/>
      <c r="H334" s="38"/>
      <c r="I334" s="217"/>
      <c r="J334" s="38"/>
      <c r="K334" s="38"/>
      <c r="L334" s="42"/>
      <c r="M334" s="218"/>
      <c r="N334" s="219"/>
      <c r="O334" s="82"/>
      <c r="P334" s="82"/>
      <c r="Q334" s="82"/>
      <c r="R334" s="82"/>
      <c r="S334" s="82"/>
      <c r="T334" s="83"/>
      <c r="U334" s="36"/>
      <c r="V334" s="36"/>
      <c r="W334" s="36"/>
      <c r="X334" s="36"/>
      <c r="Y334" s="36"/>
      <c r="Z334" s="36"/>
      <c r="AA334" s="36"/>
      <c r="AB334" s="36"/>
      <c r="AC334" s="36"/>
      <c r="AD334" s="36"/>
      <c r="AE334" s="36"/>
      <c r="AT334" s="15" t="s">
        <v>171</v>
      </c>
      <c r="AU334" s="15" t="s">
        <v>79</v>
      </c>
    </row>
    <row r="335" spans="1:65" s="2" customFormat="1" ht="24.15" customHeight="1">
      <c r="A335" s="36"/>
      <c r="B335" s="37"/>
      <c r="C335" s="202" t="s">
        <v>751</v>
      </c>
      <c r="D335" s="202" t="s">
        <v>164</v>
      </c>
      <c r="E335" s="203" t="s">
        <v>752</v>
      </c>
      <c r="F335" s="204" t="s">
        <v>753</v>
      </c>
      <c r="G335" s="205" t="s">
        <v>327</v>
      </c>
      <c r="H335" s="206">
        <v>48</v>
      </c>
      <c r="I335" s="207"/>
      <c r="J335" s="208">
        <f>ROUND(I335*H335,2)</f>
        <v>0</v>
      </c>
      <c r="K335" s="204" t="s">
        <v>168</v>
      </c>
      <c r="L335" s="42"/>
      <c r="M335" s="209" t="s">
        <v>19</v>
      </c>
      <c r="N335" s="210" t="s">
        <v>40</v>
      </c>
      <c r="O335" s="82"/>
      <c r="P335" s="211">
        <f>O335*H335</f>
        <v>0</v>
      </c>
      <c r="Q335" s="211">
        <v>0</v>
      </c>
      <c r="R335" s="211">
        <f>Q335*H335</f>
        <v>0</v>
      </c>
      <c r="S335" s="211">
        <v>0.045</v>
      </c>
      <c r="T335" s="212">
        <f>S335*H335</f>
        <v>2.16</v>
      </c>
      <c r="U335" s="36"/>
      <c r="V335" s="36"/>
      <c r="W335" s="36"/>
      <c r="X335" s="36"/>
      <c r="Y335" s="36"/>
      <c r="Z335" s="36"/>
      <c r="AA335" s="36"/>
      <c r="AB335" s="36"/>
      <c r="AC335" s="36"/>
      <c r="AD335" s="36"/>
      <c r="AE335" s="36"/>
      <c r="AR335" s="213" t="s">
        <v>238</v>
      </c>
      <c r="AT335" s="213" t="s">
        <v>164</v>
      </c>
      <c r="AU335" s="213" t="s">
        <v>79</v>
      </c>
      <c r="AY335" s="15" t="s">
        <v>162</v>
      </c>
      <c r="BE335" s="214">
        <f>IF(N335="základní",J335,0)</f>
        <v>0</v>
      </c>
      <c r="BF335" s="214">
        <f>IF(N335="snížená",J335,0)</f>
        <v>0</v>
      </c>
      <c r="BG335" s="214">
        <f>IF(N335="zákl. přenesená",J335,0)</f>
        <v>0</v>
      </c>
      <c r="BH335" s="214">
        <f>IF(N335="sníž. přenesená",J335,0)</f>
        <v>0</v>
      </c>
      <c r="BI335" s="214">
        <f>IF(N335="nulová",J335,0)</f>
        <v>0</v>
      </c>
      <c r="BJ335" s="15" t="s">
        <v>77</v>
      </c>
      <c r="BK335" s="214">
        <f>ROUND(I335*H335,2)</f>
        <v>0</v>
      </c>
      <c r="BL335" s="15" t="s">
        <v>238</v>
      </c>
      <c r="BM335" s="213" t="s">
        <v>754</v>
      </c>
    </row>
    <row r="336" spans="1:47" s="2" customFormat="1" ht="12">
      <c r="A336" s="36"/>
      <c r="B336" s="37"/>
      <c r="C336" s="38"/>
      <c r="D336" s="215" t="s">
        <v>171</v>
      </c>
      <c r="E336" s="38"/>
      <c r="F336" s="216" t="s">
        <v>755</v>
      </c>
      <c r="G336" s="38"/>
      <c r="H336" s="38"/>
      <c r="I336" s="217"/>
      <c r="J336" s="38"/>
      <c r="K336" s="38"/>
      <c r="L336" s="42"/>
      <c r="M336" s="218"/>
      <c r="N336" s="219"/>
      <c r="O336" s="82"/>
      <c r="P336" s="82"/>
      <c r="Q336" s="82"/>
      <c r="R336" s="82"/>
      <c r="S336" s="82"/>
      <c r="T336" s="83"/>
      <c r="U336" s="36"/>
      <c r="V336" s="36"/>
      <c r="W336" s="36"/>
      <c r="X336" s="36"/>
      <c r="Y336" s="36"/>
      <c r="Z336" s="36"/>
      <c r="AA336" s="36"/>
      <c r="AB336" s="36"/>
      <c r="AC336" s="36"/>
      <c r="AD336" s="36"/>
      <c r="AE336" s="36"/>
      <c r="AT336" s="15" t="s">
        <v>171</v>
      </c>
      <c r="AU336" s="15" t="s">
        <v>79</v>
      </c>
    </row>
    <row r="337" spans="1:65" s="2" customFormat="1" ht="33" customHeight="1">
      <c r="A337" s="36"/>
      <c r="B337" s="37"/>
      <c r="C337" s="202" t="s">
        <v>756</v>
      </c>
      <c r="D337" s="202" t="s">
        <v>164</v>
      </c>
      <c r="E337" s="203" t="s">
        <v>757</v>
      </c>
      <c r="F337" s="204" t="s">
        <v>758</v>
      </c>
      <c r="G337" s="205" t="s">
        <v>235</v>
      </c>
      <c r="H337" s="206">
        <v>51.04</v>
      </c>
      <c r="I337" s="207"/>
      <c r="J337" s="208">
        <f>ROUND(I337*H337,2)</f>
        <v>0</v>
      </c>
      <c r="K337" s="204" t="s">
        <v>168</v>
      </c>
      <c r="L337" s="42"/>
      <c r="M337" s="209" t="s">
        <v>19</v>
      </c>
      <c r="N337" s="210" t="s">
        <v>40</v>
      </c>
      <c r="O337" s="82"/>
      <c r="P337" s="211">
        <f>O337*H337</f>
        <v>0</v>
      </c>
      <c r="Q337" s="211">
        <v>0</v>
      </c>
      <c r="R337" s="211">
        <f>Q337*H337</f>
        <v>0</v>
      </c>
      <c r="S337" s="211">
        <v>0.04</v>
      </c>
      <c r="T337" s="212">
        <f>S337*H337</f>
        <v>2.0416</v>
      </c>
      <c r="U337" s="36"/>
      <c r="V337" s="36"/>
      <c r="W337" s="36"/>
      <c r="X337" s="36"/>
      <c r="Y337" s="36"/>
      <c r="Z337" s="36"/>
      <c r="AA337" s="36"/>
      <c r="AB337" s="36"/>
      <c r="AC337" s="36"/>
      <c r="AD337" s="36"/>
      <c r="AE337" s="36"/>
      <c r="AR337" s="213" t="s">
        <v>238</v>
      </c>
      <c r="AT337" s="213" t="s">
        <v>164</v>
      </c>
      <c r="AU337" s="213" t="s">
        <v>79</v>
      </c>
      <c r="AY337" s="15" t="s">
        <v>162</v>
      </c>
      <c r="BE337" s="214">
        <f>IF(N337="základní",J337,0)</f>
        <v>0</v>
      </c>
      <c r="BF337" s="214">
        <f>IF(N337="snížená",J337,0)</f>
        <v>0</v>
      </c>
      <c r="BG337" s="214">
        <f>IF(N337="zákl. přenesená",J337,0)</f>
        <v>0</v>
      </c>
      <c r="BH337" s="214">
        <f>IF(N337="sníž. přenesená",J337,0)</f>
        <v>0</v>
      </c>
      <c r="BI337" s="214">
        <f>IF(N337="nulová",J337,0)</f>
        <v>0</v>
      </c>
      <c r="BJ337" s="15" t="s">
        <v>77</v>
      </c>
      <c r="BK337" s="214">
        <f>ROUND(I337*H337,2)</f>
        <v>0</v>
      </c>
      <c r="BL337" s="15" t="s">
        <v>238</v>
      </c>
      <c r="BM337" s="213" t="s">
        <v>759</v>
      </c>
    </row>
    <row r="338" spans="1:47" s="2" customFormat="1" ht="12">
      <c r="A338" s="36"/>
      <c r="B338" s="37"/>
      <c r="C338" s="38"/>
      <c r="D338" s="215" t="s">
        <v>171</v>
      </c>
      <c r="E338" s="38"/>
      <c r="F338" s="216" t="s">
        <v>760</v>
      </c>
      <c r="G338" s="38"/>
      <c r="H338" s="38"/>
      <c r="I338" s="217"/>
      <c r="J338" s="38"/>
      <c r="K338" s="38"/>
      <c r="L338" s="42"/>
      <c r="M338" s="218"/>
      <c r="N338" s="219"/>
      <c r="O338" s="82"/>
      <c r="P338" s="82"/>
      <c r="Q338" s="82"/>
      <c r="R338" s="82"/>
      <c r="S338" s="82"/>
      <c r="T338" s="83"/>
      <c r="U338" s="36"/>
      <c r="V338" s="36"/>
      <c r="W338" s="36"/>
      <c r="X338" s="36"/>
      <c r="Y338" s="36"/>
      <c r="Z338" s="36"/>
      <c r="AA338" s="36"/>
      <c r="AB338" s="36"/>
      <c r="AC338" s="36"/>
      <c r="AD338" s="36"/>
      <c r="AE338" s="36"/>
      <c r="AT338" s="15" t="s">
        <v>171</v>
      </c>
      <c r="AU338" s="15" t="s">
        <v>79</v>
      </c>
    </row>
    <row r="339" spans="1:63" s="12" customFormat="1" ht="22.8" customHeight="1">
      <c r="A339" s="12"/>
      <c r="B339" s="186"/>
      <c r="C339" s="187"/>
      <c r="D339" s="188" t="s">
        <v>68</v>
      </c>
      <c r="E339" s="200" t="s">
        <v>761</v>
      </c>
      <c r="F339" s="200" t="s">
        <v>762</v>
      </c>
      <c r="G339" s="187"/>
      <c r="H339" s="187"/>
      <c r="I339" s="190"/>
      <c r="J339" s="201">
        <f>BK339</f>
        <v>0</v>
      </c>
      <c r="K339" s="187"/>
      <c r="L339" s="192"/>
      <c r="M339" s="193"/>
      <c r="N339" s="194"/>
      <c r="O339" s="194"/>
      <c r="P339" s="195">
        <f>SUM(P340:P349)</f>
        <v>0</v>
      </c>
      <c r="Q339" s="194"/>
      <c r="R339" s="195">
        <f>SUM(R340:R349)</f>
        <v>0</v>
      </c>
      <c r="S339" s="194"/>
      <c r="T339" s="196">
        <f>SUM(T340:T349)</f>
        <v>8.659683300000001</v>
      </c>
      <c r="U339" s="12"/>
      <c r="V339" s="12"/>
      <c r="W339" s="12"/>
      <c r="X339" s="12"/>
      <c r="Y339" s="12"/>
      <c r="Z339" s="12"/>
      <c r="AA339" s="12"/>
      <c r="AB339" s="12"/>
      <c r="AC339" s="12"/>
      <c r="AD339" s="12"/>
      <c r="AE339" s="12"/>
      <c r="AR339" s="197" t="s">
        <v>79</v>
      </c>
      <c r="AT339" s="198" t="s">
        <v>68</v>
      </c>
      <c r="AU339" s="198" t="s">
        <v>77</v>
      </c>
      <c r="AY339" s="197" t="s">
        <v>162</v>
      </c>
      <c r="BK339" s="199">
        <f>SUM(BK340:BK349)</f>
        <v>0</v>
      </c>
    </row>
    <row r="340" spans="1:65" s="2" customFormat="1" ht="37.8" customHeight="1">
      <c r="A340" s="36"/>
      <c r="B340" s="37"/>
      <c r="C340" s="202" t="s">
        <v>763</v>
      </c>
      <c r="D340" s="202" t="s">
        <v>164</v>
      </c>
      <c r="E340" s="203" t="s">
        <v>764</v>
      </c>
      <c r="F340" s="204" t="s">
        <v>765</v>
      </c>
      <c r="G340" s="205" t="s">
        <v>235</v>
      </c>
      <c r="H340" s="206">
        <v>152.11</v>
      </c>
      <c r="I340" s="207"/>
      <c r="J340" s="208">
        <f>ROUND(I340*H340,2)</f>
        <v>0</v>
      </c>
      <c r="K340" s="204" t="s">
        <v>168</v>
      </c>
      <c r="L340" s="42"/>
      <c r="M340" s="209" t="s">
        <v>19</v>
      </c>
      <c r="N340" s="210" t="s">
        <v>40</v>
      </c>
      <c r="O340" s="82"/>
      <c r="P340" s="211">
        <f>O340*H340</f>
        <v>0</v>
      </c>
      <c r="Q340" s="211">
        <v>0</v>
      </c>
      <c r="R340" s="211">
        <f>Q340*H340</f>
        <v>0</v>
      </c>
      <c r="S340" s="211">
        <v>0.03175</v>
      </c>
      <c r="T340" s="212">
        <f>S340*H340</f>
        <v>4.829492500000001</v>
      </c>
      <c r="U340" s="36"/>
      <c r="V340" s="36"/>
      <c r="W340" s="36"/>
      <c r="X340" s="36"/>
      <c r="Y340" s="36"/>
      <c r="Z340" s="36"/>
      <c r="AA340" s="36"/>
      <c r="AB340" s="36"/>
      <c r="AC340" s="36"/>
      <c r="AD340" s="36"/>
      <c r="AE340" s="36"/>
      <c r="AR340" s="213" t="s">
        <v>238</v>
      </c>
      <c r="AT340" s="213" t="s">
        <v>164</v>
      </c>
      <c r="AU340" s="213" t="s">
        <v>79</v>
      </c>
      <c r="AY340" s="15" t="s">
        <v>162</v>
      </c>
      <c r="BE340" s="214">
        <f>IF(N340="základní",J340,0)</f>
        <v>0</v>
      </c>
      <c r="BF340" s="214">
        <f>IF(N340="snížená",J340,0)</f>
        <v>0</v>
      </c>
      <c r="BG340" s="214">
        <f>IF(N340="zákl. přenesená",J340,0)</f>
        <v>0</v>
      </c>
      <c r="BH340" s="214">
        <f>IF(N340="sníž. přenesená",J340,0)</f>
        <v>0</v>
      </c>
      <c r="BI340" s="214">
        <f>IF(N340="nulová",J340,0)</f>
        <v>0</v>
      </c>
      <c r="BJ340" s="15" t="s">
        <v>77</v>
      </c>
      <c r="BK340" s="214">
        <f>ROUND(I340*H340,2)</f>
        <v>0</v>
      </c>
      <c r="BL340" s="15" t="s">
        <v>238</v>
      </c>
      <c r="BM340" s="213" t="s">
        <v>766</v>
      </c>
    </row>
    <row r="341" spans="1:47" s="2" customFormat="1" ht="12">
      <c r="A341" s="36"/>
      <c r="B341" s="37"/>
      <c r="C341" s="38"/>
      <c r="D341" s="215" t="s">
        <v>171</v>
      </c>
      <c r="E341" s="38"/>
      <c r="F341" s="216" t="s">
        <v>767</v>
      </c>
      <c r="G341" s="38"/>
      <c r="H341" s="38"/>
      <c r="I341" s="217"/>
      <c r="J341" s="38"/>
      <c r="K341" s="38"/>
      <c r="L341" s="42"/>
      <c r="M341" s="218"/>
      <c r="N341" s="219"/>
      <c r="O341" s="82"/>
      <c r="P341" s="82"/>
      <c r="Q341" s="82"/>
      <c r="R341" s="82"/>
      <c r="S341" s="82"/>
      <c r="T341" s="83"/>
      <c r="U341" s="36"/>
      <c r="V341" s="36"/>
      <c r="W341" s="36"/>
      <c r="X341" s="36"/>
      <c r="Y341" s="36"/>
      <c r="Z341" s="36"/>
      <c r="AA341" s="36"/>
      <c r="AB341" s="36"/>
      <c r="AC341" s="36"/>
      <c r="AD341" s="36"/>
      <c r="AE341" s="36"/>
      <c r="AT341" s="15" t="s">
        <v>171</v>
      </c>
      <c r="AU341" s="15" t="s">
        <v>79</v>
      </c>
    </row>
    <row r="342" spans="1:65" s="2" customFormat="1" ht="24.15" customHeight="1">
      <c r="A342" s="36"/>
      <c r="B342" s="37"/>
      <c r="C342" s="202" t="s">
        <v>768</v>
      </c>
      <c r="D342" s="202" t="s">
        <v>164</v>
      </c>
      <c r="E342" s="203" t="s">
        <v>769</v>
      </c>
      <c r="F342" s="204" t="s">
        <v>770</v>
      </c>
      <c r="G342" s="205" t="s">
        <v>235</v>
      </c>
      <c r="H342" s="206">
        <v>89.985</v>
      </c>
      <c r="I342" s="207"/>
      <c r="J342" s="208">
        <f>ROUND(I342*H342,2)</f>
        <v>0</v>
      </c>
      <c r="K342" s="204" t="s">
        <v>168</v>
      </c>
      <c r="L342" s="42"/>
      <c r="M342" s="209" t="s">
        <v>19</v>
      </c>
      <c r="N342" s="210" t="s">
        <v>40</v>
      </c>
      <c r="O342" s="82"/>
      <c r="P342" s="211">
        <f>O342*H342</f>
        <v>0</v>
      </c>
      <c r="Q342" s="211">
        <v>0</v>
      </c>
      <c r="R342" s="211">
        <f>Q342*H342</f>
        <v>0</v>
      </c>
      <c r="S342" s="211">
        <v>0.0254</v>
      </c>
      <c r="T342" s="212">
        <f>S342*H342</f>
        <v>2.285619</v>
      </c>
      <c r="U342" s="36"/>
      <c r="V342" s="36"/>
      <c r="W342" s="36"/>
      <c r="X342" s="36"/>
      <c r="Y342" s="36"/>
      <c r="Z342" s="36"/>
      <c r="AA342" s="36"/>
      <c r="AB342" s="36"/>
      <c r="AC342" s="36"/>
      <c r="AD342" s="36"/>
      <c r="AE342" s="36"/>
      <c r="AR342" s="213" t="s">
        <v>238</v>
      </c>
      <c r="AT342" s="213" t="s">
        <v>164</v>
      </c>
      <c r="AU342" s="213" t="s">
        <v>79</v>
      </c>
      <c r="AY342" s="15" t="s">
        <v>162</v>
      </c>
      <c r="BE342" s="214">
        <f>IF(N342="základní",J342,0)</f>
        <v>0</v>
      </c>
      <c r="BF342" s="214">
        <f>IF(N342="snížená",J342,0)</f>
        <v>0</v>
      </c>
      <c r="BG342" s="214">
        <f>IF(N342="zákl. přenesená",J342,0)</f>
        <v>0</v>
      </c>
      <c r="BH342" s="214">
        <f>IF(N342="sníž. přenesená",J342,0)</f>
        <v>0</v>
      </c>
      <c r="BI342" s="214">
        <f>IF(N342="nulová",J342,0)</f>
        <v>0</v>
      </c>
      <c r="BJ342" s="15" t="s">
        <v>77</v>
      </c>
      <c r="BK342" s="214">
        <f>ROUND(I342*H342,2)</f>
        <v>0</v>
      </c>
      <c r="BL342" s="15" t="s">
        <v>238</v>
      </c>
      <c r="BM342" s="213" t="s">
        <v>771</v>
      </c>
    </row>
    <row r="343" spans="1:47" s="2" customFormat="1" ht="12">
      <c r="A343" s="36"/>
      <c r="B343" s="37"/>
      <c r="C343" s="38"/>
      <c r="D343" s="215" t="s">
        <v>171</v>
      </c>
      <c r="E343" s="38"/>
      <c r="F343" s="216" t="s">
        <v>772</v>
      </c>
      <c r="G343" s="38"/>
      <c r="H343" s="38"/>
      <c r="I343" s="217"/>
      <c r="J343" s="38"/>
      <c r="K343" s="38"/>
      <c r="L343" s="42"/>
      <c r="M343" s="218"/>
      <c r="N343" s="219"/>
      <c r="O343" s="82"/>
      <c r="P343" s="82"/>
      <c r="Q343" s="82"/>
      <c r="R343" s="82"/>
      <c r="S343" s="82"/>
      <c r="T343" s="83"/>
      <c r="U343" s="36"/>
      <c r="V343" s="36"/>
      <c r="W343" s="36"/>
      <c r="X343" s="36"/>
      <c r="Y343" s="36"/>
      <c r="Z343" s="36"/>
      <c r="AA343" s="36"/>
      <c r="AB343" s="36"/>
      <c r="AC343" s="36"/>
      <c r="AD343" s="36"/>
      <c r="AE343" s="36"/>
      <c r="AT343" s="15" t="s">
        <v>171</v>
      </c>
      <c r="AU343" s="15" t="s">
        <v>79</v>
      </c>
    </row>
    <row r="344" spans="1:65" s="2" customFormat="1" ht="37.8" customHeight="1">
      <c r="A344" s="36"/>
      <c r="B344" s="37"/>
      <c r="C344" s="202" t="s">
        <v>773</v>
      </c>
      <c r="D344" s="202" t="s">
        <v>164</v>
      </c>
      <c r="E344" s="203" t="s">
        <v>774</v>
      </c>
      <c r="F344" s="204" t="s">
        <v>775</v>
      </c>
      <c r="G344" s="205" t="s">
        <v>235</v>
      </c>
      <c r="H344" s="206">
        <v>5.948</v>
      </c>
      <c r="I344" s="207"/>
      <c r="J344" s="208">
        <f>ROUND(I344*H344,2)</f>
        <v>0</v>
      </c>
      <c r="K344" s="204" t="s">
        <v>168</v>
      </c>
      <c r="L344" s="42"/>
      <c r="M344" s="209" t="s">
        <v>19</v>
      </c>
      <c r="N344" s="210" t="s">
        <v>40</v>
      </c>
      <c r="O344" s="82"/>
      <c r="P344" s="211">
        <f>O344*H344</f>
        <v>0</v>
      </c>
      <c r="Q344" s="211">
        <v>0</v>
      </c>
      <c r="R344" s="211">
        <f>Q344*H344</f>
        <v>0</v>
      </c>
      <c r="S344" s="211">
        <v>0.02835</v>
      </c>
      <c r="T344" s="212">
        <f>S344*H344</f>
        <v>0.16862580000000002</v>
      </c>
      <c r="U344" s="36"/>
      <c r="V344" s="36"/>
      <c r="W344" s="36"/>
      <c r="X344" s="36"/>
      <c r="Y344" s="36"/>
      <c r="Z344" s="36"/>
      <c r="AA344" s="36"/>
      <c r="AB344" s="36"/>
      <c r="AC344" s="36"/>
      <c r="AD344" s="36"/>
      <c r="AE344" s="36"/>
      <c r="AR344" s="213" t="s">
        <v>238</v>
      </c>
      <c r="AT344" s="213" t="s">
        <v>164</v>
      </c>
      <c r="AU344" s="213" t="s">
        <v>79</v>
      </c>
      <c r="AY344" s="15" t="s">
        <v>162</v>
      </c>
      <c r="BE344" s="214">
        <f>IF(N344="základní",J344,0)</f>
        <v>0</v>
      </c>
      <c r="BF344" s="214">
        <f>IF(N344="snížená",J344,0)</f>
        <v>0</v>
      </c>
      <c r="BG344" s="214">
        <f>IF(N344="zákl. přenesená",J344,0)</f>
        <v>0</v>
      </c>
      <c r="BH344" s="214">
        <f>IF(N344="sníž. přenesená",J344,0)</f>
        <v>0</v>
      </c>
      <c r="BI344" s="214">
        <f>IF(N344="nulová",J344,0)</f>
        <v>0</v>
      </c>
      <c r="BJ344" s="15" t="s">
        <v>77</v>
      </c>
      <c r="BK344" s="214">
        <f>ROUND(I344*H344,2)</f>
        <v>0</v>
      </c>
      <c r="BL344" s="15" t="s">
        <v>238</v>
      </c>
      <c r="BM344" s="213" t="s">
        <v>776</v>
      </c>
    </row>
    <row r="345" spans="1:47" s="2" customFormat="1" ht="12">
      <c r="A345" s="36"/>
      <c r="B345" s="37"/>
      <c r="C345" s="38"/>
      <c r="D345" s="215" t="s">
        <v>171</v>
      </c>
      <c r="E345" s="38"/>
      <c r="F345" s="216" t="s">
        <v>777</v>
      </c>
      <c r="G345" s="38"/>
      <c r="H345" s="38"/>
      <c r="I345" s="217"/>
      <c r="J345" s="38"/>
      <c r="K345" s="38"/>
      <c r="L345" s="42"/>
      <c r="M345" s="218"/>
      <c r="N345" s="219"/>
      <c r="O345" s="82"/>
      <c r="P345" s="82"/>
      <c r="Q345" s="82"/>
      <c r="R345" s="82"/>
      <c r="S345" s="82"/>
      <c r="T345" s="83"/>
      <c r="U345" s="36"/>
      <c r="V345" s="36"/>
      <c r="W345" s="36"/>
      <c r="X345" s="36"/>
      <c r="Y345" s="36"/>
      <c r="Z345" s="36"/>
      <c r="AA345" s="36"/>
      <c r="AB345" s="36"/>
      <c r="AC345" s="36"/>
      <c r="AD345" s="36"/>
      <c r="AE345" s="36"/>
      <c r="AT345" s="15" t="s">
        <v>171</v>
      </c>
      <c r="AU345" s="15" t="s">
        <v>79</v>
      </c>
    </row>
    <row r="346" spans="1:65" s="2" customFormat="1" ht="37.8" customHeight="1">
      <c r="A346" s="36"/>
      <c r="B346" s="37"/>
      <c r="C346" s="202" t="s">
        <v>778</v>
      </c>
      <c r="D346" s="202" t="s">
        <v>164</v>
      </c>
      <c r="E346" s="203" t="s">
        <v>779</v>
      </c>
      <c r="F346" s="204" t="s">
        <v>780</v>
      </c>
      <c r="G346" s="205" t="s">
        <v>235</v>
      </c>
      <c r="H346" s="206">
        <v>37.36</v>
      </c>
      <c r="I346" s="207"/>
      <c r="J346" s="208">
        <f>ROUND(I346*H346,2)</f>
        <v>0</v>
      </c>
      <c r="K346" s="204" t="s">
        <v>168</v>
      </c>
      <c r="L346" s="42"/>
      <c r="M346" s="209" t="s">
        <v>19</v>
      </c>
      <c r="N346" s="210" t="s">
        <v>40</v>
      </c>
      <c r="O346" s="82"/>
      <c r="P346" s="211">
        <f>O346*H346</f>
        <v>0</v>
      </c>
      <c r="Q346" s="211">
        <v>0</v>
      </c>
      <c r="R346" s="211">
        <f>Q346*H346</f>
        <v>0</v>
      </c>
      <c r="S346" s="211">
        <v>0.026</v>
      </c>
      <c r="T346" s="212">
        <f>S346*H346</f>
        <v>0.9713599999999999</v>
      </c>
      <c r="U346" s="36"/>
      <c r="V346" s="36"/>
      <c r="W346" s="36"/>
      <c r="X346" s="36"/>
      <c r="Y346" s="36"/>
      <c r="Z346" s="36"/>
      <c r="AA346" s="36"/>
      <c r="AB346" s="36"/>
      <c r="AC346" s="36"/>
      <c r="AD346" s="36"/>
      <c r="AE346" s="36"/>
      <c r="AR346" s="213" t="s">
        <v>238</v>
      </c>
      <c r="AT346" s="213" t="s">
        <v>164</v>
      </c>
      <c r="AU346" s="213" t="s">
        <v>79</v>
      </c>
      <c r="AY346" s="15" t="s">
        <v>162</v>
      </c>
      <c r="BE346" s="214">
        <f>IF(N346="základní",J346,0)</f>
        <v>0</v>
      </c>
      <c r="BF346" s="214">
        <f>IF(N346="snížená",J346,0)</f>
        <v>0</v>
      </c>
      <c r="BG346" s="214">
        <f>IF(N346="zákl. přenesená",J346,0)</f>
        <v>0</v>
      </c>
      <c r="BH346" s="214">
        <f>IF(N346="sníž. přenesená",J346,0)</f>
        <v>0</v>
      </c>
      <c r="BI346" s="214">
        <f>IF(N346="nulová",J346,0)</f>
        <v>0</v>
      </c>
      <c r="BJ346" s="15" t="s">
        <v>77</v>
      </c>
      <c r="BK346" s="214">
        <f>ROUND(I346*H346,2)</f>
        <v>0</v>
      </c>
      <c r="BL346" s="15" t="s">
        <v>238</v>
      </c>
      <c r="BM346" s="213" t="s">
        <v>781</v>
      </c>
    </row>
    <row r="347" spans="1:47" s="2" customFormat="1" ht="12">
      <c r="A347" s="36"/>
      <c r="B347" s="37"/>
      <c r="C347" s="38"/>
      <c r="D347" s="215" t="s">
        <v>171</v>
      </c>
      <c r="E347" s="38"/>
      <c r="F347" s="216" t="s">
        <v>782</v>
      </c>
      <c r="G347" s="38"/>
      <c r="H347" s="38"/>
      <c r="I347" s="217"/>
      <c r="J347" s="38"/>
      <c r="K347" s="38"/>
      <c r="L347" s="42"/>
      <c r="M347" s="218"/>
      <c r="N347" s="219"/>
      <c r="O347" s="82"/>
      <c r="P347" s="82"/>
      <c r="Q347" s="82"/>
      <c r="R347" s="82"/>
      <c r="S347" s="82"/>
      <c r="T347" s="83"/>
      <c r="U347" s="36"/>
      <c r="V347" s="36"/>
      <c r="W347" s="36"/>
      <c r="X347" s="36"/>
      <c r="Y347" s="36"/>
      <c r="Z347" s="36"/>
      <c r="AA347" s="36"/>
      <c r="AB347" s="36"/>
      <c r="AC347" s="36"/>
      <c r="AD347" s="36"/>
      <c r="AE347" s="36"/>
      <c r="AT347" s="15" t="s">
        <v>171</v>
      </c>
      <c r="AU347" s="15" t="s">
        <v>79</v>
      </c>
    </row>
    <row r="348" spans="1:65" s="2" customFormat="1" ht="24.15" customHeight="1">
      <c r="A348" s="36"/>
      <c r="B348" s="37"/>
      <c r="C348" s="202" t="s">
        <v>783</v>
      </c>
      <c r="D348" s="202" t="s">
        <v>164</v>
      </c>
      <c r="E348" s="203" t="s">
        <v>784</v>
      </c>
      <c r="F348" s="204" t="s">
        <v>785</v>
      </c>
      <c r="G348" s="205" t="s">
        <v>235</v>
      </c>
      <c r="H348" s="206">
        <v>192.66</v>
      </c>
      <c r="I348" s="207"/>
      <c r="J348" s="208">
        <f>ROUND(I348*H348,2)</f>
        <v>0</v>
      </c>
      <c r="K348" s="204" t="s">
        <v>168</v>
      </c>
      <c r="L348" s="42"/>
      <c r="M348" s="209" t="s">
        <v>19</v>
      </c>
      <c r="N348" s="210" t="s">
        <v>40</v>
      </c>
      <c r="O348" s="82"/>
      <c r="P348" s="211">
        <f>O348*H348</f>
        <v>0</v>
      </c>
      <c r="Q348" s="211">
        <v>0</v>
      </c>
      <c r="R348" s="211">
        <f>Q348*H348</f>
        <v>0</v>
      </c>
      <c r="S348" s="211">
        <v>0.0021</v>
      </c>
      <c r="T348" s="212">
        <f>S348*H348</f>
        <v>0.40458599999999995</v>
      </c>
      <c r="U348" s="36"/>
      <c r="V348" s="36"/>
      <c r="W348" s="36"/>
      <c r="X348" s="36"/>
      <c r="Y348" s="36"/>
      <c r="Z348" s="36"/>
      <c r="AA348" s="36"/>
      <c r="AB348" s="36"/>
      <c r="AC348" s="36"/>
      <c r="AD348" s="36"/>
      <c r="AE348" s="36"/>
      <c r="AR348" s="213" t="s">
        <v>238</v>
      </c>
      <c r="AT348" s="213" t="s">
        <v>164</v>
      </c>
      <c r="AU348" s="213" t="s">
        <v>79</v>
      </c>
      <c r="AY348" s="15" t="s">
        <v>162</v>
      </c>
      <c r="BE348" s="214">
        <f>IF(N348="základní",J348,0)</f>
        <v>0</v>
      </c>
      <c r="BF348" s="214">
        <f>IF(N348="snížená",J348,0)</f>
        <v>0</v>
      </c>
      <c r="BG348" s="214">
        <f>IF(N348="zákl. přenesená",J348,0)</f>
        <v>0</v>
      </c>
      <c r="BH348" s="214">
        <f>IF(N348="sníž. přenesená",J348,0)</f>
        <v>0</v>
      </c>
      <c r="BI348" s="214">
        <f>IF(N348="nulová",J348,0)</f>
        <v>0</v>
      </c>
      <c r="BJ348" s="15" t="s">
        <v>77</v>
      </c>
      <c r="BK348" s="214">
        <f>ROUND(I348*H348,2)</f>
        <v>0</v>
      </c>
      <c r="BL348" s="15" t="s">
        <v>238</v>
      </c>
      <c r="BM348" s="213" t="s">
        <v>786</v>
      </c>
    </row>
    <row r="349" spans="1:47" s="2" customFormat="1" ht="12">
      <c r="A349" s="36"/>
      <c r="B349" s="37"/>
      <c r="C349" s="38"/>
      <c r="D349" s="215" t="s">
        <v>171</v>
      </c>
      <c r="E349" s="38"/>
      <c r="F349" s="216" t="s">
        <v>787</v>
      </c>
      <c r="G349" s="38"/>
      <c r="H349" s="38"/>
      <c r="I349" s="217"/>
      <c r="J349" s="38"/>
      <c r="K349" s="38"/>
      <c r="L349" s="42"/>
      <c r="M349" s="218"/>
      <c r="N349" s="219"/>
      <c r="O349" s="82"/>
      <c r="P349" s="82"/>
      <c r="Q349" s="82"/>
      <c r="R349" s="82"/>
      <c r="S349" s="82"/>
      <c r="T349" s="83"/>
      <c r="U349" s="36"/>
      <c r="V349" s="36"/>
      <c r="W349" s="36"/>
      <c r="X349" s="36"/>
      <c r="Y349" s="36"/>
      <c r="Z349" s="36"/>
      <c r="AA349" s="36"/>
      <c r="AB349" s="36"/>
      <c r="AC349" s="36"/>
      <c r="AD349" s="36"/>
      <c r="AE349" s="36"/>
      <c r="AT349" s="15" t="s">
        <v>171</v>
      </c>
      <c r="AU349" s="15" t="s">
        <v>79</v>
      </c>
    </row>
    <row r="350" spans="1:63" s="12" customFormat="1" ht="22.8" customHeight="1">
      <c r="A350" s="12"/>
      <c r="B350" s="186"/>
      <c r="C350" s="187"/>
      <c r="D350" s="188" t="s">
        <v>68</v>
      </c>
      <c r="E350" s="200" t="s">
        <v>788</v>
      </c>
      <c r="F350" s="200" t="s">
        <v>789</v>
      </c>
      <c r="G350" s="187"/>
      <c r="H350" s="187"/>
      <c r="I350" s="190"/>
      <c r="J350" s="201">
        <f>BK350</f>
        <v>0</v>
      </c>
      <c r="K350" s="187"/>
      <c r="L350" s="192"/>
      <c r="M350" s="193"/>
      <c r="N350" s="194"/>
      <c r="O350" s="194"/>
      <c r="P350" s="195">
        <f>SUM(P351:P361)</f>
        <v>0</v>
      </c>
      <c r="Q350" s="194"/>
      <c r="R350" s="195">
        <f>SUM(R351:R361)</f>
        <v>0</v>
      </c>
      <c r="S350" s="194"/>
      <c r="T350" s="196">
        <f>SUM(T351:T361)</f>
        <v>1.4766391399999996</v>
      </c>
      <c r="U350" s="12"/>
      <c r="V350" s="12"/>
      <c r="W350" s="12"/>
      <c r="X350" s="12"/>
      <c r="Y350" s="12"/>
      <c r="Z350" s="12"/>
      <c r="AA350" s="12"/>
      <c r="AB350" s="12"/>
      <c r="AC350" s="12"/>
      <c r="AD350" s="12"/>
      <c r="AE350" s="12"/>
      <c r="AR350" s="197" t="s">
        <v>79</v>
      </c>
      <c r="AT350" s="198" t="s">
        <v>68</v>
      </c>
      <c r="AU350" s="198" t="s">
        <v>77</v>
      </c>
      <c r="AY350" s="197" t="s">
        <v>162</v>
      </c>
      <c r="BK350" s="199">
        <f>SUM(BK351:BK361)</f>
        <v>0</v>
      </c>
    </row>
    <row r="351" spans="1:65" s="2" customFormat="1" ht="24.15" customHeight="1">
      <c r="A351" s="36"/>
      <c r="B351" s="37"/>
      <c r="C351" s="202" t="s">
        <v>790</v>
      </c>
      <c r="D351" s="202" t="s">
        <v>164</v>
      </c>
      <c r="E351" s="203" t="s">
        <v>791</v>
      </c>
      <c r="F351" s="204" t="s">
        <v>792</v>
      </c>
      <c r="G351" s="205" t="s">
        <v>196</v>
      </c>
      <c r="H351" s="206">
        <v>3</v>
      </c>
      <c r="I351" s="207"/>
      <c r="J351" s="208">
        <f>ROUND(I351*H351,2)</f>
        <v>0</v>
      </c>
      <c r="K351" s="204" t="s">
        <v>168</v>
      </c>
      <c r="L351" s="42"/>
      <c r="M351" s="209" t="s">
        <v>19</v>
      </c>
      <c r="N351" s="210" t="s">
        <v>40</v>
      </c>
      <c r="O351" s="82"/>
      <c r="P351" s="211">
        <f>O351*H351</f>
        <v>0</v>
      </c>
      <c r="Q351" s="211">
        <v>0</v>
      </c>
      <c r="R351" s="211">
        <f>Q351*H351</f>
        <v>0</v>
      </c>
      <c r="S351" s="211">
        <v>0.015</v>
      </c>
      <c r="T351" s="212">
        <f>S351*H351</f>
        <v>0.045</v>
      </c>
      <c r="U351" s="36"/>
      <c r="V351" s="36"/>
      <c r="W351" s="36"/>
      <c r="X351" s="36"/>
      <c r="Y351" s="36"/>
      <c r="Z351" s="36"/>
      <c r="AA351" s="36"/>
      <c r="AB351" s="36"/>
      <c r="AC351" s="36"/>
      <c r="AD351" s="36"/>
      <c r="AE351" s="36"/>
      <c r="AR351" s="213" t="s">
        <v>238</v>
      </c>
      <c r="AT351" s="213" t="s">
        <v>164</v>
      </c>
      <c r="AU351" s="213" t="s">
        <v>79</v>
      </c>
      <c r="AY351" s="15" t="s">
        <v>162</v>
      </c>
      <c r="BE351" s="214">
        <f>IF(N351="základní",J351,0)</f>
        <v>0</v>
      </c>
      <c r="BF351" s="214">
        <f>IF(N351="snížená",J351,0)</f>
        <v>0</v>
      </c>
      <c r="BG351" s="214">
        <f>IF(N351="zákl. přenesená",J351,0)</f>
        <v>0</v>
      </c>
      <c r="BH351" s="214">
        <f>IF(N351="sníž. přenesená",J351,0)</f>
        <v>0</v>
      </c>
      <c r="BI351" s="214">
        <f>IF(N351="nulová",J351,0)</f>
        <v>0</v>
      </c>
      <c r="BJ351" s="15" t="s">
        <v>77</v>
      </c>
      <c r="BK351" s="214">
        <f>ROUND(I351*H351,2)</f>
        <v>0</v>
      </c>
      <c r="BL351" s="15" t="s">
        <v>238</v>
      </c>
      <c r="BM351" s="213" t="s">
        <v>793</v>
      </c>
    </row>
    <row r="352" spans="1:47" s="2" customFormat="1" ht="12">
      <c r="A352" s="36"/>
      <c r="B352" s="37"/>
      <c r="C352" s="38"/>
      <c r="D352" s="215" t="s">
        <v>171</v>
      </c>
      <c r="E352" s="38"/>
      <c r="F352" s="216" t="s">
        <v>794</v>
      </c>
      <c r="G352" s="38"/>
      <c r="H352" s="38"/>
      <c r="I352" s="217"/>
      <c r="J352" s="38"/>
      <c r="K352" s="38"/>
      <c r="L352" s="42"/>
      <c r="M352" s="218"/>
      <c r="N352" s="219"/>
      <c r="O352" s="82"/>
      <c r="P352" s="82"/>
      <c r="Q352" s="82"/>
      <c r="R352" s="82"/>
      <c r="S352" s="82"/>
      <c r="T352" s="83"/>
      <c r="U352" s="36"/>
      <c r="V352" s="36"/>
      <c r="W352" s="36"/>
      <c r="X352" s="36"/>
      <c r="Y352" s="36"/>
      <c r="Z352" s="36"/>
      <c r="AA352" s="36"/>
      <c r="AB352" s="36"/>
      <c r="AC352" s="36"/>
      <c r="AD352" s="36"/>
      <c r="AE352" s="36"/>
      <c r="AT352" s="15" t="s">
        <v>171</v>
      </c>
      <c r="AU352" s="15" t="s">
        <v>79</v>
      </c>
    </row>
    <row r="353" spans="1:65" s="2" customFormat="1" ht="24.15" customHeight="1">
      <c r="A353" s="36"/>
      <c r="B353" s="37"/>
      <c r="C353" s="202" t="s">
        <v>795</v>
      </c>
      <c r="D353" s="202" t="s">
        <v>164</v>
      </c>
      <c r="E353" s="203" t="s">
        <v>796</v>
      </c>
      <c r="F353" s="204" t="s">
        <v>797</v>
      </c>
      <c r="G353" s="205" t="s">
        <v>327</v>
      </c>
      <c r="H353" s="206">
        <v>15.1</v>
      </c>
      <c r="I353" s="207"/>
      <c r="J353" s="208">
        <f>ROUND(I353*H353,2)</f>
        <v>0</v>
      </c>
      <c r="K353" s="204" t="s">
        <v>168</v>
      </c>
      <c r="L353" s="42"/>
      <c r="M353" s="209" t="s">
        <v>19</v>
      </c>
      <c r="N353" s="210" t="s">
        <v>40</v>
      </c>
      <c r="O353" s="82"/>
      <c r="P353" s="211">
        <f>O353*H353</f>
        <v>0</v>
      </c>
      <c r="Q353" s="211">
        <v>0</v>
      </c>
      <c r="R353" s="211">
        <f>Q353*H353</f>
        <v>0</v>
      </c>
      <c r="S353" s="211">
        <v>0.00191</v>
      </c>
      <c r="T353" s="212">
        <f>S353*H353</f>
        <v>0.028841</v>
      </c>
      <c r="U353" s="36"/>
      <c r="V353" s="36"/>
      <c r="W353" s="36"/>
      <c r="X353" s="36"/>
      <c r="Y353" s="36"/>
      <c r="Z353" s="36"/>
      <c r="AA353" s="36"/>
      <c r="AB353" s="36"/>
      <c r="AC353" s="36"/>
      <c r="AD353" s="36"/>
      <c r="AE353" s="36"/>
      <c r="AR353" s="213" t="s">
        <v>238</v>
      </c>
      <c r="AT353" s="213" t="s">
        <v>164</v>
      </c>
      <c r="AU353" s="213" t="s">
        <v>79</v>
      </c>
      <c r="AY353" s="15" t="s">
        <v>162</v>
      </c>
      <c r="BE353" s="214">
        <f>IF(N353="základní",J353,0)</f>
        <v>0</v>
      </c>
      <c r="BF353" s="214">
        <f>IF(N353="snížená",J353,0)</f>
        <v>0</v>
      </c>
      <c r="BG353" s="214">
        <f>IF(N353="zákl. přenesená",J353,0)</f>
        <v>0</v>
      </c>
      <c r="BH353" s="214">
        <f>IF(N353="sníž. přenesená",J353,0)</f>
        <v>0</v>
      </c>
      <c r="BI353" s="214">
        <f>IF(N353="nulová",J353,0)</f>
        <v>0</v>
      </c>
      <c r="BJ353" s="15" t="s">
        <v>77</v>
      </c>
      <c r="BK353" s="214">
        <f>ROUND(I353*H353,2)</f>
        <v>0</v>
      </c>
      <c r="BL353" s="15" t="s">
        <v>238</v>
      </c>
      <c r="BM353" s="213" t="s">
        <v>798</v>
      </c>
    </row>
    <row r="354" spans="1:47" s="2" customFormat="1" ht="12">
      <c r="A354" s="36"/>
      <c r="B354" s="37"/>
      <c r="C354" s="38"/>
      <c r="D354" s="215" t="s">
        <v>171</v>
      </c>
      <c r="E354" s="38"/>
      <c r="F354" s="216" t="s">
        <v>799</v>
      </c>
      <c r="G354" s="38"/>
      <c r="H354" s="38"/>
      <c r="I354" s="217"/>
      <c r="J354" s="38"/>
      <c r="K354" s="38"/>
      <c r="L354" s="42"/>
      <c r="M354" s="218"/>
      <c r="N354" s="219"/>
      <c r="O354" s="82"/>
      <c r="P354" s="82"/>
      <c r="Q354" s="82"/>
      <c r="R354" s="82"/>
      <c r="S354" s="82"/>
      <c r="T354" s="83"/>
      <c r="U354" s="36"/>
      <c r="V354" s="36"/>
      <c r="W354" s="36"/>
      <c r="X354" s="36"/>
      <c r="Y354" s="36"/>
      <c r="Z354" s="36"/>
      <c r="AA354" s="36"/>
      <c r="AB354" s="36"/>
      <c r="AC354" s="36"/>
      <c r="AD354" s="36"/>
      <c r="AE354" s="36"/>
      <c r="AT354" s="15" t="s">
        <v>171</v>
      </c>
      <c r="AU354" s="15" t="s">
        <v>79</v>
      </c>
    </row>
    <row r="355" spans="1:65" s="2" customFormat="1" ht="24.15" customHeight="1">
      <c r="A355" s="36"/>
      <c r="B355" s="37"/>
      <c r="C355" s="202" t="s">
        <v>800</v>
      </c>
      <c r="D355" s="202" t="s">
        <v>164</v>
      </c>
      <c r="E355" s="203" t="s">
        <v>801</v>
      </c>
      <c r="F355" s="204" t="s">
        <v>802</v>
      </c>
      <c r="G355" s="205" t="s">
        <v>327</v>
      </c>
      <c r="H355" s="206">
        <v>31.106</v>
      </c>
      <c r="I355" s="207"/>
      <c r="J355" s="208">
        <f>ROUND(I355*H355,2)</f>
        <v>0</v>
      </c>
      <c r="K355" s="204" t="s">
        <v>168</v>
      </c>
      <c r="L355" s="42"/>
      <c r="M355" s="209" t="s">
        <v>19</v>
      </c>
      <c r="N355" s="210" t="s">
        <v>40</v>
      </c>
      <c r="O355" s="82"/>
      <c r="P355" s="211">
        <f>O355*H355</f>
        <v>0</v>
      </c>
      <c r="Q355" s="211">
        <v>0</v>
      </c>
      <c r="R355" s="211">
        <f>Q355*H355</f>
        <v>0</v>
      </c>
      <c r="S355" s="211">
        <v>0.00167</v>
      </c>
      <c r="T355" s="212">
        <f>S355*H355</f>
        <v>0.051947020000000003</v>
      </c>
      <c r="U355" s="36"/>
      <c r="V355" s="36"/>
      <c r="W355" s="36"/>
      <c r="X355" s="36"/>
      <c r="Y355" s="36"/>
      <c r="Z355" s="36"/>
      <c r="AA355" s="36"/>
      <c r="AB355" s="36"/>
      <c r="AC355" s="36"/>
      <c r="AD355" s="36"/>
      <c r="AE355" s="36"/>
      <c r="AR355" s="213" t="s">
        <v>238</v>
      </c>
      <c r="AT355" s="213" t="s">
        <v>164</v>
      </c>
      <c r="AU355" s="213" t="s">
        <v>79</v>
      </c>
      <c r="AY355" s="15" t="s">
        <v>162</v>
      </c>
      <c r="BE355" s="214">
        <f>IF(N355="základní",J355,0)</f>
        <v>0</v>
      </c>
      <c r="BF355" s="214">
        <f>IF(N355="snížená",J355,0)</f>
        <v>0</v>
      </c>
      <c r="BG355" s="214">
        <f>IF(N355="zákl. přenesená",J355,0)</f>
        <v>0</v>
      </c>
      <c r="BH355" s="214">
        <f>IF(N355="sníž. přenesená",J355,0)</f>
        <v>0</v>
      </c>
      <c r="BI355" s="214">
        <f>IF(N355="nulová",J355,0)</f>
        <v>0</v>
      </c>
      <c r="BJ355" s="15" t="s">
        <v>77</v>
      </c>
      <c r="BK355" s="214">
        <f>ROUND(I355*H355,2)</f>
        <v>0</v>
      </c>
      <c r="BL355" s="15" t="s">
        <v>238</v>
      </c>
      <c r="BM355" s="213" t="s">
        <v>803</v>
      </c>
    </row>
    <row r="356" spans="1:47" s="2" customFormat="1" ht="12">
      <c r="A356" s="36"/>
      <c r="B356" s="37"/>
      <c r="C356" s="38"/>
      <c r="D356" s="215" t="s">
        <v>171</v>
      </c>
      <c r="E356" s="38"/>
      <c r="F356" s="216" t="s">
        <v>804</v>
      </c>
      <c r="G356" s="38"/>
      <c r="H356" s="38"/>
      <c r="I356" s="217"/>
      <c r="J356" s="38"/>
      <c r="K356" s="38"/>
      <c r="L356" s="42"/>
      <c r="M356" s="218"/>
      <c r="N356" s="219"/>
      <c r="O356" s="82"/>
      <c r="P356" s="82"/>
      <c r="Q356" s="82"/>
      <c r="R356" s="82"/>
      <c r="S356" s="82"/>
      <c r="T356" s="83"/>
      <c r="U356" s="36"/>
      <c r="V356" s="36"/>
      <c r="W356" s="36"/>
      <c r="X356" s="36"/>
      <c r="Y356" s="36"/>
      <c r="Z356" s="36"/>
      <c r="AA356" s="36"/>
      <c r="AB356" s="36"/>
      <c r="AC356" s="36"/>
      <c r="AD356" s="36"/>
      <c r="AE356" s="36"/>
      <c r="AT356" s="15" t="s">
        <v>171</v>
      </c>
      <c r="AU356" s="15" t="s">
        <v>79</v>
      </c>
    </row>
    <row r="357" spans="1:65" s="2" customFormat="1" ht="24.15" customHeight="1">
      <c r="A357" s="36"/>
      <c r="B357" s="37"/>
      <c r="C357" s="202" t="s">
        <v>805</v>
      </c>
      <c r="D357" s="202" t="s">
        <v>164</v>
      </c>
      <c r="E357" s="203" t="s">
        <v>806</v>
      </c>
      <c r="F357" s="204" t="s">
        <v>807</v>
      </c>
      <c r="G357" s="205" t="s">
        <v>235</v>
      </c>
      <c r="H357" s="206">
        <v>36.564</v>
      </c>
      <c r="I357" s="207"/>
      <c r="J357" s="208">
        <f>ROUND(I357*H357,2)</f>
        <v>0</v>
      </c>
      <c r="K357" s="204" t="s">
        <v>168</v>
      </c>
      <c r="L357" s="42"/>
      <c r="M357" s="209" t="s">
        <v>19</v>
      </c>
      <c r="N357" s="210" t="s">
        <v>40</v>
      </c>
      <c r="O357" s="82"/>
      <c r="P357" s="211">
        <f>O357*H357</f>
        <v>0</v>
      </c>
      <c r="Q357" s="211">
        <v>0</v>
      </c>
      <c r="R357" s="211">
        <f>Q357*H357</f>
        <v>0</v>
      </c>
      <c r="S357" s="211">
        <v>0.00584</v>
      </c>
      <c r="T357" s="212">
        <f>S357*H357</f>
        <v>0.21353376</v>
      </c>
      <c r="U357" s="36"/>
      <c r="V357" s="36"/>
      <c r="W357" s="36"/>
      <c r="X357" s="36"/>
      <c r="Y357" s="36"/>
      <c r="Z357" s="36"/>
      <c r="AA357" s="36"/>
      <c r="AB357" s="36"/>
      <c r="AC357" s="36"/>
      <c r="AD357" s="36"/>
      <c r="AE357" s="36"/>
      <c r="AR357" s="213" t="s">
        <v>238</v>
      </c>
      <c r="AT357" s="213" t="s">
        <v>164</v>
      </c>
      <c r="AU357" s="213" t="s">
        <v>79</v>
      </c>
      <c r="AY357" s="15" t="s">
        <v>162</v>
      </c>
      <c r="BE357" s="214">
        <f>IF(N357="základní",J357,0)</f>
        <v>0</v>
      </c>
      <c r="BF357" s="214">
        <f>IF(N357="snížená",J357,0)</f>
        <v>0</v>
      </c>
      <c r="BG357" s="214">
        <f>IF(N357="zákl. přenesená",J357,0)</f>
        <v>0</v>
      </c>
      <c r="BH357" s="214">
        <f>IF(N357="sníž. přenesená",J357,0)</f>
        <v>0</v>
      </c>
      <c r="BI357" s="214">
        <f>IF(N357="nulová",J357,0)</f>
        <v>0</v>
      </c>
      <c r="BJ357" s="15" t="s">
        <v>77</v>
      </c>
      <c r="BK357" s="214">
        <f>ROUND(I357*H357,2)</f>
        <v>0</v>
      </c>
      <c r="BL357" s="15" t="s">
        <v>238</v>
      </c>
      <c r="BM357" s="213" t="s">
        <v>808</v>
      </c>
    </row>
    <row r="358" spans="1:47" s="2" customFormat="1" ht="12">
      <c r="A358" s="36"/>
      <c r="B358" s="37"/>
      <c r="C358" s="38"/>
      <c r="D358" s="215" t="s">
        <v>171</v>
      </c>
      <c r="E358" s="38"/>
      <c r="F358" s="216" t="s">
        <v>809</v>
      </c>
      <c r="G358" s="38"/>
      <c r="H358" s="38"/>
      <c r="I358" s="217"/>
      <c r="J358" s="38"/>
      <c r="K358" s="38"/>
      <c r="L358" s="42"/>
      <c r="M358" s="218"/>
      <c r="N358" s="219"/>
      <c r="O358" s="82"/>
      <c r="P358" s="82"/>
      <c r="Q358" s="82"/>
      <c r="R358" s="82"/>
      <c r="S358" s="82"/>
      <c r="T358" s="83"/>
      <c r="U358" s="36"/>
      <c r="V358" s="36"/>
      <c r="W358" s="36"/>
      <c r="X358" s="36"/>
      <c r="Y358" s="36"/>
      <c r="Z358" s="36"/>
      <c r="AA358" s="36"/>
      <c r="AB358" s="36"/>
      <c r="AC358" s="36"/>
      <c r="AD358" s="36"/>
      <c r="AE358" s="36"/>
      <c r="AT358" s="15" t="s">
        <v>171</v>
      </c>
      <c r="AU358" s="15" t="s">
        <v>79</v>
      </c>
    </row>
    <row r="359" spans="1:65" s="2" customFormat="1" ht="24.15" customHeight="1">
      <c r="A359" s="36"/>
      <c r="B359" s="37"/>
      <c r="C359" s="202" t="s">
        <v>810</v>
      </c>
      <c r="D359" s="202" t="s">
        <v>164</v>
      </c>
      <c r="E359" s="203" t="s">
        <v>811</v>
      </c>
      <c r="F359" s="204" t="s">
        <v>812</v>
      </c>
      <c r="G359" s="205" t="s">
        <v>327</v>
      </c>
      <c r="H359" s="206">
        <v>341.712</v>
      </c>
      <c r="I359" s="207"/>
      <c r="J359" s="208">
        <f>ROUND(I359*H359,2)</f>
        <v>0</v>
      </c>
      <c r="K359" s="204" t="s">
        <v>168</v>
      </c>
      <c r="L359" s="42"/>
      <c r="M359" s="209" t="s">
        <v>19</v>
      </c>
      <c r="N359" s="210" t="s">
        <v>40</v>
      </c>
      <c r="O359" s="82"/>
      <c r="P359" s="211">
        <f>O359*H359</f>
        <v>0</v>
      </c>
      <c r="Q359" s="211">
        <v>0</v>
      </c>
      <c r="R359" s="211">
        <f>Q359*H359</f>
        <v>0</v>
      </c>
      <c r="S359" s="211">
        <v>0.0026</v>
      </c>
      <c r="T359" s="212">
        <f>S359*H359</f>
        <v>0.8884511999999999</v>
      </c>
      <c r="U359" s="36"/>
      <c r="V359" s="36"/>
      <c r="W359" s="36"/>
      <c r="X359" s="36"/>
      <c r="Y359" s="36"/>
      <c r="Z359" s="36"/>
      <c r="AA359" s="36"/>
      <c r="AB359" s="36"/>
      <c r="AC359" s="36"/>
      <c r="AD359" s="36"/>
      <c r="AE359" s="36"/>
      <c r="AR359" s="213" t="s">
        <v>238</v>
      </c>
      <c r="AT359" s="213" t="s">
        <v>164</v>
      </c>
      <c r="AU359" s="213" t="s">
        <v>79</v>
      </c>
      <c r="AY359" s="15" t="s">
        <v>162</v>
      </c>
      <c r="BE359" s="214">
        <f>IF(N359="základní",J359,0)</f>
        <v>0</v>
      </c>
      <c r="BF359" s="214">
        <f>IF(N359="snížená",J359,0)</f>
        <v>0</v>
      </c>
      <c r="BG359" s="214">
        <f>IF(N359="zákl. přenesená",J359,0)</f>
        <v>0</v>
      </c>
      <c r="BH359" s="214">
        <f>IF(N359="sníž. přenesená",J359,0)</f>
        <v>0</v>
      </c>
      <c r="BI359" s="214">
        <f>IF(N359="nulová",J359,0)</f>
        <v>0</v>
      </c>
      <c r="BJ359" s="15" t="s">
        <v>77</v>
      </c>
      <c r="BK359" s="214">
        <f>ROUND(I359*H359,2)</f>
        <v>0</v>
      </c>
      <c r="BL359" s="15" t="s">
        <v>238</v>
      </c>
      <c r="BM359" s="213" t="s">
        <v>813</v>
      </c>
    </row>
    <row r="360" spans="1:47" s="2" customFormat="1" ht="12">
      <c r="A360" s="36"/>
      <c r="B360" s="37"/>
      <c r="C360" s="38"/>
      <c r="D360" s="215" t="s">
        <v>171</v>
      </c>
      <c r="E360" s="38"/>
      <c r="F360" s="216" t="s">
        <v>814</v>
      </c>
      <c r="G360" s="38"/>
      <c r="H360" s="38"/>
      <c r="I360" s="217"/>
      <c r="J360" s="38"/>
      <c r="K360" s="38"/>
      <c r="L360" s="42"/>
      <c r="M360" s="218"/>
      <c r="N360" s="219"/>
      <c r="O360" s="82"/>
      <c r="P360" s="82"/>
      <c r="Q360" s="82"/>
      <c r="R360" s="82"/>
      <c r="S360" s="82"/>
      <c r="T360" s="83"/>
      <c r="U360" s="36"/>
      <c r="V360" s="36"/>
      <c r="W360" s="36"/>
      <c r="X360" s="36"/>
      <c r="Y360" s="36"/>
      <c r="Z360" s="36"/>
      <c r="AA360" s="36"/>
      <c r="AB360" s="36"/>
      <c r="AC360" s="36"/>
      <c r="AD360" s="36"/>
      <c r="AE360" s="36"/>
      <c r="AT360" s="15" t="s">
        <v>171</v>
      </c>
      <c r="AU360" s="15" t="s">
        <v>79</v>
      </c>
    </row>
    <row r="361" spans="1:65" s="2" customFormat="1" ht="24.15" customHeight="1">
      <c r="A361" s="36"/>
      <c r="B361" s="37"/>
      <c r="C361" s="202" t="s">
        <v>815</v>
      </c>
      <c r="D361" s="202" t="s">
        <v>164</v>
      </c>
      <c r="E361" s="203" t="s">
        <v>816</v>
      </c>
      <c r="F361" s="204" t="s">
        <v>817</v>
      </c>
      <c r="G361" s="205" t="s">
        <v>327</v>
      </c>
      <c r="H361" s="206">
        <v>63.164</v>
      </c>
      <c r="I361" s="207"/>
      <c r="J361" s="208">
        <f>ROUND(I361*H361,2)</f>
        <v>0</v>
      </c>
      <c r="K361" s="204" t="s">
        <v>19</v>
      </c>
      <c r="L361" s="42"/>
      <c r="M361" s="209" t="s">
        <v>19</v>
      </c>
      <c r="N361" s="210" t="s">
        <v>40</v>
      </c>
      <c r="O361" s="82"/>
      <c r="P361" s="211">
        <f>O361*H361</f>
        <v>0</v>
      </c>
      <c r="Q361" s="211">
        <v>0</v>
      </c>
      <c r="R361" s="211">
        <f>Q361*H361</f>
        <v>0</v>
      </c>
      <c r="S361" s="211">
        <v>0.00394</v>
      </c>
      <c r="T361" s="212">
        <f>S361*H361</f>
        <v>0.24886616</v>
      </c>
      <c r="U361" s="36"/>
      <c r="V361" s="36"/>
      <c r="W361" s="36"/>
      <c r="X361" s="36"/>
      <c r="Y361" s="36"/>
      <c r="Z361" s="36"/>
      <c r="AA361" s="36"/>
      <c r="AB361" s="36"/>
      <c r="AC361" s="36"/>
      <c r="AD361" s="36"/>
      <c r="AE361" s="36"/>
      <c r="AR361" s="213" t="s">
        <v>238</v>
      </c>
      <c r="AT361" s="213" t="s">
        <v>164</v>
      </c>
      <c r="AU361" s="213" t="s">
        <v>79</v>
      </c>
      <c r="AY361" s="15" t="s">
        <v>162</v>
      </c>
      <c r="BE361" s="214">
        <f>IF(N361="základní",J361,0)</f>
        <v>0</v>
      </c>
      <c r="BF361" s="214">
        <f>IF(N361="snížená",J361,0)</f>
        <v>0</v>
      </c>
      <c r="BG361" s="214">
        <f>IF(N361="zákl. přenesená",J361,0)</f>
        <v>0</v>
      </c>
      <c r="BH361" s="214">
        <f>IF(N361="sníž. přenesená",J361,0)</f>
        <v>0</v>
      </c>
      <c r="BI361" s="214">
        <f>IF(N361="nulová",J361,0)</f>
        <v>0</v>
      </c>
      <c r="BJ361" s="15" t="s">
        <v>77</v>
      </c>
      <c r="BK361" s="214">
        <f>ROUND(I361*H361,2)</f>
        <v>0</v>
      </c>
      <c r="BL361" s="15" t="s">
        <v>238</v>
      </c>
      <c r="BM361" s="213" t="s">
        <v>818</v>
      </c>
    </row>
    <row r="362" spans="1:63" s="12" customFormat="1" ht="22.8" customHeight="1">
      <c r="A362" s="12"/>
      <c r="B362" s="186"/>
      <c r="C362" s="187"/>
      <c r="D362" s="188" t="s">
        <v>68</v>
      </c>
      <c r="E362" s="200" t="s">
        <v>819</v>
      </c>
      <c r="F362" s="200" t="s">
        <v>820</v>
      </c>
      <c r="G362" s="187"/>
      <c r="H362" s="187"/>
      <c r="I362" s="190"/>
      <c r="J362" s="201">
        <f>BK362</f>
        <v>0</v>
      </c>
      <c r="K362" s="187"/>
      <c r="L362" s="192"/>
      <c r="M362" s="193"/>
      <c r="N362" s="194"/>
      <c r="O362" s="194"/>
      <c r="P362" s="195">
        <f>SUM(P363:P370)</f>
        <v>0</v>
      </c>
      <c r="Q362" s="194"/>
      <c r="R362" s="195">
        <f>SUM(R363:R370)</f>
        <v>0</v>
      </c>
      <c r="S362" s="194"/>
      <c r="T362" s="196">
        <f>SUM(T363:T370)</f>
        <v>34.190787390000004</v>
      </c>
      <c r="U362" s="12"/>
      <c r="V362" s="12"/>
      <c r="W362" s="12"/>
      <c r="X362" s="12"/>
      <c r="Y362" s="12"/>
      <c r="Z362" s="12"/>
      <c r="AA362" s="12"/>
      <c r="AB362" s="12"/>
      <c r="AC362" s="12"/>
      <c r="AD362" s="12"/>
      <c r="AE362" s="12"/>
      <c r="AR362" s="197" t="s">
        <v>79</v>
      </c>
      <c r="AT362" s="198" t="s">
        <v>68</v>
      </c>
      <c r="AU362" s="198" t="s">
        <v>77</v>
      </c>
      <c r="AY362" s="197" t="s">
        <v>162</v>
      </c>
      <c r="BK362" s="199">
        <f>SUM(BK363:BK370)</f>
        <v>0</v>
      </c>
    </row>
    <row r="363" spans="1:65" s="2" customFormat="1" ht="24.15" customHeight="1">
      <c r="A363" s="36"/>
      <c r="B363" s="37"/>
      <c r="C363" s="202" t="s">
        <v>821</v>
      </c>
      <c r="D363" s="202" t="s">
        <v>164</v>
      </c>
      <c r="E363" s="203" t="s">
        <v>822</v>
      </c>
      <c r="F363" s="204" t="s">
        <v>823</v>
      </c>
      <c r="G363" s="205" t="s">
        <v>235</v>
      </c>
      <c r="H363" s="206">
        <v>1866.739</v>
      </c>
      <c r="I363" s="207"/>
      <c r="J363" s="208">
        <f>ROUND(I363*H363,2)</f>
        <v>0</v>
      </c>
      <c r="K363" s="204" t="s">
        <v>168</v>
      </c>
      <c r="L363" s="42"/>
      <c r="M363" s="209" t="s">
        <v>19</v>
      </c>
      <c r="N363" s="210" t="s">
        <v>40</v>
      </c>
      <c r="O363" s="82"/>
      <c r="P363" s="211">
        <f>O363*H363</f>
        <v>0</v>
      </c>
      <c r="Q363" s="211">
        <v>0</v>
      </c>
      <c r="R363" s="211">
        <f>Q363*H363</f>
        <v>0</v>
      </c>
      <c r="S363" s="211">
        <v>0.01778</v>
      </c>
      <c r="T363" s="212">
        <f>S363*H363</f>
        <v>33.190619420000004</v>
      </c>
      <c r="U363" s="36"/>
      <c r="V363" s="36"/>
      <c r="W363" s="36"/>
      <c r="X363" s="36"/>
      <c r="Y363" s="36"/>
      <c r="Z363" s="36"/>
      <c r="AA363" s="36"/>
      <c r="AB363" s="36"/>
      <c r="AC363" s="36"/>
      <c r="AD363" s="36"/>
      <c r="AE363" s="36"/>
      <c r="AR363" s="213" t="s">
        <v>238</v>
      </c>
      <c r="AT363" s="213" t="s">
        <v>164</v>
      </c>
      <c r="AU363" s="213" t="s">
        <v>79</v>
      </c>
      <c r="AY363" s="15" t="s">
        <v>162</v>
      </c>
      <c r="BE363" s="214">
        <f>IF(N363="základní",J363,0)</f>
        <v>0</v>
      </c>
      <c r="BF363" s="214">
        <f>IF(N363="snížená",J363,0)</f>
        <v>0</v>
      </c>
      <c r="BG363" s="214">
        <f>IF(N363="zákl. přenesená",J363,0)</f>
        <v>0</v>
      </c>
      <c r="BH363" s="214">
        <f>IF(N363="sníž. přenesená",J363,0)</f>
        <v>0</v>
      </c>
      <c r="BI363" s="214">
        <f>IF(N363="nulová",J363,0)</f>
        <v>0</v>
      </c>
      <c r="BJ363" s="15" t="s">
        <v>77</v>
      </c>
      <c r="BK363" s="214">
        <f>ROUND(I363*H363,2)</f>
        <v>0</v>
      </c>
      <c r="BL363" s="15" t="s">
        <v>238</v>
      </c>
      <c r="BM363" s="213" t="s">
        <v>824</v>
      </c>
    </row>
    <row r="364" spans="1:47" s="2" customFormat="1" ht="12">
      <c r="A364" s="36"/>
      <c r="B364" s="37"/>
      <c r="C364" s="38"/>
      <c r="D364" s="215" t="s">
        <v>171</v>
      </c>
      <c r="E364" s="38"/>
      <c r="F364" s="216" t="s">
        <v>825</v>
      </c>
      <c r="G364" s="38"/>
      <c r="H364" s="38"/>
      <c r="I364" s="217"/>
      <c r="J364" s="38"/>
      <c r="K364" s="38"/>
      <c r="L364" s="42"/>
      <c r="M364" s="218"/>
      <c r="N364" s="219"/>
      <c r="O364" s="82"/>
      <c r="P364" s="82"/>
      <c r="Q364" s="82"/>
      <c r="R364" s="82"/>
      <c r="S364" s="82"/>
      <c r="T364" s="83"/>
      <c r="U364" s="36"/>
      <c r="V364" s="36"/>
      <c r="W364" s="36"/>
      <c r="X364" s="36"/>
      <c r="Y364" s="36"/>
      <c r="Z364" s="36"/>
      <c r="AA364" s="36"/>
      <c r="AB364" s="36"/>
      <c r="AC364" s="36"/>
      <c r="AD364" s="36"/>
      <c r="AE364" s="36"/>
      <c r="AT364" s="15" t="s">
        <v>171</v>
      </c>
      <c r="AU364" s="15" t="s">
        <v>79</v>
      </c>
    </row>
    <row r="365" spans="1:65" s="2" customFormat="1" ht="33" customHeight="1">
      <c r="A365" s="36"/>
      <c r="B365" s="37"/>
      <c r="C365" s="202" t="s">
        <v>826</v>
      </c>
      <c r="D365" s="202" t="s">
        <v>164</v>
      </c>
      <c r="E365" s="203" t="s">
        <v>827</v>
      </c>
      <c r="F365" s="204" t="s">
        <v>828</v>
      </c>
      <c r="G365" s="205" t="s">
        <v>327</v>
      </c>
      <c r="H365" s="206">
        <v>216.019</v>
      </c>
      <c r="I365" s="207"/>
      <c r="J365" s="208">
        <f>ROUND(I365*H365,2)</f>
        <v>0</v>
      </c>
      <c r="K365" s="204" t="s">
        <v>168</v>
      </c>
      <c r="L365" s="42"/>
      <c r="M365" s="209" t="s">
        <v>19</v>
      </c>
      <c r="N365" s="210" t="s">
        <v>40</v>
      </c>
      <c r="O365" s="82"/>
      <c r="P365" s="211">
        <f>O365*H365</f>
        <v>0</v>
      </c>
      <c r="Q365" s="211">
        <v>0</v>
      </c>
      <c r="R365" s="211">
        <f>Q365*H365</f>
        <v>0</v>
      </c>
      <c r="S365" s="211">
        <v>0.00463</v>
      </c>
      <c r="T365" s="212">
        <f>S365*H365</f>
        <v>1.00016797</v>
      </c>
      <c r="U365" s="36"/>
      <c r="V365" s="36"/>
      <c r="W365" s="36"/>
      <c r="X365" s="36"/>
      <c r="Y365" s="36"/>
      <c r="Z365" s="36"/>
      <c r="AA365" s="36"/>
      <c r="AB365" s="36"/>
      <c r="AC365" s="36"/>
      <c r="AD365" s="36"/>
      <c r="AE365" s="36"/>
      <c r="AR365" s="213" t="s">
        <v>238</v>
      </c>
      <c r="AT365" s="213" t="s">
        <v>164</v>
      </c>
      <c r="AU365" s="213" t="s">
        <v>79</v>
      </c>
      <c r="AY365" s="15" t="s">
        <v>162</v>
      </c>
      <c r="BE365" s="214">
        <f>IF(N365="základní",J365,0)</f>
        <v>0</v>
      </c>
      <c r="BF365" s="214">
        <f>IF(N365="snížená",J365,0)</f>
        <v>0</v>
      </c>
      <c r="BG365" s="214">
        <f>IF(N365="zákl. přenesená",J365,0)</f>
        <v>0</v>
      </c>
      <c r="BH365" s="214">
        <f>IF(N365="sníž. přenesená",J365,0)</f>
        <v>0</v>
      </c>
      <c r="BI365" s="214">
        <f>IF(N365="nulová",J365,0)</f>
        <v>0</v>
      </c>
      <c r="BJ365" s="15" t="s">
        <v>77</v>
      </c>
      <c r="BK365" s="214">
        <f>ROUND(I365*H365,2)</f>
        <v>0</v>
      </c>
      <c r="BL365" s="15" t="s">
        <v>238</v>
      </c>
      <c r="BM365" s="213" t="s">
        <v>829</v>
      </c>
    </row>
    <row r="366" spans="1:47" s="2" customFormat="1" ht="12">
      <c r="A366" s="36"/>
      <c r="B366" s="37"/>
      <c r="C366" s="38"/>
      <c r="D366" s="215" t="s">
        <v>171</v>
      </c>
      <c r="E366" s="38"/>
      <c r="F366" s="216" t="s">
        <v>830</v>
      </c>
      <c r="G366" s="38"/>
      <c r="H366" s="38"/>
      <c r="I366" s="217"/>
      <c r="J366" s="38"/>
      <c r="K366" s="38"/>
      <c r="L366" s="42"/>
      <c r="M366" s="218"/>
      <c r="N366" s="219"/>
      <c r="O366" s="82"/>
      <c r="P366" s="82"/>
      <c r="Q366" s="82"/>
      <c r="R366" s="82"/>
      <c r="S366" s="82"/>
      <c r="T366" s="83"/>
      <c r="U366" s="36"/>
      <c r="V366" s="36"/>
      <c r="W366" s="36"/>
      <c r="X366" s="36"/>
      <c r="Y366" s="36"/>
      <c r="Z366" s="36"/>
      <c r="AA366" s="36"/>
      <c r="AB366" s="36"/>
      <c r="AC366" s="36"/>
      <c r="AD366" s="36"/>
      <c r="AE366" s="36"/>
      <c r="AT366" s="15" t="s">
        <v>171</v>
      </c>
      <c r="AU366" s="15" t="s">
        <v>79</v>
      </c>
    </row>
    <row r="367" spans="1:65" s="2" customFormat="1" ht="33" customHeight="1">
      <c r="A367" s="36"/>
      <c r="B367" s="37"/>
      <c r="C367" s="202" t="s">
        <v>831</v>
      </c>
      <c r="D367" s="202" t="s">
        <v>164</v>
      </c>
      <c r="E367" s="203" t="s">
        <v>832</v>
      </c>
      <c r="F367" s="204" t="s">
        <v>833</v>
      </c>
      <c r="G367" s="205" t="s">
        <v>235</v>
      </c>
      <c r="H367" s="206">
        <v>782.713</v>
      </c>
      <c r="I367" s="207"/>
      <c r="J367" s="208">
        <f>ROUND(I367*H367,2)</f>
        <v>0</v>
      </c>
      <c r="K367" s="204" t="s">
        <v>168</v>
      </c>
      <c r="L367" s="42"/>
      <c r="M367" s="209" t="s">
        <v>19</v>
      </c>
      <c r="N367" s="210" t="s">
        <v>40</v>
      </c>
      <c r="O367" s="82"/>
      <c r="P367" s="211">
        <f>O367*H367</f>
        <v>0</v>
      </c>
      <c r="Q367" s="211">
        <v>0</v>
      </c>
      <c r="R367" s="211">
        <f>Q367*H367</f>
        <v>0</v>
      </c>
      <c r="S367" s="211">
        <v>0</v>
      </c>
      <c r="T367" s="212">
        <f>S367*H367</f>
        <v>0</v>
      </c>
      <c r="U367" s="36"/>
      <c r="V367" s="36"/>
      <c r="W367" s="36"/>
      <c r="X367" s="36"/>
      <c r="Y367" s="36"/>
      <c r="Z367" s="36"/>
      <c r="AA367" s="36"/>
      <c r="AB367" s="36"/>
      <c r="AC367" s="36"/>
      <c r="AD367" s="36"/>
      <c r="AE367" s="36"/>
      <c r="AR367" s="213" t="s">
        <v>238</v>
      </c>
      <c r="AT367" s="213" t="s">
        <v>164</v>
      </c>
      <c r="AU367" s="213" t="s">
        <v>79</v>
      </c>
      <c r="AY367" s="15" t="s">
        <v>162</v>
      </c>
      <c r="BE367" s="214">
        <f>IF(N367="základní",J367,0)</f>
        <v>0</v>
      </c>
      <c r="BF367" s="214">
        <f>IF(N367="snížená",J367,0)</f>
        <v>0</v>
      </c>
      <c r="BG367" s="214">
        <f>IF(N367="zákl. přenesená",J367,0)</f>
        <v>0</v>
      </c>
      <c r="BH367" s="214">
        <f>IF(N367="sníž. přenesená",J367,0)</f>
        <v>0</v>
      </c>
      <c r="BI367" s="214">
        <f>IF(N367="nulová",J367,0)</f>
        <v>0</v>
      </c>
      <c r="BJ367" s="15" t="s">
        <v>77</v>
      </c>
      <c r="BK367" s="214">
        <f>ROUND(I367*H367,2)</f>
        <v>0</v>
      </c>
      <c r="BL367" s="15" t="s">
        <v>238</v>
      </c>
      <c r="BM367" s="213" t="s">
        <v>834</v>
      </c>
    </row>
    <row r="368" spans="1:47" s="2" customFormat="1" ht="12">
      <c r="A368" s="36"/>
      <c r="B368" s="37"/>
      <c r="C368" s="38"/>
      <c r="D368" s="215" t="s">
        <v>171</v>
      </c>
      <c r="E368" s="38"/>
      <c r="F368" s="216" t="s">
        <v>835</v>
      </c>
      <c r="G368" s="38"/>
      <c r="H368" s="38"/>
      <c r="I368" s="217"/>
      <c r="J368" s="38"/>
      <c r="K368" s="38"/>
      <c r="L368" s="42"/>
      <c r="M368" s="218"/>
      <c r="N368" s="219"/>
      <c r="O368" s="82"/>
      <c r="P368" s="82"/>
      <c r="Q368" s="82"/>
      <c r="R368" s="82"/>
      <c r="S368" s="82"/>
      <c r="T368" s="83"/>
      <c r="U368" s="36"/>
      <c r="V368" s="36"/>
      <c r="W368" s="36"/>
      <c r="X368" s="36"/>
      <c r="Y368" s="36"/>
      <c r="Z368" s="36"/>
      <c r="AA368" s="36"/>
      <c r="AB368" s="36"/>
      <c r="AC368" s="36"/>
      <c r="AD368" s="36"/>
      <c r="AE368" s="36"/>
      <c r="AT368" s="15" t="s">
        <v>171</v>
      </c>
      <c r="AU368" s="15" t="s">
        <v>79</v>
      </c>
    </row>
    <row r="369" spans="1:65" s="2" customFormat="1" ht="37.8" customHeight="1">
      <c r="A369" s="36"/>
      <c r="B369" s="37"/>
      <c r="C369" s="202" t="s">
        <v>836</v>
      </c>
      <c r="D369" s="202" t="s">
        <v>164</v>
      </c>
      <c r="E369" s="203" t="s">
        <v>837</v>
      </c>
      <c r="F369" s="204" t="s">
        <v>838</v>
      </c>
      <c r="G369" s="205" t="s">
        <v>327</v>
      </c>
      <c r="H369" s="206">
        <v>57.357</v>
      </c>
      <c r="I369" s="207"/>
      <c r="J369" s="208">
        <f>ROUND(I369*H369,2)</f>
        <v>0</v>
      </c>
      <c r="K369" s="204" t="s">
        <v>168</v>
      </c>
      <c r="L369" s="42"/>
      <c r="M369" s="209" t="s">
        <v>19</v>
      </c>
      <c r="N369" s="210" t="s">
        <v>40</v>
      </c>
      <c r="O369" s="82"/>
      <c r="P369" s="211">
        <f>O369*H369</f>
        <v>0</v>
      </c>
      <c r="Q369" s="211">
        <v>0</v>
      </c>
      <c r="R369" s="211">
        <f>Q369*H369</f>
        <v>0</v>
      </c>
      <c r="S369" s="211">
        <v>0</v>
      </c>
      <c r="T369" s="212">
        <f>S369*H369</f>
        <v>0</v>
      </c>
      <c r="U369" s="36"/>
      <c r="V369" s="36"/>
      <c r="W369" s="36"/>
      <c r="X369" s="36"/>
      <c r="Y369" s="36"/>
      <c r="Z369" s="36"/>
      <c r="AA369" s="36"/>
      <c r="AB369" s="36"/>
      <c r="AC369" s="36"/>
      <c r="AD369" s="36"/>
      <c r="AE369" s="36"/>
      <c r="AR369" s="213" t="s">
        <v>238</v>
      </c>
      <c r="AT369" s="213" t="s">
        <v>164</v>
      </c>
      <c r="AU369" s="213" t="s">
        <v>79</v>
      </c>
      <c r="AY369" s="15" t="s">
        <v>162</v>
      </c>
      <c r="BE369" s="214">
        <f>IF(N369="základní",J369,0)</f>
        <v>0</v>
      </c>
      <c r="BF369" s="214">
        <f>IF(N369="snížená",J369,0)</f>
        <v>0</v>
      </c>
      <c r="BG369" s="214">
        <f>IF(N369="zákl. přenesená",J369,0)</f>
        <v>0</v>
      </c>
      <c r="BH369" s="214">
        <f>IF(N369="sníž. přenesená",J369,0)</f>
        <v>0</v>
      </c>
      <c r="BI369" s="214">
        <f>IF(N369="nulová",J369,0)</f>
        <v>0</v>
      </c>
      <c r="BJ369" s="15" t="s">
        <v>77</v>
      </c>
      <c r="BK369" s="214">
        <f>ROUND(I369*H369,2)</f>
        <v>0</v>
      </c>
      <c r="BL369" s="15" t="s">
        <v>238</v>
      </c>
      <c r="BM369" s="213" t="s">
        <v>839</v>
      </c>
    </row>
    <row r="370" spans="1:47" s="2" customFormat="1" ht="12">
      <c r="A370" s="36"/>
      <c r="B370" s="37"/>
      <c r="C370" s="38"/>
      <c r="D370" s="215" t="s">
        <v>171</v>
      </c>
      <c r="E370" s="38"/>
      <c r="F370" s="216" t="s">
        <v>840</v>
      </c>
      <c r="G370" s="38"/>
      <c r="H370" s="38"/>
      <c r="I370" s="217"/>
      <c r="J370" s="38"/>
      <c r="K370" s="38"/>
      <c r="L370" s="42"/>
      <c r="M370" s="218"/>
      <c r="N370" s="219"/>
      <c r="O370" s="82"/>
      <c r="P370" s="82"/>
      <c r="Q370" s="82"/>
      <c r="R370" s="82"/>
      <c r="S370" s="82"/>
      <c r="T370" s="83"/>
      <c r="U370" s="36"/>
      <c r="V370" s="36"/>
      <c r="W370" s="36"/>
      <c r="X370" s="36"/>
      <c r="Y370" s="36"/>
      <c r="Z370" s="36"/>
      <c r="AA370" s="36"/>
      <c r="AB370" s="36"/>
      <c r="AC370" s="36"/>
      <c r="AD370" s="36"/>
      <c r="AE370" s="36"/>
      <c r="AT370" s="15" t="s">
        <v>171</v>
      </c>
      <c r="AU370" s="15" t="s">
        <v>79</v>
      </c>
    </row>
    <row r="371" spans="1:63" s="12" customFormat="1" ht="22.8" customHeight="1">
      <c r="A371" s="12"/>
      <c r="B371" s="186"/>
      <c r="C371" s="187"/>
      <c r="D371" s="188" t="s">
        <v>68</v>
      </c>
      <c r="E371" s="200" t="s">
        <v>841</v>
      </c>
      <c r="F371" s="200" t="s">
        <v>842</v>
      </c>
      <c r="G371" s="187"/>
      <c r="H371" s="187"/>
      <c r="I371" s="190"/>
      <c r="J371" s="201">
        <f>BK371</f>
        <v>0</v>
      </c>
      <c r="K371" s="187"/>
      <c r="L371" s="192"/>
      <c r="M371" s="193"/>
      <c r="N371" s="194"/>
      <c r="O371" s="194"/>
      <c r="P371" s="195">
        <f>SUM(P372:P387)</f>
        <v>0</v>
      </c>
      <c r="Q371" s="194"/>
      <c r="R371" s="195">
        <f>SUM(R372:R387)</f>
        <v>0</v>
      </c>
      <c r="S371" s="194"/>
      <c r="T371" s="196">
        <f>SUM(T372:T387)</f>
        <v>4.634433809999999</v>
      </c>
      <c r="U371" s="12"/>
      <c r="V371" s="12"/>
      <c r="W371" s="12"/>
      <c r="X371" s="12"/>
      <c r="Y371" s="12"/>
      <c r="Z371" s="12"/>
      <c r="AA371" s="12"/>
      <c r="AB371" s="12"/>
      <c r="AC371" s="12"/>
      <c r="AD371" s="12"/>
      <c r="AE371" s="12"/>
      <c r="AR371" s="197" t="s">
        <v>79</v>
      </c>
      <c r="AT371" s="198" t="s">
        <v>68</v>
      </c>
      <c r="AU371" s="198" t="s">
        <v>77</v>
      </c>
      <c r="AY371" s="197" t="s">
        <v>162</v>
      </c>
      <c r="BK371" s="199">
        <f>SUM(BK372:BK387)</f>
        <v>0</v>
      </c>
    </row>
    <row r="372" spans="1:65" s="2" customFormat="1" ht="16.5" customHeight="1">
      <c r="A372" s="36"/>
      <c r="B372" s="37"/>
      <c r="C372" s="202" t="s">
        <v>843</v>
      </c>
      <c r="D372" s="202" t="s">
        <v>164</v>
      </c>
      <c r="E372" s="203" t="s">
        <v>844</v>
      </c>
      <c r="F372" s="204" t="s">
        <v>845</v>
      </c>
      <c r="G372" s="205" t="s">
        <v>235</v>
      </c>
      <c r="H372" s="206">
        <v>29.01</v>
      </c>
      <c r="I372" s="207"/>
      <c r="J372" s="208">
        <f>ROUND(I372*H372,2)</f>
        <v>0</v>
      </c>
      <c r="K372" s="204" t="s">
        <v>168</v>
      </c>
      <c r="L372" s="42"/>
      <c r="M372" s="209" t="s">
        <v>19</v>
      </c>
      <c r="N372" s="210" t="s">
        <v>40</v>
      </c>
      <c r="O372" s="82"/>
      <c r="P372" s="211">
        <f>O372*H372</f>
        <v>0</v>
      </c>
      <c r="Q372" s="211">
        <v>0</v>
      </c>
      <c r="R372" s="211">
        <f>Q372*H372</f>
        <v>0</v>
      </c>
      <c r="S372" s="211">
        <v>0.01695</v>
      </c>
      <c r="T372" s="212">
        <f>S372*H372</f>
        <v>0.49171950000000003</v>
      </c>
      <c r="U372" s="36"/>
      <c r="V372" s="36"/>
      <c r="W372" s="36"/>
      <c r="X372" s="36"/>
      <c r="Y372" s="36"/>
      <c r="Z372" s="36"/>
      <c r="AA372" s="36"/>
      <c r="AB372" s="36"/>
      <c r="AC372" s="36"/>
      <c r="AD372" s="36"/>
      <c r="AE372" s="36"/>
      <c r="AR372" s="213" t="s">
        <v>238</v>
      </c>
      <c r="AT372" s="213" t="s">
        <v>164</v>
      </c>
      <c r="AU372" s="213" t="s">
        <v>79</v>
      </c>
      <c r="AY372" s="15" t="s">
        <v>162</v>
      </c>
      <c r="BE372" s="214">
        <f>IF(N372="základní",J372,0)</f>
        <v>0</v>
      </c>
      <c r="BF372" s="214">
        <f>IF(N372="snížená",J372,0)</f>
        <v>0</v>
      </c>
      <c r="BG372" s="214">
        <f>IF(N372="zákl. přenesená",J372,0)</f>
        <v>0</v>
      </c>
      <c r="BH372" s="214">
        <f>IF(N372="sníž. přenesená",J372,0)</f>
        <v>0</v>
      </c>
      <c r="BI372" s="214">
        <f>IF(N372="nulová",J372,0)</f>
        <v>0</v>
      </c>
      <c r="BJ372" s="15" t="s">
        <v>77</v>
      </c>
      <c r="BK372" s="214">
        <f>ROUND(I372*H372,2)</f>
        <v>0</v>
      </c>
      <c r="BL372" s="15" t="s">
        <v>238</v>
      </c>
      <c r="BM372" s="213" t="s">
        <v>846</v>
      </c>
    </row>
    <row r="373" spans="1:47" s="2" customFormat="1" ht="12">
      <c r="A373" s="36"/>
      <c r="B373" s="37"/>
      <c r="C373" s="38"/>
      <c r="D373" s="215" t="s">
        <v>171</v>
      </c>
      <c r="E373" s="38"/>
      <c r="F373" s="216" t="s">
        <v>847</v>
      </c>
      <c r="G373" s="38"/>
      <c r="H373" s="38"/>
      <c r="I373" s="217"/>
      <c r="J373" s="38"/>
      <c r="K373" s="38"/>
      <c r="L373" s="42"/>
      <c r="M373" s="218"/>
      <c r="N373" s="219"/>
      <c r="O373" s="82"/>
      <c r="P373" s="82"/>
      <c r="Q373" s="82"/>
      <c r="R373" s="82"/>
      <c r="S373" s="82"/>
      <c r="T373" s="83"/>
      <c r="U373" s="36"/>
      <c r="V373" s="36"/>
      <c r="W373" s="36"/>
      <c r="X373" s="36"/>
      <c r="Y373" s="36"/>
      <c r="Z373" s="36"/>
      <c r="AA373" s="36"/>
      <c r="AB373" s="36"/>
      <c r="AC373" s="36"/>
      <c r="AD373" s="36"/>
      <c r="AE373" s="36"/>
      <c r="AT373" s="15" t="s">
        <v>171</v>
      </c>
      <c r="AU373" s="15" t="s">
        <v>79</v>
      </c>
    </row>
    <row r="374" spans="1:65" s="2" customFormat="1" ht="21.75" customHeight="1">
      <c r="A374" s="36"/>
      <c r="B374" s="37"/>
      <c r="C374" s="202" t="s">
        <v>848</v>
      </c>
      <c r="D374" s="202" t="s">
        <v>164</v>
      </c>
      <c r="E374" s="203" t="s">
        <v>849</v>
      </c>
      <c r="F374" s="204" t="s">
        <v>850</v>
      </c>
      <c r="G374" s="205" t="s">
        <v>235</v>
      </c>
      <c r="H374" s="206">
        <v>6.915</v>
      </c>
      <c r="I374" s="207"/>
      <c r="J374" s="208">
        <f>ROUND(I374*H374,2)</f>
        <v>0</v>
      </c>
      <c r="K374" s="204" t="s">
        <v>168</v>
      </c>
      <c r="L374" s="42"/>
      <c r="M374" s="209" t="s">
        <v>19</v>
      </c>
      <c r="N374" s="210" t="s">
        <v>40</v>
      </c>
      <c r="O374" s="82"/>
      <c r="P374" s="211">
        <f>O374*H374</f>
        <v>0</v>
      </c>
      <c r="Q374" s="211">
        <v>0</v>
      </c>
      <c r="R374" s="211">
        <f>Q374*H374</f>
        <v>0</v>
      </c>
      <c r="S374" s="211">
        <v>0.02465</v>
      </c>
      <c r="T374" s="212">
        <f>S374*H374</f>
        <v>0.17045475</v>
      </c>
      <c r="U374" s="36"/>
      <c r="V374" s="36"/>
      <c r="W374" s="36"/>
      <c r="X374" s="36"/>
      <c r="Y374" s="36"/>
      <c r="Z374" s="36"/>
      <c r="AA374" s="36"/>
      <c r="AB374" s="36"/>
      <c r="AC374" s="36"/>
      <c r="AD374" s="36"/>
      <c r="AE374" s="36"/>
      <c r="AR374" s="213" t="s">
        <v>238</v>
      </c>
      <c r="AT374" s="213" t="s">
        <v>164</v>
      </c>
      <c r="AU374" s="213" t="s">
        <v>79</v>
      </c>
      <c r="AY374" s="15" t="s">
        <v>162</v>
      </c>
      <c r="BE374" s="214">
        <f>IF(N374="základní",J374,0)</f>
        <v>0</v>
      </c>
      <c r="BF374" s="214">
        <f>IF(N374="snížená",J374,0)</f>
        <v>0</v>
      </c>
      <c r="BG374" s="214">
        <f>IF(N374="zákl. přenesená",J374,0)</f>
        <v>0</v>
      </c>
      <c r="BH374" s="214">
        <f>IF(N374="sníž. přenesená",J374,0)</f>
        <v>0</v>
      </c>
      <c r="BI374" s="214">
        <f>IF(N374="nulová",J374,0)</f>
        <v>0</v>
      </c>
      <c r="BJ374" s="15" t="s">
        <v>77</v>
      </c>
      <c r="BK374" s="214">
        <f>ROUND(I374*H374,2)</f>
        <v>0</v>
      </c>
      <c r="BL374" s="15" t="s">
        <v>238</v>
      </c>
      <c r="BM374" s="213" t="s">
        <v>851</v>
      </c>
    </row>
    <row r="375" spans="1:47" s="2" customFormat="1" ht="12">
      <c r="A375" s="36"/>
      <c r="B375" s="37"/>
      <c r="C375" s="38"/>
      <c r="D375" s="215" t="s">
        <v>171</v>
      </c>
      <c r="E375" s="38"/>
      <c r="F375" s="216" t="s">
        <v>852</v>
      </c>
      <c r="G375" s="38"/>
      <c r="H375" s="38"/>
      <c r="I375" s="217"/>
      <c r="J375" s="38"/>
      <c r="K375" s="38"/>
      <c r="L375" s="42"/>
      <c r="M375" s="218"/>
      <c r="N375" s="219"/>
      <c r="O375" s="82"/>
      <c r="P375" s="82"/>
      <c r="Q375" s="82"/>
      <c r="R375" s="82"/>
      <c r="S375" s="82"/>
      <c r="T375" s="83"/>
      <c r="U375" s="36"/>
      <c r="V375" s="36"/>
      <c r="W375" s="36"/>
      <c r="X375" s="36"/>
      <c r="Y375" s="36"/>
      <c r="Z375" s="36"/>
      <c r="AA375" s="36"/>
      <c r="AB375" s="36"/>
      <c r="AC375" s="36"/>
      <c r="AD375" s="36"/>
      <c r="AE375" s="36"/>
      <c r="AT375" s="15" t="s">
        <v>171</v>
      </c>
      <c r="AU375" s="15" t="s">
        <v>79</v>
      </c>
    </row>
    <row r="376" spans="1:65" s="2" customFormat="1" ht="16.5" customHeight="1">
      <c r="A376" s="36"/>
      <c r="B376" s="37"/>
      <c r="C376" s="202" t="s">
        <v>853</v>
      </c>
      <c r="D376" s="202" t="s">
        <v>164</v>
      </c>
      <c r="E376" s="203" t="s">
        <v>854</v>
      </c>
      <c r="F376" s="204" t="s">
        <v>855</v>
      </c>
      <c r="G376" s="205" t="s">
        <v>235</v>
      </c>
      <c r="H376" s="206">
        <v>162.922</v>
      </c>
      <c r="I376" s="207"/>
      <c r="J376" s="208">
        <f>ROUND(I376*H376,2)</f>
        <v>0</v>
      </c>
      <c r="K376" s="204" t="s">
        <v>168</v>
      </c>
      <c r="L376" s="42"/>
      <c r="M376" s="209" t="s">
        <v>19</v>
      </c>
      <c r="N376" s="210" t="s">
        <v>40</v>
      </c>
      <c r="O376" s="82"/>
      <c r="P376" s="211">
        <f>O376*H376</f>
        <v>0</v>
      </c>
      <c r="Q376" s="211">
        <v>0</v>
      </c>
      <c r="R376" s="211">
        <f>Q376*H376</f>
        <v>0</v>
      </c>
      <c r="S376" s="211">
        <v>0.01098</v>
      </c>
      <c r="T376" s="212">
        <f>S376*H376</f>
        <v>1.78888356</v>
      </c>
      <c r="U376" s="36"/>
      <c r="V376" s="36"/>
      <c r="W376" s="36"/>
      <c r="X376" s="36"/>
      <c r="Y376" s="36"/>
      <c r="Z376" s="36"/>
      <c r="AA376" s="36"/>
      <c r="AB376" s="36"/>
      <c r="AC376" s="36"/>
      <c r="AD376" s="36"/>
      <c r="AE376" s="36"/>
      <c r="AR376" s="213" t="s">
        <v>238</v>
      </c>
      <c r="AT376" s="213" t="s">
        <v>164</v>
      </c>
      <c r="AU376" s="213" t="s">
        <v>79</v>
      </c>
      <c r="AY376" s="15" t="s">
        <v>162</v>
      </c>
      <c r="BE376" s="214">
        <f>IF(N376="základní",J376,0)</f>
        <v>0</v>
      </c>
      <c r="BF376" s="214">
        <f>IF(N376="snížená",J376,0)</f>
        <v>0</v>
      </c>
      <c r="BG376" s="214">
        <f>IF(N376="zákl. přenesená",J376,0)</f>
        <v>0</v>
      </c>
      <c r="BH376" s="214">
        <f>IF(N376="sníž. přenesená",J376,0)</f>
        <v>0</v>
      </c>
      <c r="BI376" s="214">
        <f>IF(N376="nulová",J376,0)</f>
        <v>0</v>
      </c>
      <c r="BJ376" s="15" t="s">
        <v>77</v>
      </c>
      <c r="BK376" s="214">
        <f>ROUND(I376*H376,2)</f>
        <v>0</v>
      </c>
      <c r="BL376" s="15" t="s">
        <v>238</v>
      </c>
      <c r="BM376" s="213" t="s">
        <v>856</v>
      </c>
    </row>
    <row r="377" spans="1:47" s="2" customFormat="1" ht="12">
      <c r="A377" s="36"/>
      <c r="B377" s="37"/>
      <c r="C377" s="38"/>
      <c r="D377" s="215" t="s">
        <v>171</v>
      </c>
      <c r="E377" s="38"/>
      <c r="F377" s="216" t="s">
        <v>857</v>
      </c>
      <c r="G377" s="38"/>
      <c r="H377" s="38"/>
      <c r="I377" s="217"/>
      <c r="J377" s="38"/>
      <c r="K377" s="38"/>
      <c r="L377" s="42"/>
      <c r="M377" s="218"/>
      <c r="N377" s="219"/>
      <c r="O377" s="82"/>
      <c r="P377" s="82"/>
      <c r="Q377" s="82"/>
      <c r="R377" s="82"/>
      <c r="S377" s="82"/>
      <c r="T377" s="83"/>
      <c r="U377" s="36"/>
      <c r="V377" s="36"/>
      <c r="W377" s="36"/>
      <c r="X377" s="36"/>
      <c r="Y377" s="36"/>
      <c r="Z377" s="36"/>
      <c r="AA377" s="36"/>
      <c r="AB377" s="36"/>
      <c r="AC377" s="36"/>
      <c r="AD377" s="36"/>
      <c r="AE377" s="36"/>
      <c r="AT377" s="15" t="s">
        <v>171</v>
      </c>
      <c r="AU377" s="15" t="s">
        <v>79</v>
      </c>
    </row>
    <row r="378" spans="1:65" s="2" customFormat="1" ht="16.5" customHeight="1">
      <c r="A378" s="36"/>
      <c r="B378" s="37"/>
      <c r="C378" s="202" t="s">
        <v>858</v>
      </c>
      <c r="D378" s="202" t="s">
        <v>164</v>
      </c>
      <c r="E378" s="203" t="s">
        <v>859</v>
      </c>
      <c r="F378" s="204" t="s">
        <v>860</v>
      </c>
      <c r="G378" s="205" t="s">
        <v>235</v>
      </c>
      <c r="H378" s="206">
        <v>162.922</v>
      </c>
      <c r="I378" s="207"/>
      <c r="J378" s="208">
        <f>ROUND(I378*H378,2)</f>
        <v>0</v>
      </c>
      <c r="K378" s="204" t="s">
        <v>168</v>
      </c>
      <c r="L378" s="42"/>
      <c r="M378" s="209" t="s">
        <v>19</v>
      </c>
      <c r="N378" s="210" t="s">
        <v>40</v>
      </c>
      <c r="O378" s="82"/>
      <c r="P378" s="211">
        <f>O378*H378</f>
        <v>0</v>
      </c>
      <c r="Q378" s="211">
        <v>0</v>
      </c>
      <c r="R378" s="211">
        <f>Q378*H378</f>
        <v>0</v>
      </c>
      <c r="S378" s="211">
        <v>0.008</v>
      </c>
      <c r="T378" s="212">
        <f>S378*H378</f>
        <v>1.303376</v>
      </c>
      <c r="U378" s="36"/>
      <c r="V378" s="36"/>
      <c r="W378" s="36"/>
      <c r="X378" s="36"/>
      <c r="Y378" s="36"/>
      <c r="Z378" s="36"/>
      <c r="AA378" s="36"/>
      <c r="AB378" s="36"/>
      <c r="AC378" s="36"/>
      <c r="AD378" s="36"/>
      <c r="AE378" s="36"/>
      <c r="AR378" s="213" t="s">
        <v>169</v>
      </c>
      <c r="AT378" s="213" t="s">
        <v>164</v>
      </c>
      <c r="AU378" s="213" t="s">
        <v>79</v>
      </c>
      <c r="AY378" s="15" t="s">
        <v>162</v>
      </c>
      <c r="BE378" s="214">
        <f>IF(N378="základní",J378,0)</f>
        <v>0</v>
      </c>
      <c r="BF378" s="214">
        <f>IF(N378="snížená",J378,0)</f>
        <v>0</v>
      </c>
      <c r="BG378" s="214">
        <f>IF(N378="zákl. přenesená",J378,0)</f>
        <v>0</v>
      </c>
      <c r="BH378" s="214">
        <f>IF(N378="sníž. přenesená",J378,0)</f>
        <v>0</v>
      </c>
      <c r="BI378" s="214">
        <f>IF(N378="nulová",J378,0)</f>
        <v>0</v>
      </c>
      <c r="BJ378" s="15" t="s">
        <v>77</v>
      </c>
      <c r="BK378" s="214">
        <f>ROUND(I378*H378,2)</f>
        <v>0</v>
      </c>
      <c r="BL378" s="15" t="s">
        <v>169</v>
      </c>
      <c r="BM378" s="213" t="s">
        <v>861</v>
      </c>
    </row>
    <row r="379" spans="1:47" s="2" customFormat="1" ht="12">
      <c r="A379" s="36"/>
      <c r="B379" s="37"/>
      <c r="C379" s="38"/>
      <c r="D379" s="215" t="s">
        <v>171</v>
      </c>
      <c r="E379" s="38"/>
      <c r="F379" s="216" t="s">
        <v>862</v>
      </c>
      <c r="G379" s="38"/>
      <c r="H379" s="38"/>
      <c r="I379" s="217"/>
      <c r="J379" s="38"/>
      <c r="K379" s="38"/>
      <c r="L379" s="42"/>
      <c r="M379" s="218"/>
      <c r="N379" s="219"/>
      <c r="O379" s="82"/>
      <c r="P379" s="82"/>
      <c r="Q379" s="82"/>
      <c r="R379" s="82"/>
      <c r="S379" s="82"/>
      <c r="T379" s="83"/>
      <c r="U379" s="36"/>
      <c r="V379" s="36"/>
      <c r="W379" s="36"/>
      <c r="X379" s="36"/>
      <c r="Y379" s="36"/>
      <c r="Z379" s="36"/>
      <c r="AA379" s="36"/>
      <c r="AB379" s="36"/>
      <c r="AC379" s="36"/>
      <c r="AD379" s="36"/>
      <c r="AE379" s="36"/>
      <c r="AT379" s="15" t="s">
        <v>171</v>
      </c>
      <c r="AU379" s="15" t="s">
        <v>79</v>
      </c>
    </row>
    <row r="380" spans="1:65" s="2" customFormat="1" ht="33" customHeight="1">
      <c r="A380" s="36"/>
      <c r="B380" s="37"/>
      <c r="C380" s="202" t="s">
        <v>863</v>
      </c>
      <c r="D380" s="202" t="s">
        <v>164</v>
      </c>
      <c r="E380" s="203" t="s">
        <v>864</v>
      </c>
      <c r="F380" s="204" t="s">
        <v>865</v>
      </c>
      <c r="G380" s="205" t="s">
        <v>196</v>
      </c>
      <c r="H380" s="206">
        <v>3</v>
      </c>
      <c r="I380" s="207"/>
      <c r="J380" s="208">
        <f>ROUND(I380*H380,2)</f>
        <v>0</v>
      </c>
      <c r="K380" s="204" t="s">
        <v>168</v>
      </c>
      <c r="L380" s="42"/>
      <c r="M380" s="209" t="s">
        <v>19</v>
      </c>
      <c r="N380" s="210" t="s">
        <v>40</v>
      </c>
      <c r="O380" s="82"/>
      <c r="P380" s="211">
        <f>O380*H380</f>
        <v>0</v>
      </c>
      <c r="Q380" s="211">
        <v>0</v>
      </c>
      <c r="R380" s="211">
        <f>Q380*H380</f>
        <v>0</v>
      </c>
      <c r="S380" s="211">
        <v>0.003</v>
      </c>
      <c r="T380" s="212">
        <f>S380*H380</f>
        <v>0.009000000000000001</v>
      </c>
      <c r="U380" s="36"/>
      <c r="V380" s="36"/>
      <c r="W380" s="36"/>
      <c r="X380" s="36"/>
      <c r="Y380" s="36"/>
      <c r="Z380" s="36"/>
      <c r="AA380" s="36"/>
      <c r="AB380" s="36"/>
      <c r="AC380" s="36"/>
      <c r="AD380" s="36"/>
      <c r="AE380" s="36"/>
      <c r="AR380" s="213" t="s">
        <v>238</v>
      </c>
      <c r="AT380" s="213" t="s">
        <v>164</v>
      </c>
      <c r="AU380" s="213" t="s">
        <v>79</v>
      </c>
      <c r="AY380" s="15" t="s">
        <v>162</v>
      </c>
      <c r="BE380" s="214">
        <f>IF(N380="základní",J380,0)</f>
        <v>0</v>
      </c>
      <c r="BF380" s="214">
        <f>IF(N380="snížená",J380,0)</f>
        <v>0</v>
      </c>
      <c r="BG380" s="214">
        <f>IF(N380="zákl. přenesená",J380,0)</f>
        <v>0</v>
      </c>
      <c r="BH380" s="214">
        <f>IF(N380="sníž. přenesená",J380,0)</f>
        <v>0</v>
      </c>
      <c r="BI380" s="214">
        <f>IF(N380="nulová",J380,0)</f>
        <v>0</v>
      </c>
      <c r="BJ380" s="15" t="s">
        <v>77</v>
      </c>
      <c r="BK380" s="214">
        <f>ROUND(I380*H380,2)</f>
        <v>0</v>
      </c>
      <c r="BL380" s="15" t="s">
        <v>238</v>
      </c>
      <c r="BM380" s="213" t="s">
        <v>866</v>
      </c>
    </row>
    <row r="381" spans="1:47" s="2" customFormat="1" ht="12">
      <c r="A381" s="36"/>
      <c r="B381" s="37"/>
      <c r="C381" s="38"/>
      <c r="D381" s="215" t="s">
        <v>171</v>
      </c>
      <c r="E381" s="38"/>
      <c r="F381" s="216" t="s">
        <v>867</v>
      </c>
      <c r="G381" s="38"/>
      <c r="H381" s="38"/>
      <c r="I381" s="217"/>
      <c r="J381" s="38"/>
      <c r="K381" s="38"/>
      <c r="L381" s="42"/>
      <c r="M381" s="218"/>
      <c r="N381" s="219"/>
      <c r="O381" s="82"/>
      <c r="P381" s="82"/>
      <c r="Q381" s="82"/>
      <c r="R381" s="82"/>
      <c r="S381" s="82"/>
      <c r="T381" s="83"/>
      <c r="U381" s="36"/>
      <c r="V381" s="36"/>
      <c r="W381" s="36"/>
      <c r="X381" s="36"/>
      <c r="Y381" s="36"/>
      <c r="Z381" s="36"/>
      <c r="AA381" s="36"/>
      <c r="AB381" s="36"/>
      <c r="AC381" s="36"/>
      <c r="AD381" s="36"/>
      <c r="AE381" s="36"/>
      <c r="AT381" s="15" t="s">
        <v>171</v>
      </c>
      <c r="AU381" s="15" t="s">
        <v>79</v>
      </c>
    </row>
    <row r="382" spans="1:65" s="2" customFormat="1" ht="37.8" customHeight="1">
      <c r="A382" s="36"/>
      <c r="B382" s="37"/>
      <c r="C382" s="202" t="s">
        <v>868</v>
      </c>
      <c r="D382" s="202" t="s">
        <v>164</v>
      </c>
      <c r="E382" s="203" t="s">
        <v>869</v>
      </c>
      <c r="F382" s="204" t="s">
        <v>870</v>
      </c>
      <c r="G382" s="205" t="s">
        <v>196</v>
      </c>
      <c r="H382" s="206">
        <v>4</v>
      </c>
      <c r="I382" s="207"/>
      <c r="J382" s="208">
        <f>ROUND(I382*H382,2)</f>
        <v>0</v>
      </c>
      <c r="K382" s="204" t="s">
        <v>168</v>
      </c>
      <c r="L382" s="42"/>
      <c r="M382" s="209" t="s">
        <v>19</v>
      </c>
      <c r="N382" s="210" t="s">
        <v>40</v>
      </c>
      <c r="O382" s="82"/>
      <c r="P382" s="211">
        <f>O382*H382</f>
        <v>0</v>
      </c>
      <c r="Q382" s="211">
        <v>0</v>
      </c>
      <c r="R382" s="211">
        <f>Q382*H382</f>
        <v>0</v>
      </c>
      <c r="S382" s="211">
        <v>0.005</v>
      </c>
      <c r="T382" s="212">
        <f>S382*H382</f>
        <v>0.02</v>
      </c>
      <c r="U382" s="36"/>
      <c r="V382" s="36"/>
      <c r="W382" s="36"/>
      <c r="X382" s="36"/>
      <c r="Y382" s="36"/>
      <c r="Z382" s="36"/>
      <c r="AA382" s="36"/>
      <c r="AB382" s="36"/>
      <c r="AC382" s="36"/>
      <c r="AD382" s="36"/>
      <c r="AE382" s="36"/>
      <c r="AR382" s="213" t="s">
        <v>238</v>
      </c>
      <c r="AT382" s="213" t="s">
        <v>164</v>
      </c>
      <c r="AU382" s="213" t="s">
        <v>79</v>
      </c>
      <c r="AY382" s="15" t="s">
        <v>162</v>
      </c>
      <c r="BE382" s="214">
        <f>IF(N382="základní",J382,0)</f>
        <v>0</v>
      </c>
      <c r="BF382" s="214">
        <f>IF(N382="snížená",J382,0)</f>
        <v>0</v>
      </c>
      <c r="BG382" s="214">
        <f>IF(N382="zákl. přenesená",J382,0)</f>
        <v>0</v>
      </c>
      <c r="BH382" s="214">
        <f>IF(N382="sníž. přenesená",J382,0)</f>
        <v>0</v>
      </c>
      <c r="BI382" s="214">
        <f>IF(N382="nulová",J382,0)</f>
        <v>0</v>
      </c>
      <c r="BJ382" s="15" t="s">
        <v>77</v>
      </c>
      <c r="BK382" s="214">
        <f>ROUND(I382*H382,2)</f>
        <v>0</v>
      </c>
      <c r="BL382" s="15" t="s">
        <v>238</v>
      </c>
      <c r="BM382" s="213" t="s">
        <v>871</v>
      </c>
    </row>
    <row r="383" spans="1:47" s="2" customFormat="1" ht="12">
      <c r="A383" s="36"/>
      <c r="B383" s="37"/>
      <c r="C383" s="38"/>
      <c r="D383" s="215" t="s">
        <v>171</v>
      </c>
      <c r="E383" s="38"/>
      <c r="F383" s="216" t="s">
        <v>872</v>
      </c>
      <c r="G383" s="38"/>
      <c r="H383" s="38"/>
      <c r="I383" s="217"/>
      <c r="J383" s="38"/>
      <c r="K383" s="38"/>
      <c r="L383" s="42"/>
      <c r="M383" s="218"/>
      <c r="N383" s="219"/>
      <c r="O383" s="82"/>
      <c r="P383" s="82"/>
      <c r="Q383" s="82"/>
      <c r="R383" s="82"/>
      <c r="S383" s="82"/>
      <c r="T383" s="83"/>
      <c r="U383" s="36"/>
      <c r="V383" s="36"/>
      <c r="W383" s="36"/>
      <c r="X383" s="36"/>
      <c r="Y383" s="36"/>
      <c r="Z383" s="36"/>
      <c r="AA383" s="36"/>
      <c r="AB383" s="36"/>
      <c r="AC383" s="36"/>
      <c r="AD383" s="36"/>
      <c r="AE383" s="36"/>
      <c r="AT383" s="15" t="s">
        <v>171</v>
      </c>
      <c r="AU383" s="15" t="s">
        <v>79</v>
      </c>
    </row>
    <row r="384" spans="1:65" s="2" customFormat="1" ht="24.15" customHeight="1">
      <c r="A384" s="36"/>
      <c r="B384" s="37"/>
      <c r="C384" s="202" t="s">
        <v>873</v>
      </c>
      <c r="D384" s="202" t="s">
        <v>164</v>
      </c>
      <c r="E384" s="203" t="s">
        <v>874</v>
      </c>
      <c r="F384" s="204" t="s">
        <v>875</v>
      </c>
      <c r="G384" s="205" t="s">
        <v>196</v>
      </c>
      <c r="H384" s="206">
        <v>30</v>
      </c>
      <c r="I384" s="207"/>
      <c r="J384" s="208">
        <f>ROUND(I384*H384,2)</f>
        <v>0</v>
      </c>
      <c r="K384" s="204" t="s">
        <v>168</v>
      </c>
      <c r="L384" s="42"/>
      <c r="M384" s="209" t="s">
        <v>19</v>
      </c>
      <c r="N384" s="210" t="s">
        <v>40</v>
      </c>
      <c r="O384" s="82"/>
      <c r="P384" s="211">
        <f>O384*H384</f>
        <v>0</v>
      </c>
      <c r="Q384" s="211">
        <v>0</v>
      </c>
      <c r="R384" s="211">
        <f>Q384*H384</f>
        <v>0</v>
      </c>
      <c r="S384" s="211">
        <v>0.024</v>
      </c>
      <c r="T384" s="212">
        <f>S384*H384</f>
        <v>0.72</v>
      </c>
      <c r="U384" s="36"/>
      <c r="V384" s="36"/>
      <c r="W384" s="36"/>
      <c r="X384" s="36"/>
      <c r="Y384" s="36"/>
      <c r="Z384" s="36"/>
      <c r="AA384" s="36"/>
      <c r="AB384" s="36"/>
      <c r="AC384" s="36"/>
      <c r="AD384" s="36"/>
      <c r="AE384" s="36"/>
      <c r="AR384" s="213" t="s">
        <v>238</v>
      </c>
      <c r="AT384" s="213" t="s">
        <v>164</v>
      </c>
      <c r="AU384" s="213" t="s">
        <v>79</v>
      </c>
      <c r="AY384" s="15" t="s">
        <v>162</v>
      </c>
      <c r="BE384" s="214">
        <f>IF(N384="základní",J384,0)</f>
        <v>0</v>
      </c>
      <c r="BF384" s="214">
        <f>IF(N384="snížená",J384,0)</f>
        <v>0</v>
      </c>
      <c r="BG384" s="214">
        <f>IF(N384="zákl. přenesená",J384,0)</f>
        <v>0</v>
      </c>
      <c r="BH384" s="214">
        <f>IF(N384="sníž. přenesená",J384,0)</f>
        <v>0</v>
      </c>
      <c r="BI384" s="214">
        <f>IF(N384="nulová",J384,0)</f>
        <v>0</v>
      </c>
      <c r="BJ384" s="15" t="s">
        <v>77</v>
      </c>
      <c r="BK384" s="214">
        <f>ROUND(I384*H384,2)</f>
        <v>0</v>
      </c>
      <c r="BL384" s="15" t="s">
        <v>238</v>
      </c>
      <c r="BM384" s="213" t="s">
        <v>876</v>
      </c>
    </row>
    <row r="385" spans="1:47" s="2" customFormat="1" ht="12">
      <c r="A385" s="36"/>
      <c r="B385" s="37"/>
      <c r="C385" s="38"/>
      <c r="D385" s="215" t="s">
        <v>171</v>
      </c>
      <c r="E385" s="38"/>
      <c r="F385" s="216" t="s">
        <v>877</v>
      </c>
      <c r="G385" s="38"/>
      <c r="H385" s="38"/>
      <c r="I385" s="217"/>
      <c r="J385" s="38"/>
      <c r="K385" s="38"/>
      <c r="L385" s="42"/>
      <c r="M385" s="218"/>
      <c r="N385" s="219"/>
      <c r="O385" s="82"/>
      <c r="P385" s="82"/>
      <c r="Q385" s="82"/>
      <c r="R385" s="82"/>
      <c r="S385" s="82"/>
      <c r="T385" s="83"/>
      <c r="U385" s="36"/>
      <c r="V385" s="36"/>
      <c r="W385" s="36"/>
      <c r="X385" s="36"/>
      <c r="Y385" s="36"/>
      <c r="Z385" s="36"/>
      <c r="AA385" s="36"/>
      <c r="AB385" s="36"/>
      <c r="AC385" s="36"/>
      <c r="AD385" s="36"/>
      <c r="AE385" s="36"/>
      <c r="AT385" s="15" t="s">
        <v>171</v>
      </c>
      <c r="AU385" s="15" t="s">
        <v>79</v>
      </c>
    </row>
    <row r="386" spans="1:65" s="2" customFormat="1" ht="37.8" customHeight="1">
      <c r="A386" s="36"/>
      <c r="B386" s="37"/>
      <c r="C386" s="202" t="s">
        <v>878</v>
      </c>
      <c r="D386" s="202" t="s">
        <v>164</v>
      </c>
      <c r="E386" s="203" t="s">
        <v>879</v>
      </c>
      <c r="F386" s="204" t="s">
        <v>880</v>
      </c>
      <c r="G386" s="205" t="s">
        <v>196</v>
      </c>
      <c r="H386" s="206">
        <v>1</v>
      </c>
      <c r="I386" s="207"/>
      <c r="J386" s="208">
        <f>ROUND(I386*H386,2)</f>
        <v>0</v>
      </c>
      <c r="K386" s="204" t="s">
        <v>168</v>
      </c>
      <c r="L386" s="42"/>
      <c r="M386" s="209" t="s">
        <v>19</v>
      </c>
      <c r="N386" s="210" t="s">
        <v>40</v>
      </c>
      <c r="O386" s="82"/>
      <c r="P386" s="211">
        <f>O386*H386</f>
        <v>0</v>
      </c>
      <c r="Q386" s="211">
        <v>0</v>
      </c>
      <c r="R386" s="211">
        <f>Q386*H386</f>
        <v>0</v>
      </c>
      <c r="S386" s="211">
        <v>0.131</v>
      </c>
      <c r="T386" s="212">
        <f>S386*H386</f>
        <v>0.131</v>
      </c>
      <c r="U386" s="36"/>
      <c r="V386" s="36"/>
      <c r="W386" s="36"/>
      <c r="X386" s="36"/>
      <c r="Y386" s="36"/>
      <c r="Z386" s="36"/>
      <c r="AA386" s="36"/>
      <c r="AB386" s="36"/>
      <c r="AC386" s="36"/>
      <c r="AD386" s="36"/>
      <c r="AE386" s="36"/>
      <c r="AR386" s="213" t="s">
        <v>238</v>
      </c>
      <c r="AT386" s="213" t="s">
        <v>164</v>
      </c>
      <c r="AU386" s="213" t="s">
        <v>79</v>
      </c>
      <c r="AY386" s="15" t="s">
        <v>162</v>
      </c>
      <c r="BE386" s="214">
        <f>IF(N386="základní",J386,0)</f>
        <v>0</v>
      </c>
      <c r="BF386" s="214">
        <f>IF(N386="snížená",J386,0)</f>
        <v>0</v>
      </c>
      <c r="BG386" s="214">
        <f>IF(N386="zákl. přenesená",J386,0)</f>
        <v>0</v>
      </c>
      <c r="BH386" s="214">
        <f>IF(N386="sníž. přenesená",J386,0)</f>
        <v>0</v>
      </c>
      <c r="BI386" s="214">
        <f>IF(N386="nulová",J386,0)</f>
        <v>0</v>
      </c>
      <c r="BJ386" s="15" t="s">
        <v>77</v>
      </c>
      <c r="BK386" s="214">
        <f>ROUND(I386*H386,2)</f>
        <v>0</v>
      </c>
      <c r="BL386" s="15" t="s">
        <v>238</v>
      </c>
      <c r="BM386" s="213" t="s">
        <v>881</v>
      </c>
    </row>
    <row r="387" spans="1:47" s="2" customFormat="1" ht="12">
      <c r="A387" s="36"/>
      <c r="B387" s="37"/>
      <c r="C387" s="38"/>
      <c r="D387" s="215" t="s">
        <v>171</v>
      </c>
      <c r="E387" s="38"/>
      <c r="F387" s="216" t="s">
        <v>882</v>
      </c>
      <c r="G387" s="38"/>
      <c r="H387" s="38"/>
      <c r="I387" s="217"/>
      <c r="J387" s="38"/>
      <c r="K387" s="38"/>
      <c r="L387" s="42"/>
      <c r="M387" s="218"/>
      <c r="N387" s="219"/>
      <c r="O387" s="82"/>
      <c r="P387" s="82"/>
      <c r="Q387" s="82"/>
      <c r="R387" s="82"/>
      <c r="S387" s="82"/>
      <c r="T387" s="83"/>
      <c r="U387" s="36"/>
      <c r="V387" s="36"/>
      <c r="W387" s="36"/>
      <c r="X387" s="36"/>
      <c r="Y387" s="36"/>
      <c r="Z387" s="36"/>
      <c r="AA387" s="36"/>
      <c r="AB387" s="36"/>
      <c r="AC387" s="36"/>
      <c r="AD387" s="36"/>
      <c r="AE387" s="36"/>
      <c r="AT387" s="15" t="s">
        <v>171</v>
      </c>
      <c r="AU387" s="15" t="s">
        <v>79</v>
      </c>
    </row>
    <row r="388" spans="1:63" s="12" customFormat="1" ht="22.8" customHeight="1">
      <c r="A388" s="12"/>
      <c r="B388" s="186"/>
      <c r="C388" s="187"/>
      <c r="D388" s="188" t="s">
        <v>68</v>
      </c>
      <c r="E388" s="200" t="s">
        <v>883</v>
      </c>
      <c r="F388" s="200" t="s">
        <v>884</v>
      </c>
      <c r="G388" s="187"/>
      <c r="H388" s="187"/>
      <c r="I388" s="190"/>
      <c r="J388" s="201">
        <f>BK388</f>
        <v>0</v>
      </c>
      <c r="K388" s="187"/>
      <c r="L388" s="192"/>
      <c r="M388" s="193"/>
      <c r="N388" s="194"/>
      <c r="O388" s="194"/>
      <c r="P388" s="195">
        <f>SUM(P389:P400)</f>
        <v>0</v>
      </c>
      <c r="Q388" s="194"/>
      <c r="R388" s="195">
        <f>SUM(R389:R400)</f>
        <v>0</v>
      </c>
      <c r="S388" s="194"/>
      <c r="T388" s="196">
        <f>SUM(T389:T400)</f>
        <v>9.054652</v>
      </c>
      <c r="U388" s="12"/>
      <c r="V388" s="12"/>
      <c r="W388" s="12"/>
      <c r="X388" s="12"/>
      <c r="Y388" s="12"/>
      <c r="Z388" s="12"/>
      <c r="AA388" s="12"/>
      <c r="AB388" s="12"/>
      <c r="AC388" s="12"/>
      <c r="AD388" s="12"/>
      <c r="AE388" s="12"/>
      <c r="AR388" s="197" t="s">
        <v>79</v>
      </c>
      <c r="AT388" s="198" t="s">
        <v>68</v>
      </c>
      <c r="AU388" s="198" t="s">
        <v>77</v>
      </c>
      <c r="AY388" s="197" t="s">
        <v>162</v>
      </c>
      <c r="BK388" s="199">
        <f>SUM(BK389:BK400)</f>
        <v>0</v>
      </c>
    </row>
    <row r="389" spans="1:65" s="2" customFormat="1" ht="16.5" customHeight="1">
      <c r="A389" s="36"/>
      <c r="B389" s="37"/>
      <c r="C389" s="202" t="s">
        <v>885</v>
      </c>
      <c r="D389" s="202" t="s">
        <v>164</v>
      </c>
      <c r="E389" s="203" t="s">
        <v>886</v>
      </c>
      <c r="F389" s="204" t="s">
        <v>887</v>
      </c>
      <c r="G389" s="205" t="s">
        <v>235</v>
      </c>
      <c r="H389" s="206">
        <v>3</v>
      </c>
      <c r="I389" s="207"/>
      <c r="J389" s="208">
        <f>ROUND(I389*H389,2)</f>
        <v>0</v>
      </c>
      <c r="K389" s="204" t="s">
        <v>168</v>
      </c>
      <c r="L389" s="42"/>
      <c r="M389" s="209" t="s">
        <v>19</v>
      </c>
      <c r="N389" s="210" t="s">
        <v>40</v>
      </c>
      <c r="O389" s="82"/>
      <c r="P389" s="211">
        <f>O389*H389</f>
        <v>0</v>
      </c>
      <c r="Q389" s="211">
        <v>0</v>
      </c>
      <c r="R389" s="211">
        <f>Q389*H389</f>
        <v>0</v>
      </c>
      <c r="S389" s="211">
        <v>0.018</v>
      </c>
      <c r="T389" s="212">
        <f>S389*H389</f>
        <v>0.05399999999999999</v>
      </c>
      <c r="U389" s="36"/>
      <c r="V389" s="36"/>
      <c r="W389" s="36"/>
      <c r="X389" s="36"/>
      <c r="Y389" s="36"/>
      <c r="Z389" s="36"/>
      <c r="AA389" s="36"/>
      <c r="AB389" s="36"/>
      <c r="AC389" s="36"/>
      <c r="AD389" s="36"/>
      <c r="AE389" s="36"/>
      <c r="AR389" s="213" t="s">
        <v>238</v>
      </c>
      <c r="AT389" s="213" t="s">
        <v>164</v>
      </c>
      <c r="AU389" s="213" t="s">
        <v>79</v>
      </c>
      <c r="AY389" s="15" t="s">
        <v>162</v>
      </c>
      <c r="BE389" s="214">
        <f>IF(N389="základní",J389,0)</f>
        <v>0</v>
      </c>
      <c r="BF389" s="214">
        <f>IF(N389="snížená",J389,0)</f>
        <v>0</v>
      </c>
      <c r="BG389" s="214">
        <f>IF(N389="zákl. přenesená",J389,0)</f>
        <v>0</v>
      </c>
      <c r="BH389" s="214">
        <f>IF(N389="sníž. přenesená",J389,0)</f>
        <v>0</v>
      </c>
      <c r="BI389" s="214">
        <f>IF(N389="nulová",J389,0)</f>
        <v>0</v>
      </c>
      <c r="BJ389" s="15" t="s">
        <v>77</v>
      </c>
      <c r="BK389" s="214">
        <f>ROUND(I389*H389,2)</f>
        <v>0</v>
      </c>
      <c r="BL389" s="15" t="s">
        <v>238</v>
      </c>
      <c r="BM389" s="213" t="s">
        <v>888</v>
      </c>
    </row>
    <row r="390" spans="1:47" s="2" customFormat="1" ht="12">
      <c r="A390" s="36"/>
      <c r="B390" s="37"/>
      <c r="C390" s="38"/>
      <c r="D390" s="215" t="s">
        <v>171</v>
      </c>
      <c r="E390" s="38"/>
      <c r="F390" s="216" t="s">
        <v>889</v>
      </c>
      <c r="G390" s="38"/>
      <c r="H390" s="38"/>
      <c r="I390" s="217"/>
      <c r="J390" s="38"/>
      <c r="K390" s="38"/>
      <c r="L390" s="42"/>
      <c r="M390" s="218"/>
      <c r="N390" s="219"/>
      <c r="O390" s="82"/>
      <c r="P390" s="82"/>
      <c r="Q390" s="82"/>
      <c r="R390" s="82"/>
      <c r="S390" s="82"/>
      <c r="T390" s="83"/>
      <c r="U390" s="36"/>
      <c r="V390" s="36"/>
      <c r="W390" s="36"/>
      <c r="X390" s="36"/>
      <c r="Y390" s="36"/>
      <c r="Z390" s="36"/>
      <c r="AA390" s="36"/>
      <c r="AB390" s="36"/>
      <c r="AC390" s="36"/>
      <c r="AD390" s="36"/>
      <c r="AE390" s="36"/>
      <c r="AT390" s="15" t="s">
        <v>171</v>
      </c>
      <c r="AU390" s="15" t="s">
        <v>79</v>
      </c>
    </row>
    <row r="391" spans="1:65" s="2" customFormat="1" ht="24.15" customHeight="1">
      <c r="A391" s="36"/>
      <c r="B391" s="37"/>
      <c r="C391" s="202" t="s">
        <v>890</v>
      </c>
      <c r="D391" s="202" t="s">
        <v>164</v>
      </c>
      <c r="E391" s="203" t="s">
        <v>891</v>
      </c>
      <c r="F391" s="204" t="s">
        <v>892</v>
      </c>
      <c r="G391" s="205" t="s">
        <v>235</v>
      </c>
      <c r="H391" s="206">
        <v>711.86</v>
      </c>
      <c r="I391" s="207"/>
      <c r="J391" s="208">
        <f>ROUND(I391*H391,2)</f>
        <v>0</v>
      </c>
      <c r="K391" s="204" t="s">
        <v>168</v>
      </c>
      <c r="L391" s="42"/>
      <c r="M391" s="209" t="s">
        <v>19</v>
      </c>
      <c r="N391" s="210" t="s">
        <v>40</v>
      </c>
      <c r="O391" s="82"/>
      <c r="P391" s="211">
        <f>O391*H391</f>
        <v>0</v>
      </c>
      <c r="Q391" s="211">
        <v>0</v>
      </c>
      <c r="R391" s="211">
        <f>Q391*H391</f>
        <v>0</v>
      </c>
      <c r="S391" s="211">
        <v>0</v>
      </c>
      <c r="T391" s="212">
        <f>S391*H391</f>
        <v>0</v>
      </c>
      <c r="U391" s="36"/>
      <c r="V391" s="36"/>
      <c r="W391" s="36"/>
      <c r="X391" s="36"/>
      <c r="Y391" s="36"/>
      <c r="Z391" s="36"/>
      <c r="AA391" s="36"/>
      <c r="AB391" s="36"/>
      <c r="AC391" s="36"/>
      <c r="AD391" s="36"/>
      <c r="AE391" s="36"/>
      <c r="AR391" s="213" t="s">
        <v>238</v>
      </c>
      <c r="AT391" s="213" t="s">
        <v>164</v>
      </c>
      <c r="AU391" s="213" t="s">
        <v>79</v>
      </c>
      <c r="AY391" s="15" t="s">
        <v>162</v>
      </c>
      <c r="BE391" s="214">
        <f>IF(N391="základní",J391,0)</f>
        <v>0</v>
      </c>
      <c r="BF391" s="214">
        <f>IF(N391="snížená",J391,0)</f>
        <v>0</v>
      </c>
      <c r="BG391" s="214">
        <f>IF(N391="zákl. přenesená",J391,0)</f>
        <v>0</v>
      </c>
      <c r="BH391" s="214">
        <f>IF(N391="sníž. přenesená",J391,0)</f>
        <v>0</v>
      </c>
      <c r="BI391" s="214">
        <f>IF(N391="nulová",J391,0)</f>
        <v>0</v>
      </c>
      <c r="BJ391" s="15" t="s">
        <v>77</v>
      </c>
      <c r="BK391" s="214">
        <f>ROUND(I391*H391,2)</f>
        <v>0</v>
      </c>
      <c r="BL391" s="15" t="s">
        <v>238</v>
      </c>
      <c r="BM391" s="213" t="s">
        <v>893</v>
      </c>
    </row>
    <row r="392" spans="1:47" s="2" customFormat="1" ht="12">
      <c r="A392" s="36"/>
      <c r="B392" s="37"/>
      <c r="C392" s="38"/>
      <c r="D392" s="215" t="s">
        <v>171</v>
      </c>
      <c r="E392" s="38"/>
      <c r="F392" s="216" t="s">
        <v>894</v>
      </c>
      <c r="G392" s="38"/>
      <c r="H392" s="38"/>
      <c r="I392" s="217"/>
      <c r="J392" s="38"/>
      <c r="K392" s="38"/>
      <c r="L392" s="42"/>
      <c r="M392" s="218"/>
      <c r="N392" s="219"/>
      <c r="O392" s="82"/>
      <c r="P392" s="82"/>
      <c r="Q392" s="82"/>
      <c r="R392" s="82"/>
      <c r="S392" s="82"/>
      <c r="T392" s="83"/>
      <c r="U392" s="36"/>
      <c r="V392" s="36"/>
      <c r="W392" s="36"/>
      <c r="X392" s="36"/>
      <c r="Y392" s="36"/>
      <c r="Z392" s="36"/>
      <c r="AA392" s="36"/>
      <c r="AB392" s="36"/>
      <c r="AC392" s="36"/>
      <c r="AD392" s="36"/>
      <c r="AE392" s="36"/>
      <c r="AT392" s="15" t="s">
        <v>171</v>
      </c>
      <c r="AU392" s="15" t="s">
        <v>79</v>
      </c>
    </row>
    <row r="393" spans="1:65" s="2" customFormat="1" ht="16.5" customHeight="1">
      <c r="A393" s="36"/>
      <c r="B393" s="37"/>
      <c r="C393" s="202" t="s">
        <v>895</v>
      </c>
      <c r="D393" s="202" t="s">
        <v>164</v>
      </c>
      <c r="E393" s="203" t="s">
        <v>896</v>
      </c>
      <c r="F393" s="204" t="s">
        <v>897</v>
      </c>
      <c r="G393" s="205" t="s">
        <v>235</v>
      </c>
      <c r="H393" s="206">
        <v>71.16</v>
      </c>
      <c r="I393" s="207"/>
      <c r="J393" s="208">
        <f>ROUND(I393*H393,2)</f>
        <v>0</v>
      </c>
      <c r="K393" s="204" t="s">
        <v>168</v>
      </c>
      <c r="L393" s="42"/>
      <c r="M393" s="209" t="s">
        <v>19</v>
      </c>
      <c r="N393" s="210" t="s">
        <v>40</v>
      </c>
      <c r="O393" s="82"/>
      <c r="P393" s="211">
        <f>O393*H393</f>
        <v>0</v>
      </c>
      <c r="Q393" s="211">
        <v>0</v>
      </c>
      <c r="R393" s="211">
        <f>Q393*H393</f>
        <v>0</v>
      </c>
      <c r="S393" s="211">
        <v>0.007</v>
      </c>
      <c r="T393" s="212">
        <f>S393*H393</f>
        <v>0.49812</v>
      </c>
      <c r="U393" s="36"/>
      <c r="V393" s="36"/>
      <c r="W393" s="36"/>
      <c r="X393" s="36"/>
      <c r="Y393" s="36"/>
      <c r="Z393" s="36"/>
      <c r="AA393" s="36"/>
      <c r="AB393" s="36"/>
      <c r="AC393" s="36"/>
      <c r="AD393" s="36"/>
      <c r="AE393" s="36"/>
      <c r="AR393" s="213" t="s">
        <v>238</v>
      </c>
      <c r="AT393" s="213" t="s">
        <v>164</v>
      </c>
      <c r="AU393" s="213" t="s">
        <v>79</v>
      </c>
      <c r="AY393" s="15" t="s">
        <v>162</v>
      </c>
      <c r="BE393" s="214">
        <f>IF(N393="základní",J393,0)</f>
        <v>0</v>
      </c>
      <c r="BF393" s="214">
        <f>IF(N393="snížená",J393,0)</f>
        <v>0</v>
      </c>
      <c r="BG393" s="214">
        <f>IF(N393="zákl. přenesená",J393,0)</f>
        <v>0</v>
      </c>
      <c r="BH393" s="214">
        <f>IF(N393="sníž. přenesená",J393,0)</f>
        <v>0</v>
      </c>
      <c r="BI393" s="214">
        <f>IF(N393="nulová",J393,0)</f>
        <v>0</v>
      </c>
      <c r="BJ393" s="15" t="s">
        <v>77</v>
      </c>
      <c r="BK393" s="214">
        <f>ROUND(I393*H393,2)</f>
        <v>0</v>
      </c>
      <c r="BL393" s="15" t="s">
        <v>238</v>
      </c>
      <c r="BM393" s="213" t="s">
        <v>898</v>
      </c>
    </row>
    <row r="394" spans="1:47" s="2" customFormat="1" ht="12">
      <c r="A394" s="36"/>
      <c r="B394" s="37"/>
      <c r="C394" s="38"/>
      <c r="D394" s="215" t="s">
        <v>171</v>
      </c>
      <c r="E394" s="38"/>
      <c r="F394" s="216" t="s">
        <v>899</v>
      </c>
      <c r="G394" s="38"/>
      <c r="H394" s="38"/>
      <c r="I394" s="217"/>
      <c r="J394" s="38"/>
      <c r="K394" s="38"/>
      <c r="L394" s="42"/>
      <c r="M394" s="218"/>
      <c r="N394" s="219"/>
      <c r="O394" s="82"/>
      <c r="P394" s="82"/>
      <c r="Q394" s="82"/>
      <c r="R394" s="82"/>
      <c r="S394" s="82"/>
      <c r="T394" s="83"/>
      <c r="U394" s="36"/>
      <c r="V394" s="36"/>
      <c r="W394" s="36"/>
      <c r="X394" s="36"/>
      <c r="Y394" s="36"/>
      <c r="Z394" s="36"/>
      <c r="AA394" s="36"/>
      <c r="AB394" s="36"/>
      <c r="AC394" s="36"/>
      <c r="AD394" s="36"/>
      <c r="AE394" s="36"/>
      <c r="AT394" s="15" t="s">
        <v>171</v>
      </c>
      <c r="AU394" s="15" t="s">
        <v>79</v>
      </c>
    </row>
    <row r="395" spans="1:65" s="2" customFormat="1" ht="16.5" customHeight="1">
      <c r="A395" s="36"/>
      <c r="B395" s="37"/>
      <c r="C395" s="202" t="s">
        <v>900</v>
      </c>
      <c r="D395" s="202" t="s">
        <v>164</v>
      </c>
      <c r="E395" s="203" t="s">
        <v>901</v>
      </c>
      <c r="F395" s="204" t="s">
        <v>902</v>
      </c>
      <c r="G395" s="205" t="s">
        <v>235</v>
      </c>
      <c r="H395" s="206">
        <v>711.86</v>
      </c>
      <c r="I395" s="207"/>
      <c r="J395" s="208">
        <f>ROUND(I395*H395,2)</f>
        <v>0</v>
      </c>
      <c r="K395" s="204" t="s">
        <v>168</v>
      </c>
      <c r="L395" s="42"/>
      <c r="M395" s="209" t="s">
        <v>19</v>
      </c>
      <c r="N395" s="210" t="s">
        <v>40</v>
      </c>
      <c r="O395" s="82"/>
      <c r="P395" s="211">
        <f>O395*H395</f>
        <v>0</v>
      </c>
      <c r="Q395" s="211">
        <v>0</v>
      </c>
      <c r="R395" s="211">
        <f>Q395*H395</f>
        <v>0</v>
      </c>
      <c r="S395" s="211">
        <v>0.007</v>
      </c>
      <c r="T395" s="212">
        <f>S395*H395</f>
        <v>4.98302</v>
      </c>
      <c r="U395" s="36"/>
      <c r="V395" s="36"/>
      <c r="W395" s="36"/>
      <c r="X395" s="36"/>
      <c r="Y395" s="36"/>
      <c r="Z395" s="36"/>
      <c r="AA395" s="36"/>
      <c r="AB395" s="36"/>
      <c r="AC395" s="36"/>
      <c r="AD395" s="36"/>
      <c r="AE395" s="36"/>
      <c r="AR395" s="213" t="s">
        <v>238</v>
      </c>
      <c r="AT395" s="213" t="s">
        <v>164</v>
      </c>
      <c r="AU395" s="213" t="s">
        <v>79</v>
      </c>
      <c r="AY395" s="15" t="s">
        <v>162</v>
      </c>
      <c r="BE395" s="214">
        <f>IF(N395="základní",J395,0)</f>
        <v>0</v>
      </c>
      <c r="BF395" s="214">
        <f>IF(N395="snížená",J395,0)</f>
        <v>0</v>
      </c>
      <c r="BG395" s="214">
        <f>IF(N395="zákl. přenesená",J395,0)</f>
        <v>0</v>
      </c>
      <c r="BH395" s="214">
        <f>IF(N395="sníž. přenesená",J395,0)</f>
        <v>0</v>
      </c>
      <c r="BI395" s="214">
        <f>IF(N395="nulová",J395,0)</f>
        <v>0</v>
      </c>
      <c r="BJ395" s="15" t="s">
        <v>77</v>
      </c>
      <c r="BK395" s="214">
        <f>ROUND(I395*H395,2)</f>
        <v>0</v>
      </c>
      <c r="BL395" s="15" t="s">
        <v>238</v>
      </c>
      <c r="BM395" s="213" t="s">
        <v>903</v>
      </c>
    </row>
    <row r="396" spans="1:47" s="2" customFormat="1" ht="12">
      <c r="A396" s="36"/>
      <c r="B396" s="37"/>
      <c r="C396" s="38"/>
      <c r="D396" s="215" t="s">
        <v>171</v>
      </c>
      <c r="E396" s="38"/>
      <c r="F396" s="216" t="s">
        <v>904</v>
      </c>
      <c r="G396" s="38"/>
      <c r="H396" s="38"/>
      <c r="I396" s="217"/>
      <c r="J396" s="38"/>
      <c r="K396" s="38"/>
      <c r="L396" s="42"/>
      <c r="M396" s="218"/>
      <c r="N396" s="219"/>
      <c r="O396" s="82"/>
      <c r="P396" s="82"/>
      <c r="Q396" s="82"/>
      <c r="R396" s="82"/>
      <c r="S396" s="82"/>
      <c r="T396" s="83"/>
      <c r="U396" s="36"/>
      <c r="V396" s="36"/>
      <c r="W396" s="36"/>
      <c r="X396" s="36"/>
      <c r="Y396" s="36"/>
      <c r="Z396" s="36"/>
      <c r="AA396" s="36"/>
      <c r="AB396" s="36"/>
      <c r="AC396" s="36"/>
      <c r="AD396" s="36"/>
      <c r="AE396" s="36"/>
      <c r="AT396" s="15" t="s">
        <v>171</v>
      </c>
      <c r="AU396" s="15" t="s">
        <v>79</v>
      </c>
    </row>
    <row r="397" spans="1:65" s="2" customFormat="1" ht="33" customHeight="1">
      <c r="A397" s="36"/>
      <c r="B397" s="37"/>
      <c r="C397" s="202" t="s">
        <v>905</v>
      </c>
      <c r="D397" s="202" t="s">
        <v>164</v>
      </c>
      <c r="E397" s="203" t="s">
        <v>906</v>
      </c>
      <c r="F397" s="204" t="s">
        <v>907</v>
      </c>
      <c r="G397" s="205" t="s">
        <v>908</v>
      </c>
      <c r="H397" s="206">
        <v>3519.512</v>
      </c>
      <c r="I397" s="207"/>
      <c r="J397" s="208">
        <f>ROUND(I397*H397,2)</f>
        <v>0</v>
      </c>
      <c r="K397" s="204" t="s">
        <v>168</v>
      </c>
      <c r="L397" s="42"/>
      <c r="M397" s="209" t="s">
        <v>19</v>
      </c>
      <c r="N397" s="210" t="s">
        <v>40</v>
      </c>
      <c r="O397" s="82"/>
      <c r="P397" s="211">
        <f>O397*H397</f>
        <v>0</v>
      </c>
      <c r="Q397" s="211">
        <v>0</v>
      </c>
      <c r="R397" s="211">
        <f>Q397*H397</f>
        <v>0</v>
      </c>
      <c r="S397" s="211">
        <v>0.001</v>
      </c>
      <c r="T397" s="212">
        <f>S397*H397</f>
        <v>3.519512</v>
      </c>
      <c r="U397" s="36"/>
      <c r="V397" s="36"/>
      <c r="W397" s="36"/>
      <c r="X397" s="36"/>
      <c r="Y397" s="36"/>
      <c r="Z397" s="36"/>
      <c r="AA397" s="36"/>
      <c r="AB397" s="36"/>
      <c r="AC397" s="36"/>
      <c r="AD397" s="36"/>
      <c r="AE397" s="36"/>
      <c r="AR397" s="213" t="s">
        <v>238</v>
      </c>
      <c r="AT397" s="213" t="s">
        <v>164</v>
      </c>
      <c r="AU397" s="213" t="s">
        <v>79</v>
      </c>
      <c r="AY397" s="15" t="s">
        <v>162</v>
      </c>
      <c r="BE397" s="214">
        <f>IF(N397="základní",J397,0)</f>
        <v>0</v>
      </c>
      <c r="BF397" s="214">
        <f>IF(N397="snížená",J397,0)</f>
        <v>0</v>
      </c>
      <c r="BG397" s="214">
        <f>IF(N397="zákl. přenesená",J397,0)</f>
        <v>0</v>
      </c>
      <c r="BH397" s="214">
        <f>IF(N397="sníž. přenesená",J397,0)</f>
        <v>0</v>
      </c>
      <c r="BI397" s="214">
        <f>IF(N397="nulová",J397,0)</f>
        <v>0</v>
      </c>
      <c r="BJ397" s="15" t="s">
        <v>77</v>
      </c>
      <c r="BK397" s="214">
        <f>ROUND(I397*H397,2)</f>
        <v>0</v>
      </c>
      <c r="BL397" s="15" t="s">
        <v>238</v>
      </c>
      <c r="BM397" s="213" t="s">
        <v>909</v>
      </c>
    </row>
    <row r="398" spans="1:47" s="2" customFormat="1" ht="12">
      <c r="A398" s="36"/>
      <c r="B398" s="37"/>
      <c r="C398" s="38"/>
      <c r="D398" s="215" t="s">
        <v>171</v>
      </c>
      <c r="E398" s="38"/>
      <c r="F398" s="216" t="s">
        <v>910</v>
      </c>
      <c r="G398" s="38"/>
      <c r="H398" s="38"/>
      <c r="I398" s="217"/>
      <c r="J398" s="38"/>
      <c r="K398" s="38"/>
      <c r="L398" s="42"/>
      <c r="M398" s="218"/>
      <c r="N398" s="219"/>
      <c r="O398" s="82"/>
      <c r="P398" s="82"/>
      <c r="Q398" s="82"/>
      <c r="R398" s="82"/>
      <c r="S398" s="82"/>
      <c r="T398" s="83"/>
      <c r="U398" s="36"/>
      <c r="V398" s="36"/>
      <c r="W398" s="36"/>
      <c r="X398" s="36"/>
      <c r="Y398" s="36"/>
      <c r="Z398" s="36"/>
      <c r="AA398" s="36"/>
      <c r="AB398" s="36"/>
      <c r="AC398" s="36"/>
      <c r="AD398" s="36"/>
      <c r="AE398" s="36"/>
      <c r="AT398" s="15" t="s">
        <v>171</v>
      </c>
      <c r="AU398" s="15" t="s">
        <v>79</v>
      </c>
    </row>
    <row r="399" spans="1:65" s="2" customFormat="1" ht="49.05" customHeight="1">
      <c r="A399" s="36"/>
      <c r="B399" s="37"/>
      <c r="C399" s="202" t="s">
        <v>911</v>
      </c>
      <c r="D399" s="202" t="s">
        <v>164</v>
      </c>
      <c r="E399" s="203" t="s">
        <v>912</v>
      </c>
      <c r="F399" s="204" t="s">
        <v>913</v>
      </c>
      <c r="G399" s="205" t="s">
        <v>184</v>
      </c>
      <c r="H399" s="206">
        <v>8.503</v>
      </c>
      <c r="I399" s="207"/>
      <c r="J399" s="208">
        <f>ROUND(I399*H399,2)</f>
        <v>0</v>
      </c>
      <c r="K399" s="204" t="s">
        <v>168</v>
      </c>
      <c r="L399" s="42"/>
      <c r="M399" s="209" t="s">
        <v>19</v>
      </c>
      <c r="N399" s="210" t="s">
        <v>40</v>
      </c>
      <c r="O399" s="82"/>
      <c r="P399" s="211">
        <f>O399*H399</f>
        <v>0</v>
      </c>
      <c r="Q399" s="211">
        <v>0</v>
      </c>
      <c r="R399" s="211">
        <f>Q399*H399</f>
        <v>0</v>
      </c>
      <c r="S399" s="211">
        <v>0</v>
      </c>
      <c r="T399" s="212">
        <f>S399*H399</f>
        <v>0</v>
      </c>
      <c r="U399" s="36"/>
      <c r="V399" s="36"/>
      <c r="W399" s="36"/>
      <c r="X399" s="36"/>
      <c r="Y399" s="36"/>
      <c r="Z399" s="36"/>
      <c r="AA399" s="36"/>
      <c r="AB399" s="36"/>
      <c r="AC399" s="36"/>
      <c r="AD399" s="36"/>
      <c r="AE399" s="36"/>
      <c r="AR399" s="213" t="s">
        <v>238</v>
      </c>
      <c r="AT399" s="213" t="s">
        <v>164</v>
      </c>
      <c r="AU399" s="213" t="s">
        <v>79</v>
      </c>
      <c r="AY399" s="15" t="s">
        <v>162</v>
      </c>
      <c r="BE399" s="214">
        <f>IF(N399="základní",J399,0)</f>
        <v>0</v>
      </c>
      <c r="BF399" s="214">
        <f>IF(N399="snížená",J399,0)</f>
        <v>0</v>
      </c>
      <c r="BG399" s="214">
        <f>IF(N399="zákl. přenesená",J399,0)</f>
        <v>0</v>
      </c>
      <c r="BH399" s="214">
        <f>IF(N399="sníž. přenesená",J399,0)</f>
        <v>0</v>
      </c>
      <c r="BI399" s="214">
        <f>IF(N399="nulová",J399,0)</f>
        <v>0</v>
      </c>
      <c r="BJ399" s="15" t="s">
        <v>77</v>
      </c>
      <c r="BK399" s="214">
        <f>ROUND(I399*H399,2)</f>
        <v>0</v>
      </c>
      <c r="BL399" s="15" t="s">
        <v>238</v>
      </c>
      <c r="BM399" s="213" t="s">
        <v>914</v>
      </c>
    </row>
    <row r="400" spans="1:47" s="2" customFormat="1" ht="12">
      <c r="A400" s="36"/>
      <c r="B400" s="37"/>
      <c r="C400" s="38"/>
      <c r="D400" s="215" t="s">
        <v>171</v>
      </c>
      <c r="E400" s="38"/>
      <c r="F400" s="216" t="s">
        <v>915</v>
      </c>
      <c r="G400" s="38"/>
      <c r="H400" s="38"/>
      <c r="I400" s="217"/>
      <c r="J400" s="38"/>
      <c r="K400" s="38"/>
      <c r="L400" s="42"/>
      <c r="M400" s="218"/>
      <c r="N400" s="219"/>
      <c r="O400" s="82"/>
      <c r="P400" s="82"/>
      <c r="Q400" s="82"/>
      <c r="R400" s="82"/>
      <c r="S400" s="82"/>
      <c r="T400" s="83"/>
      <c r="U400" s="36"/>
      <c r="V400" s="36"/>
      <c r="W400" s="36"/>
      <c r="X400" s="36"/>
      <c r="Y400" s="36"/>
      <c r="Z400" s="36"/>
      <c r="AA400" s="36"/>
      <c r="AB400" s="36"/>
      <c r="AC400" s="36"/>
      <c r="AD400" s="36"/>
      <c r="AE400" s="36"/>
      <c r="AT400" s="15" t="s">
        <v>171</v>
      </c>
      <c r="AU400" s="15" t="s">
        <v>79</v>
      </c>
    </row>
    <row r="401" spans="1:63" s="12" customFormat="1" ht="22.8" customHeight="1">
      <c r="A401" s="12"/>
      <c r="B401" s="186"/>
      <c r="C401" s="187"/>
      <c r="D401" s="188" t="s">
        <v>68</v>
      </c>
      <c r="E401" s="200" t="s">
        <v>916</v>
      </c>
      <c r="F401" s="200" t="s">
        <v>917</v>
      </c>
      <c r="G401" s="187"/>
      <c r="H401" s="187"/>
      <c r="I401" s="190"/>
      <c r="J401" s="201">
        <f>BK401</f>
        <v>0</v>
      </c>
      <c r="K401" s="187"/>
      <c r="L401" s="192"/>
      <c r="M401" s="193"/>
      <c r="N401" s="194"/>
      <c r="O401" s="194"/>
      <c r="P401" s="195">
        <f>SUM(P402:P403)</f>
        <v>0</v>
      </c>
      <c r="Q401" s="194"/>
      <c r="R401" s="195">
        <f>SUM(R402:R403)</f>
        <v>0</v>
      </c>
      <c r="S401" s="194"/>
      <c r="T401" s="196">
        <f>SUM(T402:T403)</f>
        <v>3.3098333199999996</v>
      </c>
      <c r="U401" s="12"/>
      <c r="V401" s="12"/>
      <c r="W401" s="12"/>
      <c r="X401" s="12"/>
      <c r="Y401" s="12"/>
      <c r="Z401" s="12"/>
      <c r="AA401" s="12"/>
      <c r="AB401" s="12"/>
      <c r="AC401" s="12"/>
      <c r="AD401" s="12"/>
      <c r="AE401" s="12"/>
      <c r="AR401" s="197" t="s">
        <v>79</v>
      </c>
      <c r="AT401" s="198" t="s">
        <v>68</v>
      </c>
      <c r="AU401" s="198" t="s">
        <v>77</v>
      </c>
      <c r="AY401" s="197" t="s">
        <v>162</v>
      </c>
      <c r="BK401" s="199">
        <f>SUM(BK402:BK403)</f>
        <v>0</v>
      </c>
    </row>
    <row r="402" spans="1:65" s="2" customFormat="1" ht="24.15" customHeight="1">
      <c r="A402" s="36"/>
      <c r="B402" s="37"/>
      <c r="C402" s="202" t="s">
        <v>918</v>
      </c>
      <c r="D402" s="202" t="s">
        <v>164</v>
      </c>
      <c r="E402" s="203" t="s">
        <v>919</v>
      </c>
      <c r="F402" s="204" t="s">
        <v>920</v>
      </c>
      <c r="G402" s="205" t="s">
        <v>235</v>
      </c>
      <c r="H402" s="206">
        <v>39.796</v>
      </c>
      <c r="I402" s="207"/>
      <c r="J402" s="208">
        <f>ROUND(I402*H402,2)</f>
        <v>0</v>
      </c>
      <c r="K402" s="204" t="s">
        <v>168</v>
      </c>
      <c r="L402" s="42"/>
      <c r="M402" s="209" t="s">
        <v>19</v>
      </c>
      <c r="N402" s="210" t="s">
        <v>40</v>
      </c>
      <c r="O402" s="82"/>
      <c r="P402" s="211">
        <f>O402*H402</f>
        <v>0</v>
      </c>
      <c r="Q402" s="211">
        <v>0</v>
      </c>
      <c r="R402" s="211">
        <f>Q402*H402</f>
        <v>0</v>
      </c>
      <c r="S402" s="211">
        <v>0.08317</v>
      </c>
      <c r="T402" s="212">
        <f>S402*H402</f>
        <v>3.3098333199999996</v>
      </c>
      <c r="U402" s="36"/>
      <c r="V402" s="36"/>
      <c r="W402" s="36"/>
      <c r="X402" s="36"/>
      <c r="Y402" s="36"/>
      <c r="Z402" s="36"/>
      <c r="AA402" s="36"/>
      <c r="AB402" s="36"/>
      <c r="AC402" s="36"/>
      <c r="AD402" s="36"/>
      <c r="AE402" s="36"/>
      <c r="AR402" s="213" t="s">
        <v>238</v>
      </c>
      <c r="AT402" s="213" t="s">
        <v>164</v>
      </c>
      <c r="AU402" s="213" t="s">
        <v>79</v>
      </c>
      <c r="AY402" s="15" t="s">
        <v>162</v>
      </c>
      <c r="BE402" s="214">
        <f>IF(N402="základní",J402,0)</f>
        <v>0</v>
      </c>
      <c r="BF402" s="214">
        <f>IF(N402="snížená",J402,0)</f>
        <v>0</v>
      </c>
      <c r="BG402" s="214">
        <f>IF(N402="zákl. přenesená",J402,0)</f>
        <v>0</v>
      </c>
      <c r="BH402" s="214">
        <f>IF(N402="sníž. přenesená",J402,0)</f>
        <v>0</v>
      </c>
      <c r="BI402" s="214">
        <f>IF(N402="nulová",J402,0)</f>
        <v>0</v>
      </c>
      <c r="BJ402" s="15" t="s">
        <v>77</v>
      </c>
      <c r="BK402" s="214">
        <f>ROUND(I402*H402,2)</f>
        <v>0</v>
      </c>
      <c r="BL402" s="15" t="s">
        <v>238</v>
      </c>
      <c r="BM402" s="213" t="s">
        <v>921</v>
      </c>
    </row>
    <row r="403" spans="1:47" s="2" customFormat="1" ht="12">
      <c r="A403" s="36"/>
      <c r="B403" s="37"/>
      <c r="C403" s="38"/>
      <c r="D403" s="215" t="s">
        <v>171</v>
      </c>
      <c r="E403" s="38"/>
      <c r="F403" s="216" t="s">
        <v>922</v>
      </c>
      <c r="G403" s="38"/>
      <c r="H403" s="38"/>
      <c r="I403" s="217"/>
      <c r="J403" s="38"/>
      <c r="K403" s="38"/>
      <c r="L403" s="42"/>
      <c r="M403" s="218"/>
      <c r="N403" s="219"/>
      <c r="O403" s="82"/>
      <c r="P403" s="82"/>
      <c r="Q403" s="82"/>
      <c r="R403" s="82"/>
      <c r="S403" s="82"/>
      <c r="T403" s="83"/>
      <c r="U403" s="36"/>
      <c r="V403" s="36"/>
      <c r="W403" s="36"/>
      <c r="X403" s="36"/>
      <c r="Y403" s="36"/>
      <c r="Z403" s="36"/>
      <c r="AA403" s="36"/>
      <c r="AB403" s="36"/>
      <c r="AC403" s="36"/>
      <c r="AD403" s="36"/>
      <c r="AE403" s="36"/>
      <c r="AT403" s="15" t="s">
        <v>171</v>
      </c>
      <c r="AU403" s="15" t="s">
        <v>79</v>
      </c>
    </row>
    <row r="404" spans="1:63" s="12" customFormat="1" ht="22.8" customHeight="1">
      <c r="A404" s="12"/>
      <c r="B404" s="186"/>
      <c r="C404" s="187"/>
      <c r="D404" s="188" t="s">
        <v>68</v>
      </c>
      <c r="E404" s="200" t="s">
        <v>923</v>
      </c>
      <c r="F404" s="200" t="s">
        <v>924</v>
      </c>
      <c r="G404" s="187"/>
      <c r="H404" s="187"/>
      <c r="I404" s="190"/>
      <c r="J404" s="201">
        <f>BK404</f>
        <v>0</v>
      </c>
      <c r="K404" s="187"/>
      <c r="L404" s="192"/>
      <c r="M404" s="193"/>
      <c r="N404" s="194"/>
      <c r="O404" s="194"/>
      <c r="P404" s="195">
        <f>SUM(P405:P406)</f>
        <v>0</v>
      </c>
      <c r="Q404" s="194"/>
      <c r="R404" s="195">
        <f>SUM(R405:R406)</f>
        <v>0</v>
      </c>
      <c r="S404" s="194"/>
      <c r="T404" s="196">
        <f>SUM(T405:T406)</f>
        <v>0.11895</v>
      </c>
      <c r="U404" s="12"/>
      <c r="V404" s="12"/>
      <c r="W404" s="12"/>
      <c r="X404" s="12"/>
      <c r="Y404" s="12"/>
      <c r="Z404" s="12"/>
      <c r="AA404" s="12"/>
      <c r="AB404" s="12"/>
      <c r="AC404" s="12"/>
      <c r="AD404" s="12"/>
      <c r="AE404" s="12"/>
      <c r="AR404" s="197" t="s">
        <v>79</v>
      </c>
      <c r="AT404" s="198" t="s">
        <v>68</v>
      </c>
      <c r="AU404" s="198" t="s">
        <v>77</v>
      </c>
      <c r="AY404" s="197" t="s">
        <v>162</v>
      </c>
      <c r="BK404" s="199">
        <f>SUM(BK405:BK406)</f>
        <v>0</v>
      </c>
    </row>
    <row r="405" spans="1:65" s="2" customFormat="1" ht="24.15" customHeight="1">
      <c r="A405" s="36"/>
      <c r="B405" s="37"/>
      <c r="C405" s="202" t="s">
        <v>925</v>
      </c>
      <c r="D405" s="202" t="s">
        <v>164</v>
      </c>
      <c r="E405" s="203" t="s">
        <v>926</v>
      </c>
      <c r="F405" s="204" t="s">
        <v>927</v>
      </c>
      <c r="G405" s="205" t="s">
        <v>235</v>
      </c>
      <c r="H405" s="206">
        <v>47.58</v>
      </c>
      <c r="I405" s="207"/>
      <c r="J405" s="208">
        <f>ROUND(I405*H405,2)</f>
        <v>0</v>
      </c>
      <c r="K405" s="204" t="s">
        <v>168</v>
      </c>
      <c r="L405" s="42"/>
      <c r="M405" s="209" t="s">
        <v>19</v>
      </c>
      <c r="N405" s="210" t="s">
        <v>40</v>
      </c>
      <c r="O405" s="82"/>
      <c r="P405" s="211">
        <f>O405*H405</f>
        <v>0</v>
      </c>
      <c r="Q405" s="211">
        <v>0</v>
      </c>
      <c r="R405" s="211">
        <f>Q405*H405</f>
        <v>0</v>
      </c>
      <c r="S405" s="211">
        <v>0.0025</v>
      </c>
      <c r="T405" s="212">
        <f>S405*H405</f>
        <v>0.11895</v>
      </c>
      <c r="U405" s="36"/>
      <c r="V405" s="36"/>
      <c r="W405" s="36"/>
      <c r="X405" s="36"/>
      <c r="Y405" s="36"/>
      <c r="Z405" s="36"/>
      <c r="AA405" s="36"/>
      <c r="AB405" s="36"/>
      <c r="AC405" s="36"/>
      <c r="AD405" s="36"/>
      <c r="AE405" s="36"/>
      <c r="AR405" s="213" t="s">
        <v>238</v>
      </c>
      <c r="AT405" s="213" t="s">
        <v>164</v>
      </c>
      <c r="AU405" s="213" t="s">
        <v>79</v>
      </c>
      <c r="AY405" s="15" t="s">
        <v>162</v>
      </c>
      <c r="BE405" s="214">
        <f>IF(N405="základní",J405,0)</f>
        <v>0</v>
      </c>
      <c r="BF405" s="214">
        <f>IF(N405="snížená",J405,0)</f>
        <v>0</v>
      </c>
      <c r="BG405" s="214">
        <f>IF(N405="zákl. přenesená",J405,0)</f>
        <v>0</v>
      </c>
      <c r="BH405" s="214">
        <f>IF(N405="sníž. přenesená",J405,0)</f>
        <v>0</v>
      </c>
      <c r="BI405" s="214">
        <f>IF(N405="nulová",J405,0)</f>
        <v>0</v>
      </c>
      <c r="BJ405" s="15" t="s">
        <v>77</v>
      </c>
      <c r="BK405" s="214">
        <f>ROUND(I405*H405,2)</f>
        <v>0</v>
      </c>
      <c r="BL405" s="15" t="s">
        <v>238</v>
      </c>
      <c r="BM405" s="213" t="s">
        <v>928</v>
      </c>
    </row>
    <row r="406" spans="1:47" s="2" customFormat="1" ht="12">
      <c r="A406" s="36"/>
      <c r="B406" s="37"/>
      <c r="C406" s="38"/>
      <c r="D406" s="215" t="s">
        <v>171</v>
      </c>
      <c r="E406" s="38"/>
      <c r="F406" s="216" t="s">
        <v>929</v>
      </c>
      <c r="G406" s="38"/>
      <c r="H406" s="38"/>
      <c r="I406" s="217"/>
      <c r="J406" s="38"/>
      <c r="K406" s="38"/>
      <c r="L406" s="42"/>
      <c r="M406" s="218"/>
      <c r="N406" s="219"/>
      <c r="O406" s="82"/>
      <c r="P406" s="82"/>
      <c r="Q406" s="82"/>
      <c r="R406" s="82"/>
      <c r="S406" s="82"/>
      <c r="T406" s="83"/>
      <c r="U406" s="36"/>
      <c r="V406" s="36"/>
      <c r="W406" s="36"/>
      <c r="X406" s="36"/>
      <c r="Y406" s="36"/>
      <c r="Z406" s="36"/>
      <c r="AA406" s="36"/>
      <c r="AB406" s="36"/>
      <c r="AC406" s="36"/>
      <c r="AD406" s="36"/>
      <c r="AE406" s="36"/>
      <c r="AT406" s="15" t="s">
        <v>171</v>
      </c>
      <c r="AU406" s="15" t="s">
        <v>79</v>
      </c>
    </row>
    <row r="407" spans="1:63" s="12" customFormat="1" ht="22.8" customHeight="1">
      <c r="A407" s="12"/>
      <c r="B407" s="186"/>
      <c r="C407" s="187"/>
      <c r="D407" s="188" t="s">
        <v>68</v>
      </c>
      <c r="E407" s="200" t="s">
        <v>930</v>
      </c>
      <c r="F407" s="200" t="s">
        <v>931</v>
      </c>
      <c r="G407" s="187"/>
      <c r="H407" s="187"/>
      <c r="I407" s="190"/>
      <c r="J407" s="201">
        <f>BK407</f>
        <v>0</v>
      </c>
      <c r="K407" s="187"/>
      <c r="L407" s="192"/>
      <c r="M407" s="193"/>
      <c r="N407" s="194"/>
      <c r="O407" s="194"/>
      <c r="P407" s="195">
        <f>SUM(P408:P409)</f>
        <v>0</v>
      </c>
      <c r="Q407" s="194"/>
      <c r="R407" s="195">
        <f>SUM(R408:R409)</f>
        <v>0</v>
      </c>
      <c r="S407" s="194"/>
      <c r="T407" s="196">
        <f>SUM(T408:T409)</f>
        <v>3.667663</v>
      </c>
      <c r="U407" s="12"/>
      <c r="V407" s="12"/>
      <c r="W407" s="12"/>
      <c r="X407" s="12"/>
      <c r="Y407" s="12"/>
      <c r="Z407" s="12"/>
      <c r="AA407" s="12"/>
      <c r="AB407" s="12"/>
      <c r="AC407" s="12"/>
      <c r="AD407" s="12"/>
      <c r="AE407" s="12"/>
      <c r="AR407" s="197" t="s">
        <v>79</v>
      </c>
      <c r="AT407" s="198" t="s">
        <v>68</v>
      </c>
      <c r="AU407" s="198" t="s">
        <v>77</v>
      </c>
      <c r="AY407" s="197" t="s">
        <v>162</v>
      </c>
      <c r="BK407" s="199">
        <f>SUM(BK408:BK409)</f>
        <v>0</v>
      </c>
    </row>
    <row r="408" spans="1:65" s="2" customFormat="1" ht="24.15" customHeight="1">
      <c r="A408" s="36"/>
      <c r="B408" s="37"/>
      <c r="C408" s="202" t="s">
        <v>932</v>
      </c>
      <c r="D408" s="202" t="s">
        <v>164</v>
      </c>
      <c r="E408" s="203" t="s">
        <v>933</v>
      </c>
      <c r="F408" s="204" t="s">
        <v>934</v>
      </c>
      <c r="G408" s="205" t="s">
        <v>235</v>
      </c>
      <c r="H408" s="206">
        <v>45.002</v>
      </c>
      <c r="I408" s="207"/>
      <c r="J408" s="208">
        <f>ROUND(I408*H408,2)</f>
        <v>0</v>
      </c>
      <c r="K408" s="204" t="s">
        <v>168</v>
      </c>
      <c r="L408" s="42"/>
      <c r="M408" s="209" t="s">
        <v>19</v>
      </c>
      <c r="N408" s="210" t="s">
        <v>40</v>
      </c>
      <c r="O408" s="82"/>
      <c r="P408" s="211">
        <f>O408*H408</f>
        <v>0</v>
      </c>
      <c r="Q408" s="211">
        <v>0</v>
      </c>
      <c r="R408" s="211">
        <f>Q408*H408</f>
        <v>0</v>
      </c>
      <c r="S408" s="211">
        <v>0.0815</v>
      </c>
      <c r="T408" s="212">
        <f>S408*H408</f>
        <v>3.667663</v>
      </c>
      <c r="U408" s="36"/>
      <c r="V408" s="36"/>
      <c r="W408" s="36"/>
      <c r="X408" s="36"/>
      <c r="Y408" s="36"/>
      <c r="Z408" s="36"/>
      <c r="AA408" s="36"/>
      <c r="AB408" s="36"/>
      <c r="AC408" s="36"/>
      <c r="AD408" s="36"/>
      <c r="AE408" s="36"/>
      <c r="AR408" s="213" t="s">
        <v>238</v>
      </c>
      <c r="AT408" s="213" t="s">
        <v>164</v>
      </c>
      <c r="AU408" s="213" t="s">
        <v>79</v>
      </c>
      <c r="AY408" s="15" t="s">
        <v>162</v>
      </c>
      <c r="BE408" s="214">
        <f>IF(N408="základní",J408,0)</f>
        <v>0</v>
      </c>
      <c r="BF408" s="214">
        <f>IF(N408="snížená",J408,0)</f>
        <v>0</v>
      </c>
      <c r="BG408" s="214">
        <f>IF(N408="zákl. přenesená",J408,0)</f>
        <v>0</v>
      </c>
      <c r="BH408" s="214">
        <f>IF(N408="sníž. přenesená",J408,0)</f>
        <v>0</v>
      </c>
      <c r="BI408" s="214">
        <f>IF(N408="nulová",J408,0)</f>
        <v>0</v>
      </c>
      <c r="BJ408" s="15" t="s">
        <v>77</v>
      </c>
      <c r="BK408" s="214">
        <f>ROUND(I408*H408,2)</f>
        <v>0</v>
      </c>
      <c r="BL408" s="15" t="s">
        <v>238</v>
      </c>
      <c r="BM408" s="213" t="s">
        <v>935</v>
      </c>
    </row>
    <row r="409" spans="1:47" s="2" customFormat="1" ht="12">
      <c r="A409" s="36"/>
      <c r="B409" s="37"/>
      <c r="C409" s="38"/>
      <c r="D409" s="215" t="s">
        <v>171</v>
      </c>
      <c r="E409" s="38"/>
      <c r="F409" s="216" t="s">
        <v>936</v>
      </c>
      <c r="G409" s="38"/>
      <c r="H409" s="38"/>
      <c r="I409" s="217"/>
      <c r="J409" s="38"/>
      <c r="K409" s="38"/>
      <c r="L409" s="42"/>
      <c r="M409" s="218"/>
      <c r="N409" s="219"/>
      <c r="O409" s="82"/>
      <c r="P409" s="82"/>
      <c r="Q409" s="82"/>
      <c r="R409" s="82"/>
      <c r="S409" s="82"/>
      <c r="T409" s="83"/>
      <c r="U409" s="36"/>
      <c r="V409" s="36"/>
      <c r="W409" s="36"/>
      <c r="X409" s="36"/>
      <c r="Y409" s="36"/>
      <c r="Z409" s="36"/>
      <c r="AA409" s="36"/>
      <c r="AB409" s="36"/>
      <c r="AC409" s="36"/>
      <c r="AD409" s="36"/>
      <c r="AE409" s="36"/>
      <c r="AT409" s="15" t="s">
        <v>171</v>
      </c>
      <c r="AU409" s="15" t="s">
        <v>79</v>
      </c>
    </row>
    <row r="410" spans="1:63" s="12" customFormat="1" ht="22.8" customHeight="1">
      <c r="A410" s="12"/>
      <c r="B410" s="186"/>
      <c r="C410" s="187"/>
      <c r="D410" s="188" t="s">
        <v>68</v>
      </c>
      <c r="E410" s="200" t="s">
        <v>937</v>
      </c>
      <c r="F410" s="200" t="s">
        <v>938</v>
      </c>
      <c r="G410" s="187"/>
      <c r="H410" s="187"/>
      <c r="I410" s="190"/>
      <c r="J410" s="201">
        <f>BK410</f>
        <v>0</v>
      </c>
      <c r="K410" s="187"/>
      <c r="L410" s="192"/>
      <c r="M410" s="193"/>
      <c r="N410" s="194"/>
      <c r="O410" s="194"/>
      <c r="P410" s="195">
        <f>SUM(P411:P416)</f>
        <v>0</v>
      </c>
      <c r="Q410" s="194"/>
      <c r="R410" s="195">
        <f>SUM(R411:R416)</f>
        <v>0.18331394</v>
      </c>
      <c r="S410" s="194"/>
      <c r="T410" s="196">
        <f>SUM(T411:T416)</f>
        <v>0</v>
      </c>
      <c r="U410" s="12"/>
      <c r="V410" s="12"/>
      <c r="W410" s="12"/>
      <c r="X410" s="12"/>
      <c r="Y410" s="12"/>
      <c r="Z410" s="12"/>
      <c r="AA410" s="12"/>
      <c r="AB410" s="12"/>
      <c r="AC410" s="12"/>
      <c r="AD410" s="12"/>
      <c r="AE410" s="12"/>
      <c r="AR410" s="197" t="s">
        <v>79</v>
      </c>
      <c r="AT410" s="198" t="s">
        <v>68</v>
      </c>
      <c r="AU410" s="198" t="s">
        <v>77</v>
      </c>
      <c r="AY410" s="197" t="s">
        <v>162</v>
      </c>
      <c r="BK410" s="199">
        <f>SUM(BK411:BK416)</f>
        <v>0</v>
      </c>
    </row>
    <row r="411" spans="1:65" s="2" customFormat="1" ht="24.15" customHeight="1">
      <c r="A411" s="36"/>
      <c r="B411" s="37"/>
      <c r="C411" s="202" t="s">
        <v>939</v>
      </c>
      <c r="D411" s="202" t="s">
        <v>164</v>
      </c>
      <c r="E411" s="203" t="s">
        <v>940</v>
      </c>
      <c r="F411" s="204" t="s">
        <v>941</v>
      </c>
      <c r="G411" s="205" t="s">
        <v>235</v>
      </c>
      <c r="H411" s="206">
        <v>797.892</v>
      </c>
      <c r="I411" s="207"/>
      <c r="J411" s="208">
        <f>ROUND(I411*H411,2)</f>
        <v>0</v>
      </c>
      <c r="K411" s="204" t="s">
        <v>168</v>
      </c>
      <c r="L411" s="42"/>
      <c r="M411" s="209" t="s">
        <v>19</v>
      </c>
      <c r="N411" s="210" t="s">
        <v>40</v>
      </c>
      <c r="O411" s="82"/>
      <c r="P411" s="211">
        <f>O411*H411</f>
        <v>0</v>
      </c>
      <c r="Q411" s="211">
        <v>0</v>
      </c>
      <c r="R411" s="211">
        <f>Q411*H411</f>
        <v>0</v>
      </c>
      <c r="S411" s="211">
        <v>0</v>
      </c>
      <c r="T411" s="212">
        <f>S411*H411</f>
        <v>0</v>
      </c>
      <c r="U411" s="36"/>
      <c r="V411" s="36"/>
      <c r="W411" s="36"/>
      <c r="X411" s="36"/>
      <c r="Y411" s="36"/>
      <c r="Z411" s="36"/>
      <c r="AA411" s="36"/>
      <c r="AB411" s="36"/>
      <c r="AC411" s="36"/>
      <c r="AD411" s="36"/>
      <c r="AE411" s="36"/>
      <c r="AR411" s="213" t="s">
        <v>238</v>
      </c>
      <c r="AT411" s="213" t="s">
        <v>164</v>
      </c>
      <c r="AU411" s="213" t="s">
        <v>79</v>
      </c>
      <c r="AY411" s="15" t="s">
        <v>162</v>
      </c>
      <c r="BE411" s="214">
        <f>IF(N411="základní",J411,0)</f>
        <v>0</v>
      </c>
      <c r="BF411" s="214">
        <f>IF(N411="snížená",J411,0)</f>
        <v>0</v>
      </c>
      <c r="BG411" s="214">
        <f>IF(N411="zákl. přenesená",J411,0)</f>
        <v>0</v>
      </c>
      <c r="BH411" s="214">
        <f>IF(N411="sníž. přenesená",J411,0)</f>
        <v>0</v>
      </c>
      <c r="BI411" s="214">
        <f>IF(N411="nulová",J411,0)</f>
        <v>0</v>
      </c>
      <c r="BJ411" s="15" t="s">
        <v>77</v>
      </c>
      <c r="BK411" s="214">
        <f>ROUND(I411*H411,2)</f>
        <v>0</v>
      </c>
      <c r="BL411" s="15" t="s">
        <v>238</v>
      </c>
      <c r="BM411" s="213" t="s">
        <v>942</v>
      </c>
    </row>
    <row r="412" spans="1:47" s="2" customFormat="1" ht="12">
      <c r="A412" s="36"/>
      <c r="B412" s="37"/>
      <c r="C412" s="38"/>
      <c r="D412" s="215" t="s">
        <v>171</v>
      </c>
      <c r="E412" s="38"/>
      <c r="F412" s="216" t="s">
        <v>943</v>
      </c>
      <c r="G412" s="38"/>
      <c r="H412" s="38"/>
      <c r="I412" s="217"/>
      <c r="J412" s="38"/>
      <c r="K412" s="38"/>
      <c r="L412" s="42"/>
      <c r="M412" s="218"/>
      <c r="N412" s="219"/>
      <c r="O412" s="82"/>
      <c r="P412" s="82"/>
      <c r="Q412" s="82"/>
      <c r="R412" s="82"/>
      <c r="S412" s="82"/>
      <c r="T412" s="83"/>
      <c r="U412" s="36"/>
      <c r="V412" s="36"/>
      <c r="W412" s="36"/>
      <c r="X412" s="36"/>
      <c r="Y412" s="36"/>
      <c r="Z412" s="36"/>
      <c r="AA412" s="36"/>
      <c r="AB412" s="36"/>
      <c r="AC412" s="36"/>
      <c r="AD412" s="36"/>
      <c r="AE412" s="36"/>
      <c r="AT412" s="15" t="s">
        <v>171</v>
      </c>
      <c r="AU412" s="15" t="s">
        <v>79</v>
      </c>
    </row>
    <row r="413" spans="1:65" s="2" customFormat="1" ht="44.25" customHeight="1">
      <c r="A413" s="36"/>
      <c r="B413" s="37"/>
      <c r="C413" s="202" t="s">
        <v>944</v>
      </c>
      <c r="D413" s="202" t="s">
        <v>164</v>
      </c>
      <c r="E413" s="203" t="s">
        <v>945</v>
      </c>
      <c r="F413" s="204" t="s">
        <v>946</v>
      </c>
      <c r="G413" s="205" t="s">
        <v>235</v>
      </c>
      <c r="H413" s="206">
        <v>797.892</v>
      </c>
      <c r="I413" s="207"/>
      <c r="J413" s="208">
        <f>ROUND(I413*H413,2)</f>
        <v>0</v>
      </c>
      <c r="K413" s="204" t="s">
        <v>168</v>
      </c>
      <c r="L413" s="42"/>
      <c r="M413" s="209" t="s">
        <v>19</v>
      </c>
      <c r="N413" s="210" t="s">
        <v>40</v>
      </c>
      <c r="O413" s="82"/>
      <c r="P413" s="211">
        <f>O413*H413</f>
        <v>0</v>
      </c>
      <c r="Q413" s="211">
        <v>0.00022</v>
      </c>
      <c r="R413" s="211">
        <f>Q413*H413</f>
        <v>0.17553624</v>
      </c>
      <c r="S413" s="211">
        <v>0</v>
      </c>
      <c r="T413" s="212">
        <f>S413*H413</f>
        <v>0</v>
      </c>
      <c r="U413" s="36"/>
      <c r="V413" s="36"/>
      <c r="W413" s="36"/>
      <c r="X413" s="36"/>
      <c r="Y413" s="36"/>
      <c r="Z413" s="36"/>
      <c r="AA413" s="36"/>
      <c r="AB413" s="36"/>
      <c r="AC413" s="36"/>
      <c r="AD413" s="36"/>
      <c r="AE413" s="36"/>
      <c r="AR413" s="213" t="s">
        <v>238</v>
      </c>
      <c r="AT413" s="213" t="s">
        <v>164</v>
      </c>
      <c r="AU413" s="213" t="s">
        <v>79</v>
      </c>
      <c r="AY413" s="15" t="s">
        <v>162</v>
      </c>
      <c r="BE413" s="214">
        <f>IF(N413="základní",J413,0)</f>
        <v>0</v>
      </c>
      <c r="BF413" s="214">
        <f>IF(N413="snížená",J413,0)</f>
        <v>0</v>
      </c>
      <c r="BG413" s="214">
        <f>IF(N413="zákl. přenesená",J413,0)</f>
        <v>0</v>
      </c>
      <c r="BH413" s="214">
        <f>IF(N413="sníž. přenesená",J413,0)</f>
        <v>0</v>
      </c>
      <c r="BI413" s="214">
        <f>IF(N413="nulová",J413,0)</f>
        <v>0</v>
      </c>
      <c r="BJ413" s="15" t="s">
        <v>77</v>
      </c>
      <c r="BK413" s="214">
        <f>ROUND(I413*H413,2)</f>
        <v>0</v>
      </c>
      <c r="BL413" s="15" t="s">
        <v>238</v>
      </c>
      <c r="BM413" s="213" t="s">
        <v>947</v>
      </c>
    </row>
    <row r="414" spans="1:47" s="2" customFormat="1" ht="12">
      <c r="A414" s="36"/>
      <c r="B414" s="37"/>
      <c r="C414" s="38"/>
      <c r="D414" s="215" t="s">
        <v>171</v>
      </c>
      <c r="E414" s="38"/>
      <c r="F414" s="216" t="s">
        <v>948</v>
      </c>
      <c r="G414" s="38"/>
      <c r="H414" s="38"/>
      <c r="I414" s="217"/>
      <c r="J414" s="38"/>
      <c r="K414" s="38"/>
      <c r="L414" s="42"/>
      <c r="M414" s="218"/>
      <c r="N414" s="219"/>
      <c r="O414" s="82"/>
      <c r="P414" s="82"/>
      <c r="Q414" s="82"/>
      <c r="R414" s="82"/>
      <c r="S414" s="82"/>
      <c r="T414" s="83"/>
      <c r="U414" s="36"/>
      <c r="V414" s="36"/>
      <c r="W414" s="36"/>
      <c r="X414" s="36"/>
      <c r="Y414" s="36"/>
      <c r="Z414" s="36"/>
      <c r="AA414" s="36"/>
      <c r="AB414" s="36"/>
      <c r="AC414" s="36"/>
      <c r="AD414" s="36"/>
      <c r="AE414" s="36"/>
      <c r="AT414" s="15" t="s">
        <v>171</v>
      </c>
      <c r="AU414" s="15" t="s">
        <v>79</v>
      </c>
    </row>
    <row r="415" spans="1:65" s="2" customFormat="1" ht="24.15" customHeight="1">
      <c r="A415" s="36"/>
      <c r="B415" s="37"/>
      <c r="C415" s="202" t="s">
        <v>949</v>
      </c>
      <c r="D415" s="202" t="s">
        <v>164</v>
      </c>
      <c r="E415" s="203" t="s">
        <v>950</v>
      </c>
      <c r="F415" s="204" t="s">
        <v>951</v>
      </c>
      <c r="G415" s="205" t="s">
        <v>235</v>
      </c>
      <c r="H415" s="206">
        <v>55.555</v>
      </c>
      <c r="I415" s="207"/>
      <c r="J415" s="208">
        <f>ROUND(I415*H415,2)</f>
        <v>0</v>
      </c>
      <c r="K415" s="204" t="s">
        <v>168</v>
      </c>
      <c r="L415" s="42"/>
      <c r="M415" s="209" t="s">
        <v>19</v>
      </c>
      <c r="N415" s="210" t="s">
        <v>40</v>
      </c>
      <c r="O415" s="82"/>
      <c r="P415" s="211">
        <f>O415*H415</f>
        <v>0</v>
      </c>
      <c r="Q415" s="211">
        <v>0.00014</v>
      </c>
      <c r="R415" s="211">
        <f>Q415*H415</f>
        <v>0.007777699999999999</v>
      </c>
      <c r="S415" s="211">
        <v>0</v>
      </c>
      <c r="T415" s="212">
        <f>S415*H415</f>
        <v>0</v>
      </c>
      <c r="U415" s="36"/>
      <c r="V415" s="36"/>
      <c r="W415" s="36"/>
      <c r="X415" s="36"/>
      <c r="Y415" s="36"/>
      <c r="Z415" s="36"/>
      <c r="AA415" s="36"/>
      <c r="AB415" s="36"/>
      <c r="AC415" s="36"/>
      <c r="AD415" s="36"/>
      <c r="AE415" s="36"/>
      <c r="AR415" s="213" t="s">
        <v>238</v>
      </c>
      <c r="AT415" s="213" t="s">
        <v>164</v>
      </c>
      <c r="AU415" s="213" t="s">
        <v>79</v>
      </c>
      <c r="AY415" s="15" t="s">
        <v>162</v>
      </c>
      <c r="BE415" s="214">
        <f>IF(N415="základní",J415,0)</f>
        <v>0</v>
      </c>
      <c r="BF415" s="214">
        <f>IF(N415="snížená",J415,0)</f>
        <v>0</v>
      </c>
      <c r="BG415" s="214">
        <f>IF(N415="zákl. přenesená",J415,0)</f>
        <v>0</v>
      </c>
      <c r="BH415" s="214">
        <f>IF(N415="sníž. přenesená",J415,0)</f>
        <v>0</v>
      </c>
      <c r="BI415" s="214">
        <f>IF(N415="nulová",J415,0)</f>
        <v>0</v>
      </c>
      <c r="BJ415" s="15" t="s">
        <v>77</v>
      </c>
      <c r="BK415" s="214">
        <f>ROUND(I415*H415,2)</f>
        <v>0</v>
      </c>
      <c r="BL415" s="15" t="s">
        <v>238</v>
      </c>
      <c r="BM415" s="213" t="s">
        <v>952</v>
      </c>
    </row>
    <row r="416" spans="1:47" s="2" customFormat="1" ht="12">
      <c r="A416" s="36"/>
      <c r="B416" s="37"/>
      <c r="C416" s="38"/>
      <c r="D416" s="215" t="s">
        <v>171</v>
      </c>
      <c r="E416" s="38"/>
      <c r="F416" s="216" t="s">
        <v>953</v>
      </c>
      <c r="G416" s="38"/>
      <c r="H416" s="38"/>
      <c r="I416" s="217"/>
      <c r="J416" s="38"/>
      <c r="K416" s="38"/>
      <c r="L416" s="42"/>
      <c r="M416" s="230"/>
      <c r="N416" s="231"/>
      <c r="O416" s="232"/>
      <c r="P416" s="232"/>
      <c r="Q416" s="232"/>
      <c r="R416" s="232"/>
      <c r="S416" s="232"/>
      <c r="T416" s="233"/>
      <c r="U416" s="36"/>
      <c r="V416" s="36"/>
      <c r="W416" s="36"/>
      <c r="X416" s="36"/>
      <c r="Y416" s="36"/>
      <c r="Z416" s="36"/>
      <c r="AA416" s="36"/>
      <c r="AB416" s="36"/>
      <c r="AC416" s="36"/>
      <c r="AD416" s="36"/>
      <c r="AE416" s="36"/>
      <c r="AT416" s="15" t="s">
        <v>171</v>
      </c>
      <c r="AU416" s="15" t="s">
        <v>79</v>
      </c>
    </row>
    <row r="417" spans="1:31" s="2" customFormat="1" ht="6.95" customHeight="1">
      <c r="A417" s="36"/>
      <c r="B417" s="57"/>
      <c r="C417" s="58"/>
      <c r="D417" s="58"/>
      <c r="E417" s="58"/>
      <c r="F417" s="58"/>
      <c r="G417" s="58"/>
      <c r="H417" s="58"/>
      <c r="I417" s="58"/>
      <c r="J417" s="58"/>
      <c r="K417" s="58"/>
      <c r="L417" s="42"/>
      <c r="M417" s="36"/>
      <c r="O417" s="36"/>
      <c r="P417" s="36"/>
      <c r="Q417" s="36"/>
      <c r="R417" s="36"/>
      <c r="S417" s="36"/>
      <c r="T417" s="36"/>
      <c r="U417" s="36"/>
      <c r="V417" s="36"/>
      <c r="W417" s="36"/>
      <c r="X417" s="36"/>
      <c r="Y417" s="36"/>
      <c r="Z417" s="36"/>
      <c r="AA417" s="36"/>
      <c r="AB417" s="36"/>
      <c r="AC417" s="36"/>
      <c r="AD417" s="36"/>
      <c r="AE417" s="36"/>
    </row>
  </sheetData>
  <sheetProtection password="CC35" sheet="1" objects="1" scenarios="1" formatColumns="0" formatRows="0" autoFilter="0"/>
  <autoFilter ref="C108:K416"/>
  <mergeCells count="9">
    <mergeCell ref="E7:H7"/>
    <mergeCell ref="E9:H9"/>
    <mergeCell ref="E18:H18"/>
    <mergeCell ref="E27:H27"/>
    <mergeCell ref="E48:H48"/>
    <mergeCell ref="E50:H50"/>
    <mergeCell ref="E99:H99"/>
    <mergeCell ref="E101:H101"/>
    <mergeCell ref="L2:V2"/>
  </mergeCells>
  <hyperlinks>
    <hyperlink ref="F113" r:id="rId1" display="https://podminky.urs.cz/item/CS_URS_2023_02/133312812"/>
    <hyperlink ref="F115" r:id="rId2" display="https://podminky.urs.cz/item/CS_URS_2023_02/162751137"/>
    <hyperlink ref="F117" r:id="rId3" display="https://podminky.urs.cz/item/CS_URS_2023_02/162751139"/>
    <hyperlink ref="F119" r:id="rId4" display="https://podminky.urs.cz/item/CS_URS_2023_02/171201231"/>
    <hyperlink ref="F122" r:id="rId5" display="https://podminky.urs.cz/item/CS_URS_2023_02/311231127"/>
    <hyperlink ref="F124" r:id="rId6" display="https://podminky.urs.cz/item/CS_URS_2023_02/317168052"/>
    <hyperlink ref="F126" r:id="rId7" display="https://podminky.urs.cz/item/CS_URS_2023_02/317941121"/>
    <hyperlink ref="F129" r:id="rId8" display="https://podminky.urs.cz/item/CS_URS_2023_02/317941123"/>
    <hyperlink ref="F133" r:id="rId9" display="https://podminky.urs.cz/item/CS_URS_2023_02/317941125"/>
    <hyperlink ref="F137" r:id="rId10" display="https://podminky.urs.cz/item/CS_URS_2023_02/317998122"/>
    <hyperlink ref="F139" r:id="rId11" display="https://podminky.urs.cz/item/CS_URS_2023_02/317998125"/>
    <hyperlink ref="F142" r:id="rId12" display="https://podminky.urs.cz/item/CS_URS_2023_02/411321515"/>
    <hyperlink ref="F144" r:id="rId13" display="https://podminky.urs.cz/item/CS_URS_2023_02/411354313"/>
    <hyperlink ref="F146" r:id="rId14" display="https://podminky.urs.cz/item/CS_URS_2023_02/411354314"/>
    <hyperlink ref="F149" r:id="rId15" display="https://podminky.urs.cz/item/CS_URS_2023_02/612135101"/>
    <hyperlink ref="F151" r:id="rId16" display="https://podminky.urs.cz/item/CS_URS_2023_02/612325419"/>
    <hyperlink ref="F156" r:id="rId17" display="https://podminky.urs.cz/item/CS_URS_2023_02/949101111"/>
    <hyperlink ref="F158" r:id="rId18" display="https://podminky.urs.cz/item/CS_URS_2023_02/953946123"/>
    <hyperlink ref="F160" r:id="rId19" display="https://podminky.urs.cz/item/CS_URS_2023_02/961055111"/>
    <hyperlink ref="F167" r:id="rId20" display="https://podminky.urs.cz/item/CS_URS_2023_02/962032231"/>
    <hyperlink ref="F169" r:id="rId21" display="https://podminky.urs.cz/item/CS_URS_2023_02/962081131"/>
    <hyperlink ref="F171" r:id="rId22" display="https://podminky.urs.cz/item/CS_URS_2023_02/963042819"/>
    <hyperlink ref="F173" r:id="rId23" display="https://podminky.urs.cz/item/CS_URS_2023_02/963051213"/>
    <hyperlink ref="F175" r:id="rId24" display="https://podminky.urs.cz/item/CS_URS_2023_02/963053935"/>
    <hyperlink ref="F177" r:id="rId25" display="https://podminky.urs.cz/item/CS_URS_2023_02/964073551"/>
    <hyperlink ref="F179" r:id="rId26" display="https://podminky.urs.cz/item/CS_URS_2023_02/965043321"/>
    <hyperlink ref="F181" r:id="rId27" display="https://podminky.urs.cz/item/CS_URS_2023_02/965043331"/>
    <hyperlink ref="F183" r:id="rId28" display="https://podminky.urs.cz/item/CS_URS_2023_02/965043341"/>
    <hyperlink ref="F185" r:id="rId29" display="https://podminky.urs.cz/item/CS_URS_2023_02/965046111"/>
    <hyperlink ref="F187" r:id="rId30" display="https://podminky.urs.cz/item/CS_URS_2023_02/965082941"/>
    <hyperlink ref="F189" r:id="rId31" display="https://podminky.urs.cz/item/CS_URS_2023_02/965083112"/>
    <hyperlink ref="F191" r:id="rId32" display="https://podminky.urs.cz/item/CS_URS_2023_02/966054121"/>
    <hyperlink ref="F193" r:id="rId33" display="https://podminky.urs.cz/item/CS_URS_2023_02/966071121"/>
    <hyperlink ref="F195" r:id="rId34" display="https://podminky.urs.cz/item/CS_URS_2023_02/966071131"/>
    <hyperlink ref="F197" r:id="rId35" display="https://podminky.urs.cz/item/CS_URS_2023_02/966080105"/>
    <hyperlink ref="F199" r:id="rId36" display="https://podminky.urs.cz/item/CS_URS_2023_02/968062455"/>
    <hyperlink ref="F201" r:id="rId37" display="https://podminky.urs.cz/item/CS_URS_2023_02/968072455"/>
    <hyperlink ref="F203" r:id="rId38" display="https://podminky.urs.cz/item/CS_URS_2023_02/968072456"/>
    <hyperlink ref="F205" r:id="rId39" display="https://podminky.urs.cz/item/CS_URS_2023_02/968082016"/>
    <hyperlink ref="F207" r:id="rId40" display="https://podminky.urs.cz/item/CS_URS_2023_02/968082017"/>
    <hyperlink ref="F209" r:id="rId41" display="https://podminky.urs.cz/item/CS_URS_2023_02/973031325"/>
    <hyperlink ref="F211" r:id="rId42" display="https://podminky.urs.cz/item/CS_URS_2023_02/973031326"/>
    <hyperlink ref="F213" r:id="rId43" display="https://podminky.urs.cz/item/CS_URS_2023_02/974031164"/>
    <hyperlink ref="F215" r:id="rId44" display="https://podminky.urs.cz/item/CS_URS_2023_02/974031167"/>
    <hyperlink ref="F217" r:id="rId45" display="https://podminky.urs.cz/item/CS_URS_2023_02/976071111"/>
    <hyperlink ref="F219" r:id="rId46" display="https://podminky.urs.cz/item/CS_URS_2023_02/977312111"/>
    <hyperlink ref="F221" r:id="rId47" display="https://podminky.urs.cz/item/CS_URS_2023_02/977312112"/>
    <hyperlink ref="F223" r:id="rId48" display="https://podminky.urs.cz/item/CS_URS_2023_02/978012191"/>
    <hyperlink ref="F225" r:id="rId49" display="https://podminky.urs.cz/item/CS_URS_2023_02/978013191"/>
    <hyperlink ref="F228" r:id="rId50" display="https://podminky.urs.cz/item/CS_URS_2023_02/997013156"/>
    <hyperlink ref="F230" r:id="rId51" display="https://podminky.urs.cz/item/CS_URS_2023_02/997013501"/>
    <hyperlink ref="F232" r:id="rId52" display="https://podminky.urs.cz/item/CS_URS_2023_02/997013509"/>
    <hyperlink ref="F234" r:id="rId53" display="https://podminky.urs.cz/item/CS_URS_2023_02/997013631"/>
    <hyperlink ref="F236" r:id="rId54" display="https://podminky.urs.cz/item/CS_URS_2023_02/997013645"/>
    <hyperlink ref="F238" r:id="rId55" display="https://podminky.urs.cz/item/CS_URS_2023_02/997013811"/>
    <hyperlink ref="F240" r:id="rId56" display="https://podminky.urs.cz/item/CS_URS_2023_02/997013812"/>
    <hyperlink ref="F242" r:id="rId57" display="https://podminky.urs.cz/item/CS_URS_2023_02/997013813"/>
    <hyperlink ref="F244" r:id="rId58" display="https://podminky.urs.cz/item/CS_URS_2023_02/997013814"/>
    <hyperlink ref="F246" r:id="rId59" display="https://podminky.urs.cz/item/CS_URS_2023_02/997013869"/>
    <hyperlink ref="F248" r:id="rId60" display="https://podminky.urs.cz/item/CS_URS_2023_02/997013871"/>
    <hyperlink ref="F250" r:id="rId61" display="https://podminky.urs.cz/item/CS_URS_2023_02/997013873"/>
    <hyperlink ref="F253" r:id="rId62" display="https://podminky.urs.cz/item/CS_URS_2023_02/998017003"/>
    <hyperlink ref="F257" r:id="rId63" display="https://podminky.urs.cz/item/CS_URS_2023_02/711131811"/>
    <hyperlink ref="F260" r:id="rId64" display="https://podminky.urs.cz/item/CS_URS_2023_02/712300845"/>
    <hyperlink ref="F262" r:id="rId65" display="https://podminky.urs.cz/item/CS_URS_2023_02/712361801"/>
    <hyperlink ref="F264" r:id="rId66" display="https://podminky.urs.cz/item/CS_URS_2023_02/712363801"/>
    <hyperlink ref="F266" r:id="rId67" display="https://podminky.urs.cz/item/CS_URS_2023_02/712461801"/>
    <hyperlink ref="F268" r:id="rId68" display="https://podminky.urs.cz/item/CS_URS_2023_02/712661801"/>
    <hyperlink ref="F271" r:id="rId69" display="https://podminky.urs.cz/item/CS_URS_2023_02/713120813"/>
    <hyperlink ref="F273" r:id="rId70" display="https://podminky.urs.cz/item/CS_URS_2023_02/713121112"/>
    <hyperlink ref="F276" r:id="rId71" display="https://podminky.urs.cz/item/CS_URS_2023_02/713140811"/>
    <hyperlink ref="F278" r:id="rId72" display="https://podminky.urs.cz/item/CS_URS_2023_02/713140813"/>
    <hyperlink ref="F280" r:id="rId73" display="https://podminky.urs.cz/item/CS_URS_2023_02/998713103"/>
    <hyperlink ref="F285" r:id="rId74" display="https://podminky.urs.cz/item/CS_URS_2023_02/721171809"/>
    <hyperlink ref="F287" r:id="rId75" display="https://podminky.urs.cz/item/CS_URS_2023_02/721210824"/>
    <hyperlink ref="F296" r:id="rId76" display="https://podminky.urs.cz/item/CS_URS_2023_02/725210821"/>
    <hyperlink ref="F301" r:id="rId77" display="https://podminky.urs.cz/item/CS_URS_2023_02/735151811"/>
    <hyperlink ref="F311" r:id="rId78" display="https://podminky.urs.cz/item/CS_URS_2023_02/751311801"/>
    <hyperlink ref="F313" r:id="rId79" display="https://podminky.urs.cz/item/CS_URS_2023_02/751510870"/>
    <hyperlink ref="F315" r:id="rId80" display="https://podminky.urs.cz/item/CS_URS_2023_02/751510871"/>
    <hyperlink ref="F317" r:id="rId81" display="https://podminky.urs.cz/item/CS_URS_2023_02/751511815"/>
    <hyperlink ref="F319" r:id="rId82" display="https://podminky.urs.cz/item/CS_URS_2023_02/751513859"/>
    <hyperlink ref="F321" r:id="rId83" display="https://podminky.urs.cz/item/CS_URS_2023_02/751611824"/>
    <hyperlink ref="F324" r:id="rId84" display="https://podminky.urs.cz/item/CS_URS_2023_02/762111811"/>
    <hyperlink ref="F326" r:id="rId85" display="https://podminky.urs.cz/item/CS_URS_2023_02/762213811"/>
    <hyperlink ref="F328" r:id="rId86" display="https://podminky.urs.cz/item/CS_URS_2023_02/762331811"/>
    <hyperlink ref="F330" r:id="rId87" display="https://podminky.urs.cz/item/CS_URS_2023_02/762342811"/>
    <hyperlink ref="F332" r:id="rId88" display="https://podminky.urs.cz/item/CS_URS_2023_02/762522811"/>
    <hyperlink ref="F334" r:id="rId89" display="https://podminky.urs.cz/item/CS_URS_2023_02/762811811"/>
    <hyperlink ref="F336" r:id="rId90" display="https://podminky.urs.cz/item/CS_URS_2023_02/762822850"/>
    <hyperlink ref="F338" r:id="rId91" display="https://podminky.urs.cz/item/CS_URS_2023_02/762841812"/>
    <hyperlink ref="F341" r:id="rId92" display="https://podminky.urs.cz/item/CS_URS_2023_02/763111811"/>
    <hyperlink ref="F343" r:id="rId93" display="https://podminky.urs.cz/item/CS_URS_2023_02/763112811"/>
    <hyperlink ref="F345" r:id="rId94" display="https://podminky.urs.cz/item/CS_URS_2023_02/763121812"/>
    <hyperlink ref="F347" r:id="rId95" display="https://podminky.urs.cz/item/CS_URS_2023_02/763231821"/>
    <hyperlink ref="F349" r:id="rId96" display="https://podminky.urs.cz/item/CS_URS_2023_02/763431802"/>
    <hyperlink ref="F352" r:id="rId97" display="https://podminky.urs.cz/item/CS_URS_2023_02/764002821"/>
    <hyperlink ref="F354" r:id="rId98" display="https://podminky.urs.cz/item/CS_URS_2023_02/764002841"/>
    <hyperlink ref="F356" r:id="rId99" display="https://podminky.urs.cz/item/CS_URS_2023_02/764002851"/>
    <hyperlink ref="F358" r:id="rId100" display="https://podminky.urs.cz/item/CS_URS_2023_02/764002881"/>
    <hyperlink ref="F360" r:id="rId101" display="https://podminky.urs.cz/item/CS_URS_2023_02/764004801"/>
    <hyperlink ref="F364" r:id="rId102" display="https://podminky.urs.cz/item/CS_URS_2023_02/765131801"/>
    <hyperlink ref="F366" r:id="rId103" display="https://podminky.urs.cz/item/CS_URS_2023_02/765131821"/>
    <hyperlink ref="F368" r:id="rId104" display="https://podminky.urs.cz/item/CS_URS_2023_02/765131841"/>
    <hyperlink ref="F370" r:id="rId105" display="https://podminky.urs.cz/item/CS_URS_2023_02/765131845"/>
    <hyperlink ref="F373" r:id="rId106" display="https://podminky.urs.cz/item/CS_URS_2023_02/766111820"/>
    <hyperlink ref="F375" r:id="rId107" display="https://podminky.urs.cz/item/CS_URS_2023_02/766411812"/>
    <hyperlink ref="F377" r:id="rId108" display="https://podminky.urs.cz/item/CS_URS_2023_02/766421821"/>
    <hyperlink ref="F379" r:id="rId109" display="https://podminky.urs.cz/item/CS_URS_2023_02/766421822"/>
    <hyperlink ref="F381" r:id="rId110" display="https://podminky.urs.cz/item/CS_URS_2023_02/766441811"/>
    <hyperlink ref="F383" r:id="rId111" display="https://podminky.urs.cz/item/CS_URS_2023_02/766441821"/>
    <hyperlink ref="F385" r:id="rId112" display="https://podminky.urs.cz/item/CS_URS_2023_02/766691914"/>
    <hyperlink ref="F387" r:id="rId113" display="https://podminky.urs.cz/item/CS_URS_2023_02/766812820"/>
    <hyperlink ref="F390" r:id="rId114" display="https://podminky.urs.cz/item/CS_URS_2023_02/767311830"/>
    <hyperlink ref="F392" r:id="rId115" display="https://podminky.urs.cz/item/CS_URS_2023_02/767391111"/>
    <hyperlink ref="F394" r:id="rId116" display="https://podminky.urs.cz/item/CS_URS_2023_02/767392801"/>
    <hyperlink ref="F396" r:id="rId117" display="https://podminky.urs.cz/item/CS_URS_2023_02/767392811"/>
    <hyperlink ref="F398" r:id="rId118" display="https://podminky.urs.cz/item/CS_URS_2023_02/767996702"/>
    <hyperlink ref="F400" r:id="rId119" display="https://podminky.urs.cz/item/CS_URS_2023_02/998767103"/>
    <hyperlink ref="F403" r:id="rId120" display="https://podminky.urs.cz/item/CS_URS_2023_02/771571810"/>
    <hyperlink ref="F406" r:id="rId121" display="https://podminky.urs.cz/item/CS_URS_2023_02/776201811"/>
    <hyperlink ref="F409" r:id="rId122" display="https://podminky.urs.cz/item/CS_URS_2023_02/781471810"/>
    <hyperlink ref="F412" r:id="rId123" display="https://podminky.urs.cz/item/CS_URS_2023_02/783201403"/>
    <hyperlink ref="F414" r:id="rId124" display="https://podminky.urs.cz/item/CS_URS_2023_02/783213121"/>
    <hyperlink ref="F416" r:id="rId125" display="https://podminky.urs.cz/item/CS_URS_2023_02/783314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6"/>
</worksheet>
</file>

<file path=xl/worksheets/sheet3.xml><?xml version="1.0" encoding="utf-8"?>
<worksheet xmlns="http://schemas.openxmlformats.org/spreadsheetml/2006/main" xmlns:r="http://schemas.openxmlformats.org/officeDocument/2006/relationships">
  <sheetPr>
    <pageSetUpPr fitToPage="1"/>
  </sheetPr>
  <dimension ref="A2:BM10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82</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954</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ROUND(J113,2)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ROUND((SUM(BE113:BE1029)),2)</f>
        <v>0</v>
      </c>
      <c r="G33" s="36"/>
      <c r="H33" s="36"/>
      <c r="I33" s="146">
        <v>0.21</v>
      </c>
      <c r="J33" s="145">
        <f>ROUND(((SUM(BE113:BE1029))*I33),2)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ROUND((SUM(BF113:BF1029)),2)</f>
        <v>0</v>
      </c>
      <c r="G34" s="36"/>
      <c r="H34" s="36"/>
      <c r="I34" s="146">
        <v>0.15</v>
      </c>
      <c r="J34" s="145">
        <f>ROUND(((SUM(BF113:BF1029))*I34),2)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ROUND((SUM(BG113:BG1029)),2)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ROUND((SUM(BH113:BH1029)),2)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ROUND((SUM(BI113:BI1029)),2)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02 - Stavební objekt</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J113</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117</v>
      </c>
      <c r="E60" s="166"/>
      <c r="F60" s="166"/>
      <c r="G60" s="166"/>
      <c r="H60" s="166"/>
      <c r="I60" s="166"/>
      <c r="J60" s="167">
        <f>J114</f>
        <v>0</v>
      </c>
      <c r="K60" s="164"/>
      <c r="L60" s="168"/>
      <c r="S60" s="9"/>
      <c r="T60" s="9"/>
      <c r="U60" s="9"/>
      <c r="V60" s="9"/>
      <c r="W60" s="9"/>
      <c r="X60" s="9"/>
      <c r="Y60" s="9"/>
      <c r="Z60" s="9"/>
      <c r="AA60" s="9"/>
      <c r="AB60" s="9"/>
      <c r="AC60" s="9"/>
      <c r="AD60" s="9"/>
      <c r="AE60" s="9"/>
    </row>
    <row r="61" spans="1:31" s="10" customFormat="1" ht="19.9" customHeight="1">
      <c r="A61" s="10"/>
      <c r="B61" s="169"/>
      <c r="C61" s="170"/>
      <c r="D61" s="171" t="s">
        <v>118</v>
      </c>
      <c r="E61" s="172"/>
      <c r="F61" s="172"/>
      <c r="G61" s="172"/>
      <c r="H61" s="172"/>
      <c r="I61" s="172"/>
      <c r="J61" s="173">
        <f>J115</f>
        <v>0</v>
      </c>
      <c r="K61" s="170"/>
      <c r="L61" s="174"/>
      <c r="S61" s="10"/>
      <c r="T61" s="10"/>
      <c r="U61" s="10"/>
      <c r="V61" s="10"/>
      <c r="W61" s="10"/>
      <c r="X61" s="10"/>
      <c r="Y61" s="10"/>
      <c r="Z61" s="10"/>
      <c r="AA61" s="10"/>
      <c r="AB61" s="10"/>
      <c r="AC61" s="10"/>
      <c r="AD61" s="10"/>
      <c r="AE61" s="10"/>
    </row>
    <row r="62" spans="1:31" s="10" customFormat="1" ht="19.9" customHeight="1">
      <c r="A62" s="10"/>
      <c r="B62" s="169"/>
      <c r="C62" s="170"/>
      <c r="D62" s="171" t="s">
        <v>955</v>
      </c>
      <c r="E62" s="172"/>
      <c r="F62" s="172"/>
      <c r="G62" s="172"/>
      <c r="H62" s="172"/>
      <c r="I62" s="172"/>
      <c r="J62" s="173">
        <f>J118</f>
        <v>0</v>
      </c>
      <c r="K62" s="170"/>
      <c r="L62" s="174"/>
      <c r="S62" s="10"/>
      <c r="T62" s="10"/>
      <c r="U62" s="10"/>
      <c r="V62" s="10"/>
      <c r="W62" s="10"/>
      <c r="X62" s="10"/>
      <c r="Y62" s="10"/>
      <c r="Z62" s="10"/>
      <c r="AA62" s="10"/>
      <c r="AB62" s="10"/>
      <c r="AC62" s="10"/>
      <c r="AD62" s="10"/>
      <c r="AE62" s="10"/>
    </row>
    <row r="63" spans="1:31" s="10" customFormat="1" ht="19.9" customHeight="1">
      <c r="A63" s="10"/>
      <c r="B63" s="169"/>
      <c r="C63" s="170"/>
      <c r="D63" s="171" t="s">
        <v>119</v>
      </c>
      <c r="E63" s="172"/>
      <c r="F63" s="172"/>
      <c r="G63" s="172"/>
      <c r="H63" s="172"/>
      <c r="I63" s="172"/>
      <c r="J63" s="173">
        <f>J149</f>
        <v>0</v>
      </c>
      <c r="K63" s="170"/>
      <c r="L63" s="174"/>
      <c r="S63" s="10"/>
      <c r="T63" s="10"/>
      <c r="U63" s="10"/>
      <c r="V63" s="10"/>
      <c r="W63" s="10"/>
      <c r="X63" s="10"/>
      <c r="Y63" s="10"/>
      <c r="Z63" s="10"/>
      <c r="AA63" s="10"/>
      <c r="AB63" s="10"/>
      <c r="AC63" s="10"/>
      <c r="AD63" s="10"/>
      <c r="AE63" s="10"/>
    </row>
    <row r="64" spans="1:31" s="10" customFormat="1" ht="19.9" customHeight="1">
      <c r="A64" s="10"/>
      <c r="B64" s="169"/>
      <c r="C64" s="170"/>
      <c r="D64" s="171" t="s">
        <v>120</v>
      </c>
      <c r="E64" s="172"/>
      <c r="F64" s="172"/>
      <c r="G64" s="172"/>
      <c r="H64" s="172"/>
      <c r="I64" s="172"/>
      <c r="J64" s="173">
        <f>J189</f>
        <v>0</v>
      </c>
      <c r="K64" s="170"/>
      <c r="L64" s="174"/>
      <c r="S64" s="10"/>
      <c r="T64" s="10"/>
      <c r="U64" s="10"/>
      <c r="V64" s="10"/>
      <c r="W64" s="10"/>
      <c r="X64" s="10"/>
      <c r="Y64" s="10"/>
      <c r="Z64" s="10"/>
      <c r="AA64" s="10"/>
      <c r="AB64" s="10"/>
      <c r="AC64" s="10"/>
      <c r="AD64" s="10"/>
      <c r="AE64" s="10"/>
    </row>
    <row r="65" spans="1:31" s="10" customFormat="1" ht="19.9" customHeight="1">
      <c r="A65" s="10"/>
      <c r="B65" s="169"/>
      <c r="C65" s="170"/>
      <c r="D65" s="171" t="s">
        <v>121</v>
      </c>
      <c r="E65" s="172"/>
      <c r="F65" s="172"/>
      <c r="G65" s="172"/>
      <c r="H65" s="172"/>
      <c r="I65" s="172"/>
      <c r="J65" s="173">
        <f>J233</f>
        <v>0</v>
      </c>
      <c r="K65" s="170"/>
      <c r="L65" s="174"/>
      <c r="S65" s="10"/>
      <c r="T65" s="10"/>
      <c r="U65" s="10"/>
      <c r="V65" s="10"/>
      <c r="W65" s="10"/>
      <c r="X65" s="10"/>
      <c r="Y65" s="10"/>
      <c r="Z65" s="10"/>
      <c r="AA65" s="10"/>
      <c r="AB65" s="10"/>
      <c r="AC65" s="10"/>
      <c r="AD65" s="10"/>
      <c r="AE65" s="10"/>
    </row>
    <row r="66" spans="1:31" s="10" customFormat="1" ht="19.9" customHeight="1">
      <c r="A66" s="10"/>
      <c r="B66" s="169"/>
      <c r="C66" s="170"/>
      <c r="D66" s="171" t="s">
        <v>122</v>
      </c>
      <c r="E66" s="172"/>
      <c r="F66" s="172"/>
      <c r="G66" s="172"/>
      <c r="H66" s="172"/>
      <c r="I66" s="172"/>
      <c r="J66" s="173">
        <f>J302</f>
        <v>0</v>
      </c>
      <c r="K66" s="170"/>
      <c r="L66" s="174"/>
      <c r="S66" s="10"/>
      <c r="T66" s="10"/>
      <c r="U66" s="10"/>
      <c r="V66" s="10"/>
      <c r="W66" s="10"/>
      <c r="X66" s="10"/>
      <c r="Y66" s="10"/>
      <c r="Z66" s="10"/>
      <c r="AA66" s="10"/>
      <c r="AB66" s="10"/>
      <c r="AC66" s="10"/>
      <c r="AD66" s="10"/>
      <c r="AE66" s="10"/>
    </row>
    <row r="67" spans="1:31" s="10" customFormat="1" ht="19.9" customHeight="1">
      <c r="A67" s="10"/>
      <c r="B67" s="169"/>
      <c r="C67" s="170"/>
      <c r="D67" s="171" t="s">
        <v>123</v>
      </c>
      <c r="E67" s="172"/>
      <c r="F67" s="172"/>
      <c r="G67" s="172"/>
      <c r="H67" s="172"/>
      <c r="I67" s="172"/>
      <c r="J67" s="173">
        <f>J371</f>
        <v>0</v>
      </c>
      <c r="K67" s="170"/>
      <c r="L67" s="174"/>
      <c r="S67" s="10"/>
      <c r="T67" s="10"/>
      <c r="U67" s="10"/>
      <c r="V67" s="10"/>
      <c r="W67" s="10"/>
      <c r="X67" s="10"/>
      <c r="Y67" s="10"/>
      <c r="Z67" s="10"/>
      <c r="AA67" s="10"/>
      <c r="AB67" s="10"/>
      <c r="AC67" s="10"/>
      <c r="AD67" s="10"/>
      <c r="AE67" s="10"/>
    </row>
    <row r="68" spans="1:31" s="10" customFormat="1" ht="19.9" customHeight="1">
      <c r="A68" s="10"/>
      <c r="B68" s="169"/>
      <c r="C68" s="170"/>
      <c r="D68" s="171" t="s">
        <v>124</v>
      </c>
      <c r="E68" s="172"/>
      <c r="F68" s="172"/>
      <c r="G68" s="172"/>
      <c r="H68" s="172"/>
      <c r="I68" s="172"/>
      <c r="J68" s="173">
        <f>J380</f>
        <v>0</v>
      </c>
      <c r="K68" s="170"/>
      <c r="L68" s="174"/>
      <c r="S68" s="10"/>
      <c r="T68" s="10"/>
      <c r="U68" s="10"/>
      <c r="V68" s="10"/>
      <c r="W68" s="10"/>
      <c r="X68" s="10"/>
      <c r="Y68" s="10"/>
      <c r="Z68" s="10"/>
      <c r="AA68" s="10"/>
      <c r="AB68" s="10"/>
      <c r="AC68" s="10"/>
      <c r="AD68" s="10"/>
      <c r="AE68" s="10"/>
    </row>
    <row r="69" spans="1:31" s="9" customFormat="1" ht="24.95" customHeight="1">
      <c r="A69" s="9"/>
      <c r="B69" s="163"/>
      <c r="C69" s="164"/>
      <c r="D69" s="165" t="s">
        <v>125</v>
      </c>
      <c r="E69" s="166"/>
      <c r="F69" s="166"/>
      <c r="G69" s="166"/>
      <c r="H69" s="166"/>
      <c r="I69" s="166"/>
      <c r="J69" s="167">
        <f>J383</f>
        <v>0</v>
      </c>
      <c r="K69" s="164"/>
      <c r="L69" s="168"/>
      <c r="S69" s="9"/>
      <c r="T69" s="9"/>
      <c r="U69" s="9"/>
      <c r="V69" s="9"/>
      <c r="W69" s="9"/>
      <c r="X69" s="9"/>
      <c r="Y69" s="9"/>
      <c r="Z69" s="9"/>
      <c r="AA69" s="9"/>
      <c r="AB69" s="9"/>
      <c r="AC69" s="9"/>
      <c r="AD69" s="9"/>
      <c r="AE69" s="9"/>
    </row>
    <row r="70" spans="1:31" s="10" customFormat="1" ht="19.9" customHeight="1">
      <c r="A70" s="10"/>
      <c r="B70" s="169"/>
      <c r="C70" s="170"/>
      <c r="D70" s="171" t="s">
        <v>126</v>
      </c>
      <c r="E70" s="172"/>
      <c r="F70" s="172"/>
      <c r="G70" s="172"/>
      <c r="H70" s="172"/>
      <c r="I70" s="172"/>
      <c r="J70" s="173">
        <f>J384</f>
        <v>0</v>
      </c>
      <c r="K70" s="170"/>
      <c r="L70" s="174"/>
      <c r="S70" s="10"/>
      <c r="T70" s="10"/>
      <c r="U70" s="10"/>
      <c r="V70" s="10"/>
      <c r="W70" s="10"/>
      <c r="X70" s="10"/>
      <c r="Y70" s="10"/>
      <c r="Z70" s="10"/>
      <c r="AA70" s="10"/>
      <c r="AB70" s="10"/>
      <c r="AC70" s="10"/>
      <c r="AD70" s="10"/>
      <c r="AE70" s="10"/>
    </row>
    <row r="71" spans="1:31" s="10" customFormat="1" ht="19.9" customHeight="1">
      <c r="A71" s="10"/>
      <c r="B71" s="169"/>
      <c r="C71" s="170"/>
      <c r="D71" s="171" t="s">
        <v>127</v>
      </c>
      <c r="E71" s="172"/>
      <c r="F71" s="172"/>
      <c r="G71" s="172"/>
      <c r="H71" s="172"/>
      <c r="I71" s="172"/>
      <c r="J71" s="173">
        <f>J405</f>
        <v>0</v>
      </c>
      <c r="K71" s="170"/>
      <c r="L71" s="174"/>
      <c r="S71" s="10"/>
      <c r="T71" s="10"/>
      <c r="U71" s="10"/>
      <c r="V71" s="10"/>
      <c r="W71" s="10"/>
      <c r="X71" s="10"/>
      <c r="Y71" s="10"/>
      <c r="Z71" s="10"/>
      <c r="AA71" s="10"/>
      <c r="AB71" s="10"/>
      <c r="AC71" s="10"/>
      <c r="AD71" s="10"/>
      <c r="AE71" s="10"/>
    </row>
    <row r="72" spans="1:31" s="10" customFormat="1" ht="19.9" customHeight="1">
      <c r="A72" s="10"/>
      <c r="B72" s="169"/>
      <c r="C72" s="170"/>
      <c r="D72" s="171" t="s">
        <v>128</v>
      </c>
      <c r="E72" s="172"/>
      <c r="F72" s="172"/>
      <c r="G72" s="172"/>
      <c r="H72" s="172"/>
      <c r="I72" s="172"/>
      <c r="J72" s="173">
        <f>J435</f>
        <v>0</v>
      </c>
      <c r="K72" s="170"/>
      <c r="L72" s="174"/>
      <c r="S72" s="10"/>
      <c r="T72" s="10"/>
      <c r="U72" s="10"/>
      <c r="V72" s="10"/>
      <c r="W72" s="10"/>
      <c r="X72" s="10"/>
      <c r="Y72" s="10"/>
      <c r="Z72" s="10"/>
      <c r="AA72" s="10"/>
      <c r="AB72" s="10"/>
      <c r="AC72" s="10"/>
      <c r="AD72" s="10"/>
      <c r="AE72" s="10"/>
    </row>
    <row r="73" spans="1:31" s="10" customFormat="1" ht="19.9" customHeight="1">
      <c r="A73" s="10"/>
      <c r="B73" s="169"/>
      <c r="C73" s="170"/>
      <c r="D73" s="171" t="s">
        <v>956</v>
      </c>
      <c r="E73" s="172"/>
      <c r="F73" s="172"/>
      <c r="G73" s="172"/>
      <c r="H73" s="172"/>
      <c r="I73" s="172"/>
      <c r="J73" s="173">
        <f>J485</f>
        <v>0</v>
      </c>
      <c r="K73" s="170"/>
      <c r="L73" s="174"/>
      <c r="S73" s="10"/>
      <c r="T73" s="10"/>
      <c r="U73" s="10"/>
      <c r="V73" s="10"/>
      <c r="W73" s="10"/>
      <c r="X73" s="10"/>
      <c r="Y73" s="10"/>
      <c r="Z73" s="10"/>
      <c r="AA73" s="10"/>
      <c r="AB73" s="10"/>
      <c r="AC73" s="10"/>
      <c r="AD73" s="10"/>
      <c r="AE73" s="10"/>
    </row>
    <row r="74" spans="1:31" s="10" customFormat="1" ht="19.9" customHeight="1">
      <c r="A74" s="10"/>
      <c r="B74" s="169"/>
      <c r="C74" s="170"/>
      <c r="D74" s="171" t="s">
        <v>129</v>
      </c>
      <c r="E74" s="172"/>
      <c r="F74" s="172"/>
      <c r="G74" s="172"/>
      <c r="H74" s="172"/>
      <c r="I74" s="172"/>
      <c r="J74" s="173">
        <f>J492</f>
        <v>0</v>
      </c>
      <c r="K74" s="170"/>
      <c r="L74" s="174"/>
      <c r="S74" s="10"/>
      <c r="T74" s="10"/>
      <c r="U74" s="10"/>
      <c r="V74" s="10"/>
      <c r="W74" s="10"/>
      <c r="X74" s="10"/>
      <c r="Y74" s="10"/>
      <c r="Z74" s="10"/>
      <c r="AA74" s="10"/>
      <c r="AB74" s="10"/>
      <c r="AC74" s="10"/>
      <c r="AD74" s="10"/>
      <c r="AE74" s="10"/>
    </row>
    <row r="75" spans="1:31" s="10" customFormat="1" ht="19.9" customHeight="1">
      <c r="A75" s="10"/>
      <c r="B75" s="169"/>
      <c r="C75" s="170"/>
      <c r="D75" s="171" t="s">
        <v>130</v>
      </c>
      <c r="E75" s="172"/>
      <c r="F75" s="172"/>
      <c r="G75" s="172"/>
      <c r="H75" s="172"/>
      <c r="I75" s="172"/>
      <c r="J75" s="173">
        <f>J504</f>
        <v>0</v>
      </c>
      <c r="K75" s="170"/>
      <c r="L75" s="174"/>
      <c r="S75" s="10"/>
      <c r="T75" s="10"/>
      <c r="U75" s="10"/>
      <c r="V75" s="10"/>
      <c r="W75" s="10"/>
      <c r="X75" s="10"/>
      <c r="Y75" s="10"/>
      <c r="Z75" s="10"/>
      <c r="AA75" s="10"/>
      <c r="AB75" s="10"/>
      <c r="AC75" s="10"/>
      <c r="AD75" s="10"/>
      <c r="AE75" s="10"/>
    </row>
    <row r="76" spans="1:31" s="10" customFormat="1" ht="19.9" customHeight="1">
      <c r="A76" s="10"/>
      <c r="B76" s="169"/>
      <c r="C76" s="170"/>
      <c r="D76" s="171" t="s">
        <v>132</v>
      </c>
      <c r="E76" s="172"/>
      <c r="F76" s="172"/>
      <c r="G76" s="172"/>
      <c r="H76" s="172"/>
      <c r="I76" s="172"/>
      <c r="J76" s="173">
        <f>J509</f>
        <v>0</v>
      </c>
      <c r="K76" s="170"/>
      <c r="L76" s="174"/>
      <c r="S76" s="10"/>
      <c r="T76" s="10"/>
      <c r="U76" s="10"/>
      <c r="V76" s="10"/>
      <c r="W76" s="10"/>
      <c r="X76" s="10"/>
      <c r="Y76" s="10"/>
      <c r="Z76" s="10"/>
      <c r="AA76" s="10"/>
      <c r="AB76" s="10"/>
      <c r="AC76" s="10"/>
      <c r="AD76" s="10"/>
      <c r="AE76" s="10"/>
    </row>
    <row r="77" spans="1:31" s="10" customFormat="1" ht="19.9" customHeight="1">
      <c r="A77" s="10"/>
      <c r="B77" s="169"/>
      <c r="C77" s="170"/>
      <c r="D77" s="171" t="s">
        <v>957</v>
      </c>
      <c r="E77" s="172"/>
      <c r="F77" s="172"/>
      <c r="G77" s="172"/>
      <c r="H77" s="172"/>
      <c r="I77" s="172"/>
      <c r="J77" s="173">
        <f>J551</f>
        <v>0</v>
      </c>
      <c r="K77" s="170"/>
      <c r="L77" s="174"/>
      <c r="S77" s="10"/>
      <c r="T77" s="10"/>
      <c r="U77" s="10"/>
      <c r="V77" s="10"/>
      <c r="W77" s="10"/>
      <c r="X77" s="10"/>
      <c r="Y77" s="10"/>
      <c r="Z77" s="10"/>
      <c r="AA77" s="10"/>
      <c r="AB77" s="10"/>
      <c r="AC77" s="10"/>
      <c r="AD77" s="10"/>
      <c r="AE77" s="10"/>
    </row>
    <row r="78" spans="1:31" s="10" customFormat="1" ht="19.9" customHeight="1">
      <c r="A78" s="10"/>
      <c r="B78" s="169"/>
      <c r="C78" s="170"/>
      <c r="D78" s="171" t="s">
        <v>958</v>
      </c>
      <c r="E78" s="172"/>
      <c r="F78" s="172"/>
      <c r="G78" s="172"/>
      <c r="H78" s="172"/>
      <c r="I78" s="172"/>
      <c r="J78" s="173">
        <f>J565</f>
        <v>0</v>
      </c>
      <c r="K78" s="170"/>
      <c r="L78" s="174"/>
      <c r="S78" s="10"/>
      <c r="T78" s="10"/>
      <c r="U78" s="10"/>
      <c r="V78" s="10"/>
      <c r="W78" s="10"/>
      <c r="X78" s="10"/>
      <c r="Y78" s="10"/>
      <c r="Z78" s="10"/>
      <c r="AA78" s="10"/>
      <c r="AB78" s="10"/>
      <c r="AC78" s="10"/>
      <c r="AD78" s="10"/>
      <c r="AE78" s="10"/>
    </row>
    <row r="79" spans="1:31" s="10" customFormat="1" ht="19.9" customHeight="1">
      <c r="A79" s="10"/>
      <c r="B79" s="169"/>
      <c r="C79" s="170"/>
      <c r="D79" s="171" t="s">
        <v>136</v>
      </c>
      <c r="E79" s="172"/>
      <c r="F79" s="172"/>
      <c r="G79" s="172"/>
      <c r="H79" s="172"/>
      <c r="I79" s="172"/>
      <c r="J79" s="173">
        <f>J573</f>
        <v>0</v>
      </c>
      <c r="K79" s="170"/>
      <c r="L79" s="174"/>
      <c r="S79" s="10"/>
      <c r="T79" s="10"/>
      <c r="U79" s="10"/>
      <c r="V79" s="10"/>
      <c r="W79" s="10"/>
      <c r="X79" s="10"/>
      <c r="Y79" s="10"/>
      <c r="Z79" s="10"/>
      <c r="AA79" s="10"/>
      <c r="AB79" s="10"/>
      <c r="AC79" s="10"/>
      <c r="AD79" s="10"/>
      <c r="AE79" s="10"/>
    </row>
    <row r="80" spans="1:31" s="10" customFormat="1" ht="19.9" customHeight="1">
      <c r="A80" s="10"/>
      <c r="B80" s="169"/>
      <c r="C80" s="170"/>
      <c r="D80" s="171" t="s">
        <v>137</v>
      </c>
      <c r="E80" s="172"/>
      <c r="F80" s="172"/>
      <c r="G80" s="172"/>
      <c r="H80" s="172"/>
      <c r="I80" s="172"/>
      <c r="J80" s="173">
        <f>J579</f>
        <v>0</v>
      </c>
      <c r="K80" s="170"/>
      <c r="L80" s="174"/>
      <c r="S80" s="10"/>
      <c r="T80" s="10"/>
      <c r="U80" s="10"/>
      <c r="V80" s="10"/>
      <c r="W80" s="10"/>
      <c r="X80" s="10"/>
      <c r="Y80" s="10"/>
      <c r="Z80" s="10"/>
      <c r="AA80" s="10"/>
      <c r="AB80" s="10"/>
      <c r="AC80" s="10"/>
      <c r="AD80" s="10"/>
      <c r="AE80" s="10"/>
    </row>
    <row r="81" spans="1:31" s="10" customFormat="1" ht="19.9" customHeight="1">
      <c r="A81" s="10"/>
      <c r="B81" s="169"/>
      <c r="C81" s="170"/>
      <c r="D81" s="171" t="s">
        <v>138</v>
      </c>
      <c r="E81" s="172"/>
      <c r="F81" s="172"/>
      <c r="G81" s="172"/>
      <c r="H81" s="172"/>
      <c r="I81" s="172"/>
      <c r="J81" s="173">
        <f>J615</f>
        <v>0</v>
      </c>
      <c r="K81" s="170"/>
      <c r="L81" s="174"/>
      <c r="S81" s="10"/>
      <c r="T81" s="10"/>
      <c r="U81" s="10"/>
      <c r="V81" s="10"/>
      <c r="W81" s="10"/>
      <c r="X81" s="10"/>
      <c r="Y81" s="10"/>
      <c r="Z81" s="10"/>
      <c r="AA81" s="10"/>
      <c r="AB81" s="10"/>
      <c r="AC81" s="10"/>
      <c r="AD81" s="10"/>
      <c r="AE81" s="10"/>
    </row>
    <row r="82" spans="1:31" s="10" customFormat="1" ht="19.9" customHeight="1">
      <c r="A82" s="10"/>
      <c r="B82" s="169"/>
      <c r="C82" s="170"/>
      <c r="D82" s="171" t="s">
        <v>139</v>
      </c>
      <c r="E82" s="172"/>
      <c r="F82" s="172"/>
      <c r="G82" s="172"/>
      <c r="H82" s="172"/>
      <c r="I82" s="172"/>
      <c r="J82" s="173">
        <f>J714</f>
        <v>0</v>
      </c>
      <c r="K82" s="170"/>
      <c r="L82" s="174"/>
      <c r="S82" s="10"/>
      <c r="T82" s="10"/>
      <c r="U82" s="10"/>
      <c r="V82" s="10"/>
      <c r="W82" s="10"/>
      <c r="X82" s="10"/>
      <c r="Y82" s="10"/>
      <c r="Z82" s="10"/>
      <c r="AA82" s="10"/>
      <c r="AB82" s="10"/>
      <c r="AC82" s="10"/>
      <c r="AD82" s="10"/>
      <c r="AE82" s="10"/>
    </row>
    <row r="83" spans="1:31" s="10" customFormat="1" ht="19.9" customHeight="1">
      <c r="A83" s="10"/>
      <c r="B83" s="169"/>
      <c r="C83" s="170"/>
      <c r="D83" s="171" t="s">
        <v>140</v>
      </c>
      <c r="E83" s="172"/>
      <c r="F83" s="172"/>
      <c r="G83" s="172"/>
      <c r="H83" s="172"/>
      <c r="I83" s="172"/>
      <c r="J83" s="173">
        <f>J749</f>
        <v>0</v>
      </c>
      <c r="K83" s="170"/>
      <c r="L83" s="174"/>
      <c r="S83" s="10"/>
      <c r="T83" s="10"/>
      <c r="U83" s="10"/>
      <c r="V83" s="10"/>
      <c r="W83" s="10"/>
      <c r="X83" s="10"/>
      <c r="Y83" s="10"/>
      <c r="Z83" s="10"/>
      <c r="AA83" s="10"/>
      <c r="AB83" s="10"/>
      <c r="AC83" s="10"/>
      <c r="AD83" s="10"/>
      <c r="AE83" s="10"/>
    </row>
    <row r="84" spans="1:31" s="10" customFormat="1" ht="19.9" customHeight="1">
      <c r="A84" s="10"/>
      <c r="B84" s="169"/>
      <c r="C84" s="170"/>
      <c r="D84" s="171" t="s">
        <v>141</v>
      </c>
      <c r="E84" s="172"/>
      <c r="F84" s="172"/>
      <c r="G84" s="172"/>
      <c r="H84" s="172"/>
      <c r="I84" s="172"/>
      <c r="J84" s="173">
        <f>J781</f>
        <v>0</v>
      </c>
      <c r="K84" s="170"/>
      <c r="L84" s="174"/>
      <c r="S84" s="10"/>
      <c r="T84" s="10"/>
      <c r="U84" s="10"/>
      <c r="V84" s="10"/>
      <c r="W84" s="10"/>
      <c r="X84" s="10"/>
      <c r="Y84" s="10"/>
      <c r="Z84" s="10"/>
      <c r="AA84" s="10"/>
      <c r="AB84" s="10"/>
      <c r="AC84" s="10"/>
      <c r="AD84" s="10"/>
      <c r="AE84" s="10"/>
    </row>
    <row r="85" spans="1:31" s="10" customFormat="1" ht="19.9" customHeight="1">
      <c r="A85" s="10"/>
      <c r="B85" s="169"/>
      <c r="C85" s="170"/>
      <c r="D85" s="171" t="s">
        <v>142</v>
      </c>
      <c r="E85" s="172"/>
      <c r="F85" s="172"/>
      <c r="G85" s="172"/>
      <c r="H85" s="172"/>
      <c r="I85" s="172"/>
      <c r="J85" s="173">
        <f>J852</f>
        <v>0</v>
      </c>
      <c r="K85" s="170"/>
      <c r="L85" s="174"/>
      <c r="S85" s="10"/>
      <c r="T85" s="10"/>
      <c r="U85" s="10"/>
      <c r="V85" s="10"/>
      <c r="W85" s="10"/>
      <c r="X85" s="10"/>
      <c r="Y85" s="10"/>
      <c r="Z85" s="10"/>
      <c r="AA85" s="10"/>
      <c r="AB85" s="10"/>
      <c r="AC85" s="10"/>
      <c r="AD85" s="10"/>
      <c r="AE85" s="10"/>
    </row>
    <row r="86" spans="1:31" s="10" customFormat="1" ht="19.9" customHeight="1">
      <c r="A86" s="10"/>
      <c r="B86" s="169"/>
      <c r="C86" s="170"/>
      <c r="D86" s="171" t="s">
        <v>143</v>
      </c>
      <c r="E86" s="172"/>
      <c r="F86" s="172"/>
      <c r="G86" s="172"/>
      <c r="H86" s="172"/>
      <c r="I86" s="172"/>
      <c r="J86" s="173">
        <f>J900</f>
        <v>0</v>
      </c>
      <c r="K86" s="170"/>
      <c r="L86" s="174"/>
      <c r="S86" s="10"/>
      <c r="T86" s="10"/>
      <c r="U86" s="10"/>
      <c r="V86" s="10"/>
      <c r="W86" s="10"/>
      <c r="X86" s="10"/>
      <c r="Y86" s="10"/>
      <c r="Z86" s="10"/>
      <c r="AA86" s="10"/>
      <c r="AB86" s="10"/>
      <c r="AC86" s="10"/>
      <c r="AD86" s="10"/>
      <c r="AE86" s="10"/>
    </row>
    <row r="87" spans="1:31" s="10" customFormat="1" ht="19.9" customHeight="1">
      <c r="A87" s="10"/>
      <c r="B87" s="169"/>
      <c r="C87" s="170"/>
      <c r="D87" s="171" t="s">
        <v>144</v>
      </c>
      <c r="E87" s="172"/>
      <c r="F87" s="172"/>
      <c r="G87" s="172"/>
      <c r="H87" s="172"/>
      <c r="I87" s="172"/>
      <c r="J87" s="173">
        <f>J941</f>
        <v>0</v>
      </c>
      <c r="K87" s="170"/>
      <c r="L87" s="174"/>
      <c r="S87" s="10"/>
      <c r="T87" s="10"/>
      <c r="U87" s="10"/>
      <c r="V87" s="10"/>
      <c r="W87" s="10"/>
      <c r="X87" s="10"/>
      <c r="Y87" s="10"/>
      <c r="Z87" s="10"/>
      <c r="AA87" s="10"/>
      <c r="AB87" s="10"/>
      <c r="AC87" s="10"/>
      <c r="AD87" s="10"/>
      <c r="AE87" s="10"/>
    </row>
    <row r="88" spans="1:31" s="10" customFormat="1" ht="19.9" customHeight="1">
      <c r="A88" s="10"/>
      <c r="B88" s="169"/>
      <c r="C88" s="170"/>
      <c r="D88" s="171" t="s">
        <v>959</v>
      </c>
      <c r="E88" s="172"/>
      <c r="F88" s="172"/>
      <c r="G88" s="172"/>
      <c r="H88" s="172"/>
      <c r="I88" s="172"/>
      <c r="J88" s="173">
        <f>J964</f>
        <v>0</v>
      </c>
      <c r="K88" s="170"/>
      <c r="L88" s="174"/>
      <c r="S88" s="10"/>
      <c r="T88" s="10"/>
      <c r="U88" s="10"/>
      <c r="V88" s="10"/>
      <c r="W88" s="10"/>
      <c r="X88" s="10"/>
      <c r="Y88" s="10"/>
      <c r="Z88" s="10"/>
      <c r="AA88" s="10"/>
      <c r="AB88" s="10"/>
      <c r="AC88" s="10"/>
      <c r="AD88" s="10"/>
      <c r="AE88" s="10"/>
    </row>
    <row r="89" spans="1:31" s="10" customFormat="1" ht="19.9" customHeight="1">
      <c r="A89" s="10"/>
      <c r="B89" s="169"/>
      <c r="C89" s="170"/>
      <c r="D89" s="171" t="s">
        <v>145</v>
      </c>
      <c r="E89" s="172"/>
      <c r="F89" s="172"/>
      <c r="G89" s="172"/>
      <c r="H89" s="172"/>
      <c r="I89" s="172"/>
      <c r="J89" s="173">
        <f>J975</f>
        <v>0</v>
      </c>
      <c r="K89" s="170"/>
      <c r="L89" s="174"/>
      <c r="S89" s="10"/>
      <c r="T89" s="10"/>
      <c r="U89" s="10"/>
      <c r="V89" s="10"/>
      <c r="W89" s="10"/>
      <c r="X89" s="10"/>
      <c r="Y89" s="10"/>
      <c r="Z89" s="10"/>
      <c r="AA89" s="10"/>
      <c r="AB89" s="10"/>
      <c r="AC89" s="10"/>
      <c r="AD89" s="10"/>
      <c r="AE89" s="10"/>
    </row>
    <row r="90" spans="1:31" s="10" customFormat="1" ht="19.9" customHeight="1">
      <c r="A90" s="10"/>
      <c r="B90" s="169"/>
      <c r="C90" s="170"/>
      <c r="D90" s="171" t="s">
        <v>146</v>
      </c>
      <c r="E90" s="172"/>
      <c r="F90" s="172"/>
      <c r="G90" s="172"/>
      <c r="H90" s="172"/>
      <c r="I90" s="172"/>
      <c r="J90" s="173">
        <f>J1002</f>
        <v>0</v>
      </c>
      <c r="K90" s="170"/>
      <c r="L90" s="174"/>
      <c r="S90" s="10"/>
      <c r="T90" s="10"/>
      <c r="U90" s="10"/>
      <c r="V90" s="10"/>
      <c r="W90" s="10"/>
      <c r="X90" s="10"/>
      <c r="Y90" s="10"/>
      <c r="Z90" s="10"/>
      <c r="AA90" s="10"/>
      <c r="AB90" s="10"/>
      <c r="AC90" s="10"/>
      <c r="AD90" s="10"/>
      <c r="AE90" s="10"/>
    </row>
    <row r="91" spans="1:31" s="10" customFormat="1" ht="19.9" customHeight="1">
      <c r="A91" s="10"/>
      <c r="B91" s="169"/>
      <c r="C91" s="170"/>
      <c r="D91" s="171" t="s">
        <v>960</v>
      </c>
      <c r="E91" s="172"/>
      <c r="F91" s="172"/>
      <c r="G91" s="172"/>
      <c r="H91" s="172"/>
      <c r="I91" s="172"/>
      <c r="J91" s="173">
        <f>J1017</f>
        <v>0</v>
      </c>
      <c r="K91" s="170"/>
      <c r="L91" s="174"/>
      <c r="S91" s="10"/>
      <c r="T91" s="10"/>
      <c r="U91" s="10"/>
      <c r="V91" s="10"/>
      <c r="W91" s="10"/>
      <c r="X91" s="10"/>
      <c r="Y91" s="10"/>
      <c r="Z91" s="10"/>
      <c r="AA91" s="10"/>
      <c r="AB91" s="10"/>
      <c r="AC91" s="10"/>
      <c r="AD91" s="10"/>
      <c r="AE91" s="10"/>
    </row>
    <row r="92" spans="1:31" s="9" customFormat="1" ht="24.95" customHeight="1">
      <c r="A92" s="9"/>
      <c r="B92" s="163"/>
      <c r="C92" s="164"/>
      <c r="D92" s="165" t="s">
        <v>961</v>
      </c>
      <c r="E92" s="166"/>
      <c r="F92" s="166"/>
      <c r="G92" s="166"/>
      <c r="H92" s="166"/>
      <c r="I92" s="166"/>
      <c r="J92" s="167">
        <f>J1027</f>
        <v>0</v>
      </c>
      <c r="K92" s="164"/>
      <c r="L92" s="168"/>
      <c r="S92" s="9"/>
      <c r="T92" s="9"/>
      <c r="U92" s="9"/>
      <c r="V92" s="9"/>
      <c r="W92" s="9"/>
      <c r="X92" s="9"/>
      <c r="Y92" s="9"/>
      <c r="Z92" s="9"/>
      <c r="AA92" s="9"/>
      <c r="AB92" s="9"/>
      <c r="AC92" s="9"/>
      <c r="AD92" s="9"/>
      <c r="AE92" s="9"/>
    </row>
    <row r="93" spans="1:31" s="10" customFormat="1" ht="19.9" customHeight="1">
      <c r="A93" s="10"/>
      <c r="B93" s="169"/>
      <c r="C93" s="170"/>
      <c r="D93" s="171" t="s">
        <v>962</v>
      </c>
      <c r="E93" s="172"/>
      <c r="F93" s="172"/>
      <c r="G93" s="172"/>
      <c r="H93" s="172"/>
      <c r="I93" s="172"/>
      <c r="J93" s="173">
        <f>J1028</f>
        <v>0</v>
      </c>
      <c r="K93" s="170"/>
      <c r="L93" s="174"/>
      <c r="S93" s="10"/>
      <c r="T93" s="10"/>
      <c r="U93" s="10"/>
      <c r="V93" s="10"/>
      <c r="W93" s="10"/>
      <c r="X93" s="10"/>
      <c r="Y93" s="10"/>
      <c r="Z93" s="10"/>
      <c r="AA93" s="10"/>
      <c r="AB93" s="10"/>
      <c r="AC93" s="10"/>
      <c r="AD93" s="10"/>
      <c r="AE93" s="10"/>
    </row>
    <row r="94" spans="1:31" s="2" customFormat="1" ht="21.8" customHeight="1">
      <c r="A94" s="36"/>
      <c r="B94" s="37"/>
      <c r="C94" s="38"/>
      <c r="D94" s="38"/>
      <c r="E94" s="38"/>
      <c r="F94" s="38"/>
      <c r="G94" s="38"/>
      <c r="H94" s="38"/>
      <c r="I94" s="38"/>
      <c r="J94" s="38"/>
      <c r="K94" s="38"/>
      <c r="L94" s="132"/>
      <c r="S94" s="36"/>
      <c r="T94" s="36"/>
      <c r="U94" s="36"/>
      <c r="V94" s="36"/>
      <c r="W94" s="36"/>
      <c r="X94" s="36"/>
      <c r="Y94" s="36"/>
      <c r="Z94" s="36"/>
      <c r="AA94" s="36"/>
      <c r="AB94" s="36"/>
      <c r="AC94" s="36"/>
      <c r="AD94" s="36"/>
      <c r="AE94" s="36"/>
    </row>
    <row r="95" spans="1:31" s="2" customFormat="1" ht="6.95" customHeight="1">
      <c r="A95" s="36"/>
      <c r="B95" s="57"/>
      <c r="C95" s="58"/>
      <c r="D95" s="58"/>
      <c r="E95" s="58"/>
      <c r="F95" s="58"/>
      <c r="G95" s="58"/>
      <c r="H95" s="58"/>
      <c r="I95" s="58"/>
      <c r="J95" s="58"/>
      <c r="K95" s="58"/>
      <c r="L95" s="132"/>
      <c r="S95" s="36"/>
      <c r="T95" s="36"/>
      <c r="U95" s="36"/>
      <c r="V95" s="36"/>
      <c r="W95" s="36"/>
      <c r="X95" s="36"/>
      <c r="Y95" s="36"/>
      <c r="Z95" s="36"/>
      <c r="AA95" s="36"/>
      <c r="AB95" s="36"/>
      <c r="AC95" s="36"/>
      <c r="AD95" s="36"/>
      <c r="AE95" s="36"/>
    </row>
    <row r="99" spans="1:31" s="2" customFormat="1" ht="6.95" customHeight="1">
      <c r="A99" s="36"/>
      <c r="B99" s="59"/>
      <c r="C99" s="60"/>
      <c r="D99" s="60"/>
      <c r="E99" s="60"/>
      <c r="F99" s="60"/>
      <c r="G99" s="60"/>
      <c r="H99" s="60"/>
      <c r="I99" s="60"/>
      <c r="J99" s="60"/>
      <c r="K99" s="60"/>
      <c r="L99" s="132"/>
      <c r="S99" s="36"/>
      <c r="T99" s="36"/>
      <c r="U99" s="36"/>
      <c r="V99" s="36"/>
      <c r="W99" s="36"/>
      <c r="X99" s="36"/>
      <c r="Y99" s="36"/>
      <c r="Z99" s="36"/>
      <c r="AA99" s="36"/>
      <c r="AB99" s="36"/>
      <c r="AC99" s="36"/>
      <c r="AD99" s="36"/>
      <c r="AE99" s="36"/>
    </row>
    <row r="100" spans="1:31" s="2" customFormat="1" ht="24.95" customHeight="1">
      <c r="A100" s="36"/>
      <c r="B100" s="37"/>
      <c r="C100" s="21" t="s">
        <v>147</v>
      </c>
      <c r="D100" s="38"/>
      <c r="E100" s="38"/>
      <c r="F100" s="38"/>
      <c r="G100" s="38"/>
      <c r="H100" s="38"/>
      <c r="I100" s="38"/>
      <c r="J100" s="38"/>
      <c r="K100" s="38"/>
      <c r="L100" s="132"/>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38"/>
      <c r="J101" s="38"/>
      <c r="K101" s="38"/>
      <c r="L101" s="132"/>
      <c r="S101" s="36"/>
      <c r="T101" s="36"/>
      <c r="U101" s="36"/>
      <c r="V101" s="36"/>
      <c r="W101" s="36"/>
      <c r="X101" s="36"/>
      <c r="Y101" s="36"/>
      <c r="Z101" s="36"/>
      <c r="AA101" s="36"/>
      <c r="AB101" s="36"/>
      <c r="AC101" s="36"/>
      <c r="AD101" s="36"/>
      <c r="AE101" s="36"/>
    </row>
    <row r="102" spans="1:31" s="2" customFormat="1" ht="12" customHeight="1">
      <c r="A102" s="36"/>
      <c r="B102" s="37"/>
      <c r="C102" s="30" t="s">
        <v>16</v>
      </c>
      <c r="D102" s="38"/>
      <c r="E102" s="38"/>
      <c r="F102" s="38"/>
      <c r="G102" s="38"/>
      <c r="H102" s="38"/>
      <c r="I102" s="38"/>
      <c r="J102" s="38"/>
      <c r="K102" s="38"/>
      <c r="L102" s="132"/>
      <c r="S102" s="36"/>
      <c r="T102" s="36"/>
      <c r="U102" s="36"/>
      <c r="V102" s="36"/>
      <c r="W102" s="36"/>
      <c r="X102" s="36"/>
      <c r="Y102" s="36"/>
      <c r="Z102" s="36"/>
      <c r="AA102" s="36"/>
      <c r="AB102" s="36"/>
      <c r="AC102" s="36"/>
      <c r="AD102" s="36"/>
      <c r="AE102" s="36"/>
    </row>
    <row r="103" spans="1:31" s="2" customFormat="1" ht="16.5" customHeight="1">
      <c r="A103" s="36"/>
      <c r="B103" s="37"/>
      <c r="C103" s="38"/>
      <c r="D103" s="38"/>
      <c r="E103" s="158" t="str">
        <f>E7</f>
        <v>SPŠS Havlíčkův Brod</v>
      </c>
      <c r="F103" s="30"/>
      <c r="G103" s="30"/>
      <c r="H103" s="30"/>
      <c r="I103" s="38"/>
      <c r="J103" s="38"/>
      <c r="K103" s="38"/>
      <c r="L103" s="132"/>
      <c r="S103" s="36"/>
      <c r="T103" s="36"/>
      <c r="U103" s="36"/>
      <c r="V103" s="36"/>
      <c r="W103" s="36"/>
      <c r="X103" s="36"/>
      <c r="Y103" s="36"/>
      <c r="Z103" s="36"/>
      <c r="AA103" s="36"/>
      <c r="AB103" s="36"/>
      <c r="AC103" s="36"/>
      <c r="AD103" s="36"/>
      <c r="AE103" s="36"/>
    </row>
    <row r="104" spans="1:31" s="2" customFormat="1" ht="12" customHeight="1">
      <c r="A104" s="36"/>
      <c r="B104" s="37"/>
      <c r="C104" s="30" t="s">
        <v>111</v>
      </c>
      <c r="D104" s="38"/>
      <c r="E104" s="38"/>
      <c r="F104" s="38"/>
      <c r="G104" s="38"/>
      <c r="H104" s="38"/>
      <c r="I104" s="38"/>
      <c r="J104" s="38"/>
      <c r="K104" s="38"/>
      <c r="L104" s="132"/>
      <c r="S104" s="36"/>
      <c r="T104" s="36"/>
      <c r="U104" s="36"/>
      <c r="V104" s="36"/>
      <c r="W104" s="36"/>
      <c r="X104" s="36"/>
      <c r="Y104" s="36"/>
      <c r="Z104" s="36"/>
      <c r="AA104" s="36"/>
      <c r="AB104" s="36"/>
      <c r="AC104" s="36"/>
      <c r="AD104" s="36"/>
      <c r="AE104" s="36"/>
    </row>
    <row r="105" spans="1:31" s="2" customFormat="1" ht="16.5" customHeight="1">
      <c r="A105" s="36"/>
      <c r="B105" s="37"/>
      <c r="C105" s="38"/>
      <c r="D105" s="38"/>
      <c r="E105" s="67" t="str">
        <f>E9</f>
        <v>02 - Stavební objekt</v>
      </c>
      <c r="F105" s="38"/>
      <c r="G105" s="38"/>
      <c r="H105" s="38"/>
      <c r="I105" s="38"/>
      <c r="J105" s="38"/>
      <c r="K105" s="38"/>
      <c r="L105" s="132"/>
      <c r="S105" s="36"/>
      <c r="T105" s="36"/>
      <c r="U105" s="36"/>
      <c r="V105" s="36"/>
      <c r="W105" s="36"/>
      <c r="X105" s="36"/>
      <c r="Y105" s="36"/>
      <c r="Z105" s="36"/>
      <c r="AA105" s="36"/>
      <c r="AB105" s="36"/>
      <c r="AC105" s="36"/>
      <c r="AD105" s="36"/>
      <c r="AE105" s="36"/>
    </row>
    <row r="106" spans="1:31" s="2" customFormat="1" ht="6.95" customHeight="1">
      <c r="A106" s="36"/>
      <c r="B106" s="37"/>
      <c r="C106" s="38"/>
      <c r="D106" s="38"/>
      <c r="E106" s="38"/>
      <c r="F106" s="38"/>
      <c r="G106" s="38"/>
      <c r="H106" s="38"/>
      <c r="I106" s="38"/>
      <c r="J106" s="38"/>
      <c r="K106" s="38"/>
      <c r="L106" s="132"/>
      <c r="S106" s="36"/>
      <c r="T106" s="36"/>
      <c r="U106" s="36"/>
      <c r="V106" s="36"/>
      <c r="W106" s="36"/>
      <c r="X106" s="36"/>
      <c r="Y106" s="36"/>
      <c r="Z106" s="36"/>
      <c r="AA106" s="36"/>
      <c r="AB106" s="36"/>
      <c r="AC106" s="36"/>
      <c r="AD106" s="36"/>
      <c r="AE106" s="36"/>
    </row>
    <row r="107" spans="1:31" s="2" customFormat="1" ht="12" customHeight="1">
      <c r="A107" s="36"/>
      <c r="B107" s="37"/>
      <c r="C107" s="30" t="s">
        <v>21</v>
      </c>
      <c r="D107" s="38"/>
      <c r="E107" s="38"/>
      <c r="F107" s="25" t="str">
        <f>F12</f>
        <v xml:space="preserve"> </v>
      </c>
      <c r="G107" s="38"/>
      <c r="H107" s="38"/>
      <c r="I107" s="30" t="s">
        <v>23</v>
      </c>
      <c r="J107" s="70" t="str">
        <f>IF(J12="","",J12)</f>
        <v>27. 9. 2023</v>
      </c>
      <c r="K107" s="38"/>
      <c r="L107" s="132"/>
      <c r="S107" s="36"/>
      <c r="T107" s="36"/>
      <c r="U107" s="36"/>
      <c r="V107" s="36"/>
      <c r="W107" s="36"/>
      <c r="X107" s="36"/>
      <c r="Y107" s="36"/>
      <c r="Z107" s="36"/>
      <c r="AA107" s="36"/>
      <c r="AB107" s="36"/>
      <c r="AC107" s="36"/>
      <c r="AD107" s="36"/>
      <c r="AE107" s="36"/>
    </row>
    <row r="108" spans="1:31" s="2" customFormat="1" ht="6.95" customHeight="1">
      <c r="A108" s="36"/>
      <c r="B108" s="37"/>
      <c r="C108" s="38"/>
      <c r="D108" s="38"/>
      <c r="E108" s="38"/>
      <c r="F108" s="38"/>
      <c r="G108" s="38"/>
      <c r="H108" s="38"/>
      <c r="I108" s="38"/>
      <c r="J108" s="38"/>
      <c r="K108" s="38"/>
      <c r="L108" s="132"/>
      <c r="S108" s="36"/>
      <c r="T108" s="36"/>
      <c r="U108" s="36"/>
      <c r="V108" s="36"/>
      <c r="W108" s="36"/>
      <c r="X108" s="36"/>
      <c r="Y108" s="36"/>
      <c r="Z108" s="36"/>
      <c r="AA108" s="36"/>
      <c r="AB108" s="36"/>
      <c r="AC108" s="36"/>
      <c r="AD108" s="36"/>
      <c r="AE108" s="36"/>
    </row>
    <row r="109" spans="1:31" s="2" customFormat="1" ht="15.15" customHeight="1">
      <c r="A109" s="36"/>
      <c r="B109" s="37"/>
      <c r="C109" s="30" t="s">
        <v>25</v>
      </c>
      <c r="D109" s="38"/>
      <c r="E109" s="38"/>
      <c r="F109" s="25" t="str">
        <f>E15</f>
        <v xml:space="preserve"> </v>
      </c>
      <c r="G109" s="38"/>
      <c r="H109" s="38"/>
      <c r="I109" s="30" t="s">
        <v>30</v>
      </c>
      <c r="J109" s="34" t="str">
        <f>E21</f>
        <v xml:space="preserve"> </v>
      </c>
      <c r="K109" s="38"/>
      <c r="L109" s="132"/>
      <c r="S109" s="36"/>
      <c r="T109" s="36"/>
      <c r="U109" s="36"/>
      <c r="V109" s="36"/>
      <c r="W109" s="36"/>
      <c r="X109" s="36"/>
      <c r="Y109" s="36"/>
      <c r="Z109" s="36"/>
      <c r="AA109" s="36"/>
      <c r="AB109" s="36"/>
      <c r="AC109" s="36"/>
      <c r="AD109" s="36"/>
      <c r="AE109" s="36"/>
    </row>
    <row r="110" spans="1:31" s="2" customFormat="1" ht="15.15" customHeight="1">
      <c r="A110" s="36"/>
      <c r="B110" s="37"/>
      <c r="C110" s="30" t="s">
        <v>28</v>
      </c>
      <c r="D110" s="38"/>
      <c r="E110" s="38"/>
      <c r="F110" s="25" t="str">
        <f>IF(E18="","",E18)</f>
        <v>Vyplň údaj</v>
      </c>
      <c r="G110" s="38"/>
      <c r="H110" s="38"/>
      <c r="I110" s="30" t="s">
        <v>32</v>
      </c>
      <c r="J110" s="34" t="str">
        <f>E24</f>
        <v xml:space="preserve"> </v>
      </c>
      <c r="K110" s="38"/>
      <c r="L110" s="132"/>
      <c r="S110" s="36"/>
      <c r="T110" s="36"/>
      <c r="U110" s="36"/>
      <c r="V110" s="36"/>
      <c r="W110" s="36"/>
      <c r="X110" s="36"/>
      <c r="Y110" s="36"/>
      <c r="Z110" s="36"/>
      <c r="AA110" s="36"/>
      <c r="AB110" s="36"/>
      <c r="AC110" s="36"/>
      <c r="AD110" s="36"/>
      <c r="AE110" s="36"/>
    </row>
    <row r="111" spans="1:31" s="2" customFormat="1" ht="10.3" customHeight="1">
      <c r="A111" s="36"/>
      <c r="B111" s="37"/>
      <c r="C111" s="38"/>
      <c r="D111" s="38"/>
      <c r="E111" s="38"/>
      <c r="F111" s="38"/>
      <c r="G111" s="38"/>
      <c r="H111" s="38"/>
      <c r="I111" s="38"/>
      <c r="J111" s="38"/>
      <c r="K111" s="38"/>
      <c r="L111" s="132"/>
      <c r="S111" s="36"/>
      <c r="T111" s="36"/>
      <c r="U111" s="36"/>
      <c r="V111" s="36"/>
      <c r="W111" s="36"/>
      <c r="X111" s="36"/>
      <c r="Y111" s="36"/>
      <c r="Z111" s="36"/>
      <c r="AA111" s="36"/>
      <c r="AB111" s="36"/>
      <c r="AC111" s="36"/>
      <c r="AD111" s="36"/>
      <c r="AE111" s="36"/>
    </row>
    <row r="112" spans="1:31" s="11" customFormat="1" ht="29.25" customHeight="1">
      <c r="A112" s="175"/>
      <c r="B112" s="176"/>
      <c r="C112" s="177" t="s">
        <v>148</v>
      </c>
      <c r="D112" s="178" t="s">
        <v>54</v>
      </c>
      <c r="E112" s="178" t="s">
        <v>50</v>
      </c>
      <c r="F112" s="178" t="s">
        <v>51</v>
      </c>
      <c r="G112" s="178" t="s">
        <v>149</v>
      </c>
      <c r="H112" s="178" t="s">
        <v>150</v>
      </c>
      <c r="I112" s="178" t="s">
        <v>151</v>
      </c>
      <c r="J112" s="178" t="s">
        <v>115</v>
      </c>
      <c r="K112" s="179" t="s">
        <v>152</v>
      </c>
      <c r="L112" s="180"/>
      <c r="M112" s="90" t="s">
        <v>19</v>
      </c>
      <c r="N112" s="91" t="s">
        <v>39</v>
      </c>
      <c r="O112" s="91" t="s">
        <v>153</v>
      </c>
      <c r="P112" s="91" t="s">
        <v>154</v>
      </c>
      <c r="Q112" s="91" t="s">
        <v>155</v>
      </c>
      <c r="R112" s="91" t="s">
        <v>156</v>
      </c>
      <c r="S112" s="91" t="s">
        <v>157</v>
      </c>
      <c r="T112" s="92" t="s">
        <v>158</v>
      </c>
      <c r="U112" s="175"/>
      <c r="V112" s="175"/>
      <c r="W112" s="175"/>
      <c r="X112" s="175"/>
      <c r="Y112" s="175"/>
      <c r="Z112" s="175"/>
      <c r="AA112" s="175"/>
      <c r="AB112" s="175"/>
      <c r="AC112" s="175"/>
      <c r="AD112" s="175"/>
      <c r="AE112" s="175"/>
    </row>
    <row r="113" spans="1:63" s="2" customFormat="1" ht="22.8" customHeight="1">
      <c r="A113" s="36"/>
      <c r="B113" s="37"/>
      <c r="C113" s="97" t="s">
        <v>159</v>
      </c>
      <c r="D113" s="38"/>
      <c r="E113" s="38"/>
      <c r="F113" s="38"/>
      <c r="G113" s="38"/>
      <c r="H113" s="38"/>
      <c r="I113" s="38"/>
      <c r="J113" s="181">
        <f>BK113</f>
        <v>0</v>
      </c>
      <c r="K113" s="38"/>
      <c r="L113" s="42"/>
      <c r="M113" s="93"/>
      <c r="N113" s="182"/>
      <c r="O113" s="94"/>
      <c r="P113" s="183">
        <f>P114+P383+P1027</f>
        <v>0</v>
      </c>
      <c r="Q113" s="94"/>
      <c r="R113" s="183">
        <f>R114+R383+R1027</f>
        <v>1155.9086523515002</v>
      </c>
      <c r="S113" s="94"/>
      <c r="T113" s="184">
        <f>T114+T383+T1027</f>
        <v>2.734</v>
      </c>
      <c r="U113" s="36"/>
      <c r="V113" s="36"/>
      <c r="W113" s="36"/>
      <c r="X113" s="36"/>
      <c r="Y113" s="36"/>
      <c r="Z113" s="36"/>
      <c r="AA113" s="36"/>
      <c r="AB113" s="36"/>
      <c r="AC113" s="36"/>
      <c r="AD113" s="36"/>
      <c r="AE113" s="36"/>
      <c r="AT113" s="15" t="s">
        <v>68</v>
      </c>
      <c r="AU113" s="15" t="s">
        <v>116</v>
      </c>
      <c r="BK113" s="185">
        <f>BK114+BK383+BK1027</f>
        <v>0</v>
      </c>
    </row>
    <row r="114" spans="1:63" s="12" customFormat="1" ht="25.9" customHeight="1">
      <c r="A114" s="12"/>
      <c r="B114" s="186"/>
      <c r="C114" s="187"/>
      <c r="D114" s="188" t="s">
        <v>68</v>
      </c>
      <c r="E114" s="189" t="s">
        <v>160</v>
      </c>
      <c r="F114" s="189" t="s">
        <v>161</v>
      </c>
      <c r="G114" s="187"/>
      <c r="H114" s="187"/>
      <c r="I114" s="190"/>
      <c r="J114" s="191">
        <f>BK114</f>
        <v>0</v>
      </c>
      <c r="K114" s="187"/>
      <c r="L114" s="192"/>
      <c r="M114" s="193"/>
      <c r="N114" s="194"/>
      <c r="O114" s="194"/>
      <c r="P114" s="195">
        <f>P115+P118+P149+P189+P233+P302+P371+P380</f>
        <v>0</v>
      </c>
      <c r="Q114" s="194"/>
      <c r="R114" s="195">
        <f>R115+R118+R149+R189+R233+R302+R371+R380</f>
        <v>772.7897236000001</v>
      </c>
      <c r="S114" s="194"/>
      <c r="T114" s="196">
        <f>T115+T118+T149+T189+T233+T302+T371+T380</f>
        <v>2.404</v>
      </c>
      <c r="U114" s="12"/>
      <c r="V114" s="12"/>
      <c r="W114" s="12"/>
      <c r="X114" s="12"/>
      <c r="Y114" s="12"/>
      <c r="Z114" s="12"/>
      <c r="AA114" s="12"/>
      <c r="AB114" s="12"/>
      <c r="AC114" s="12"/>
      <c r="AD114" s="12"/>
      <c r="AE114" s="12"/>
      <c r="AR114" s="197" t="s">
        <v>77</v>
      </c>
      <c r="AT114" s="198" t="s">
        <v>68</v>
      </c>
      <c r="AU114" s="198" t="s">
        <v>69</v>
      </c>
      <c r="AY114" s="197" t="s">
        <v>162</v>
      </c>
      <c r="BK114" s="199">
        <f>BK115+BK118+BK149+BK189+BK233+BK302+BK371+BK380</f>
        <v>0</v>
      </c>
    </row>
    <row r="115" spans="1:63" s="12" customFormat="1" ht="22.8" customHeight="1">
      <c r="A115" s="12"/>
      <c r="B115" s="186"/>
      <c r="C115" s="187"/>
      <c r="D115" s="188" t="s">
        <v>68</v>
      </c>
      <c r="E115" s="200" t="s">
        <v>77</v>
      </c>
      <c r="F115" s="200" t="s">
        <v>163</v>
      </c>
      <c r="G115" s="187"/>
      <c r="H115" s="187"/>
      <c r="I115" s="190"/>
      <c r="J115" s="201">
        <f>BK115</f>
        <v>0</v>
      </c>
      <c r="K115" s="187"/>
      <c r="L115" s="192"/>
      <c r="M115" s="193"/>
      <c r="N115" s="194"/>
      <c r="O115" s="194"/>
      <c r="P115" s="195">
        <f>SUM(P116:P117)</f>
        <v>0</v>
      </c>
      <c r="Q115" s="194"/>
      <c r="R115" s="195">
        <f>SUM(R116:R117)</f>
        <v>0</v>
      </c>
      <c r="S115" s="194"/>
      <c r="T115" s="196">
        <f>SUM(T116:T117)</f>
        <v>0</v>
      </c>
      <c r="U115" s="12"/>
      <c r="V115" s="12"/>
      <c r="W115" s="12"/>
      <c r="X115" s="12"/>
      <c r="Y115" s="12"/>
      <c r="Z115" s="12"/>
      <c r="AA115" s="12"/>
      <c r="AB115" s="12"/>
      <c r="AC115" s="12"/>
      <c r="AD115" s="12"/>
      <c r="AE115" s="12"/>
      <c r="AR115" s="197" t="s">
        <v>77</v>
      </c>
      <c r="AT115" s="198" t="s">
        <v>68</v>
      </c>
      <c r="AU115" s="198" t="s">
        <v>77</v>
      </c>
      <c r="AY115" s="197" t="s">
        <v>162</v>
      </c>
      <c r="BK115" s="199">
        <f>SUM(BK116:BK117)</f>
        <v>0</v>
      </c>
    </row>
    <row r="116" spans="1:65" s="2" customFormat="1" ht="33" customHeight="1">
      <c r="A116" s="36"/>
      <c r="B116" s="37"/>
      <c r="C116" s="202" t="s">
        <v>77</v>
      </c>
      <c r="D116" s="202" t="s">
        <v>164</v>
      </c>
      <c r="E116" s="203" t="s">
        <v>963</v>
      </c>
      <c r="F116" s="204" t="s">
        <v>964</v>
      </c>
      <c r="G116" s="205" t="s">
        <v>235</v>
      </c>
      <c r="H116" s="206">
        <v>6.773</v>
      </c>
      <c r="I116" s="207"/>
      <c r="J116" s="208">
        <f>ROUND(I116*H116,2)</f>
        <v>0</v>
      </c>
      <c r="K116" s="204" t="s">
        <v>168</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238</v>
      </c>
      <c r="AT116" s="213" t="s">
        <v>164</v>
      </c>
      <c r="AU116" s="213" t="s">
        <v>79</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238</v>
      </c>
      <c r="BM116" s="213" t="s">
        <v>965</v>
      </c>
    </row>
    <row r="117" spans="1:47" s="2" customFormat="1" ht="12">
      <c r="A117" s="36"/>
      <c r="B117" s="37"/>
      <c r="C117" s="38"/>
      <c r="D117" s="215" t="s">
        <v>171</v>
      </c>
      <c r="E117" s="38"/>
      <c r="F117" s="216" t="s">
        <v>966</v>
      </c>
      <c r="G117" s="38"/>
      <c r="H117" s="38"/>
      <c r="I117" s="217"/>
      <c r="J117" s="38"/>
      <c r="K117" s="38"/>
      <c r="L117" s="42"/>
      <c r="M117" s="218"/>
      <c r="N117" s="219"/>
      <c r="O117" s="82"/>
      <c r="P117" s="82"/>
      <c r="Q117" s="82"/>
      <c r="R117" s="82"/>
      <c r="S117" s="82"/>
      <c r="T117" s="83"/>
      <c r="U117" s="36"/>
      <c r="V117" s="36"/>
      <c r="W117" s="36"/>
      <c r="X117" s="36"/>
      <c r="Y117" s="36"/>
      <c r="Z117" s="36"/>
      <c r="AA117" s="36"/>
      <c r="AB117" s="36"/>
      <c r="AC117" s="36"/>
      <c r="AD117" s="36"/>
      <c r="AE117" s="36"/>
      <c r="AT117" s="15" t="s">
        <v>171</v>
      </c>
      <c r="AU117" s="15" t="s">
        <v>79</v>
      </c>
    </row>
    <row r="118" spans="1:63" s="12" customFormat="1" ht="22.8" customHeight="1">
      <c r="A118" s="12"/>
      <c r="B118" s="186"/>
      <c r="C118" s="187"/>
      <c r="D118" s="188" t="s">
        <v>68</v>
      </c>
      <c r="E118" s="200" t="s">
        <v>79</v>
      </c>
      <c r="F118" s="200" t="s">
        <v>967</v>
      </c>
      <c r="G118" s="187"/>
      <c r="H118" s="187"/>
      <c r="I118" s="190"/>
      <c r="J118" s="201">
        <f>BK118</f>
        <v>0</v>
      </c>
      <c r="K118" s="187"/>
      <c r="L118" s="192"/>
      <c r="M118" s="193"/>
      <c r="N118" s="194"/>
      <c r="O118" s="194"/>
      <c r="P118" s="195">
        <f>SUM(P119:P148)</f>
        <v>0</v>
      </c>
      <c r="Q118" s="194"/>
      <c r="R118" s="195">
        <f>SUM(R119:R148)</f>
        <v>49.1083383</v>
      </c>
      <c r="S118" s="194"/>
      <c r="T118" s="196">
        <f>SUM(T119:T148)</f>
        <v>0</v>
      </c>
      <c r="U118" s="12"/>
      <c r="V118" s="12"/>
      <c r="W118" s="12"/>
      <c r="X118" s="12"/>
      <c r="Y118" s="12"/>
      <c r="Z118" s="12"/>
      <c r="AA118" s="12"/>
      <c r="AB118" s="12"/>
      <c r="AC118" s="12"/>
      <c r="AD118" s="12"/>
      <c r="AE118" s="12"/>
      <c r="AR118" s="197" t="s">
        <v>77</v>
      </c>
      <c r="AT118" s="198" t="s">
        <v>68</v>
      </c>
      <c r="AU118" s="198" t="s">
        <v>77</v>
      </c>
      <c r="AY118" s="197" t="s">
        <v>162</v>
      </c>
      <c r="BK118" s="199">
        <f>SUM(BK119:BK148)</f>
        <v>0</v>
      </c>
    </row>
    <row r="119" spans="1:65" s="2" customFormat="1" ht="37.8" customHeight="1">
      <c r="A119" s="36"/>
      <c r="B119" s="37"/>
      <c r="C119" s="202" t="s">
        <v>79</v>
      </c>
      <c r="D119" s="202" t="s">
        <v>164</v>
      </c>
      <c r="E119" s="203" t="s">
        <v>968</v>
      </c>
      <c r="F119" s="204" t="s">
        <v>969</v>
      </c>
      <c r="G119" s="205" t="s">
        <v>235</v>
      </c>
      <c r="H119" s="206">
        <v>78.455</v>
      </c>
      <c r="I119" s="207"/>
      <c r="J119" s="208">
        <f>ROUND(I119*H119,2)</f>
        <v>0</v>
      </c>
      <c r="K119" s="204" t="s">
        <v>168</v>
      </c>
      <c r="L119" s="42"/>
      <c r="M119" s="209" t="s">
        <v>19</v>
      </c>
      <c r="N119" s="210" t="s">
        <v>40</v>
      </c>
      <c r="O119" s="82"/>
      <c r="P119" s="211">
        <f>O119*H119</f>
        <v>0</v>
      </c>
      <c r="Q119" s="211">
        <v>0.0001</v>
      </c>
      <c r="R119" s="211">
        <f>Q119*H119</f>
        <v>0.0078455</v>
      </c>
      <c r="S119" s="211">
        <v>0</v>
      </c>
      <c r="T119" s="212">
        <f>S119*H119</f>
        <v>0</v>
      </c>
      <c r="U119" s="36"/>
      <c r="V119" s="36"/>
      <c r="W119" s="36"/>
      <c r="X119" s="36"/>
      <c r="Y119" s="36"/>
      <c r="Z119" s="36"/>
      <c r="AA119" s="36"/>
      <c r="AB119" s="36"/>
      <c r="AC119" s="36"/>
      <c r="AD119" s="36"/>
      <c r="AE119" s="36"/>
      <c r="AR119" s="213" t="s">
        <v>169</v>
      </c>
      <c r="AT119" s="213" t="s">
        <v>164</v>
      </c>
      <c r="AU119" s="213" t="s">
        <v>79</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970</v>
      </c>
    </row>
    <row r="120" spans="1:47" s="2" customFormat="1" ht="12">
      <c r="A120" s="36"/>
      <c r="B120" s="37"/>
      <c r="C120" s="38"/>
      <c r="D120" s="215" t="s">
        <v>171</v>
      </c>
      <c r="E120" s="38"/>
      <c r="F120" s="216" t="s">
        <v>971</v>
      </c>
      <c r="G120" s="38"/>
      <c r="H120" s="38"/>
      <c r="I120" s="217"/>
      <c r="J120" s="38"/>
      <c r="K120" s="38"/>
      <c r="L120" s="42"/>
      <c r="M120" s="218"/>
      <c r="N120" s="219"/>
      <c r="O120" s="82"/>
      <c r="P120" s="82"/>
      <c r="Q120" s="82"/>
      <c r="R120" s="82"/>
      <c r="S120" s="82"/>
      <c r="T120" s="83"/>
      <c r="U120" s="36"/>
      <c r="V120" s="36"/>
      <c r="W120" s="36"/>
      <c r="X120" s="36"/>
      <c r="Y120" s="36"/>
      <c r="Z120" s="36"/>
      <c r="AA120" s="36"/>
      <c r="AB120" s="36"/>
      <c r="AC120" s="36"/>
      <c r="AD120" s="36"/>
      <c r="AE120" s="36"/>
      <c r="AT120" s="15" t="s">
        <v>171</v>
      </c>
      <c r="AU120" s="15" t="s">
        <v>79</v>
      </c>
    </row>
    <row r="121" spans="1:65" s="2" customFormat="1" ht="24.15" customHeight="1">
      <c r="A121" s="36"/>
      <c r="B121" s="37"/>
      <c r="C121" s="220" t="s">
        <v>177</v>
      </c>
      <c r="D121" s="220" t="s">
        <v>205</v>
      </c>
      <c r="E121" s="221" t="s">
        <v>972</v>
      </c>
      <c r="F121" s="222" t="s">
        <v>973</v>
      </c>
      <c r="G121" s="223" t="s">
        <v>235</v>
      </c>
      <c r="H121" s="224">
        <v>17.904</v>
      </c>
      <c r="I121" s="225"/>
      <c r="J121" s="226">
        <f>ROUND(I121*H121,2)</f>
        <v>0</v>
      </c>
      <c r="K121" s="222" t="s">
        <v>168</v>
      </c>
      <c r="L121" s="227"/>
      <c r="M121" s="228" t="s">
        <v>19</v>
      </c>
      <c r="N121" s="229" t="s">
        <v>40</v>
      </c>
      <c r="O121" s="82"/>
      <c r="P121" s="211">
        <f>O121*H121</f>
        <v>0</v>
      </c>
      <c r="Q121" s="211">
        <v>0.0003</v>
      </c>
      <c r="R121" s="211">
        <f>Q121*H121</f>
        <v>0.0053712</v>
      </c>
      <c r="S121" s="211">
        <v>0</v>
      </c>
      <c r="T121" s="212">
        <f>S121*H121</f>
        <v>0</v>
      </c>
      <c r="U121" s="36"/>
      <c r="V121" s="36"/>
      <c r="W121" s="36"/>
      <c r="X121" s="36"/>
      <c r="Y121" s="36"/>
      <c r="Z121" s="36"/>
      <c r="AA121" s="36"/>
      <c r="AB121" s="36"/>
      <c r="AC121" s="36"/>
      <c r="AD121" s="36"/>
      <c r="AE121" s="36"/>
      <c r="AR121" s="213" t="s">
        <v>204</v>
      </c>
      <c r="AT121" s="213" t="s">
        <v>205</v>
      </c>
      <c r="AU121" s="213" t="s">
        <v>79</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974</v>
      </c>
    </row>
    <row r="122" spans="1:65" s="2" customFormat="1" ht="24.15" customHeight="1">
      <c r="A122" s="36"/>
      <c r="B122" s="37"/>
      <c r="C122" s="220" t="s">
        <v>169</v>
      </c>
      <c r="D122" s="220" t="s">
        <v>205</v>
      </c>
      <c r="E122" s="221" t="s">
        <v>975</v>
      </c>
      <c r="F122" s="222" t="s">
        <v>976</v>
      </c>
      <c r="G122" s="223" t="s">
        <v>235</v>
      </c>
      <c r="H122" s="224">
        <v>75.026</v>
      </c>
      <c r="I122" s="225"/>
      <c r="J122" s="226">
        <f>ROUND(I122*H122,2)</f>
        <v>0</v>
      </c>
      <c r="K122" s="222" t="s">
        <v>168</v>
      </c>
      <c r="L122" s="227"/>
      <c r="M122" s="228" t="s">
        <v>19</v>
      </c>
      <c r="N122" s="229" t="s">
        <v>40</v>
      </c>
      <c r="O122" s="82"/>
      <c r="P122" s="211">
        <f>O122*H122</f>
        <v>0</v>
      </c>
      <c r="Q122" s="211">
        <v>0.0005</v>
      </c>
      <c r="R122" s="211">
        <f>Q122*H122</f>
        <v>0.037513</v>
      </c>
      <c r="S122" s="211">
        <v>0</v>
      </c>
      <c r="T122" s="212">
        <f>S122*H122</f>
        <v>0</v>
      </c>
      <c r="U122" s="36"/>
      <c r="V122" s="36"/>
      <c r="W122" s="36"/>
      <c r="X122" s="36"/>
      <c r="Y122" s="36"/>
      <c r="Z122" s="36"/>
      <c r="AA122" s="36"/>
      <c r="AB122" s="36"/>
      <c r="AC122" s="36"/>
      <c r="AD122" s="36"/>
      <c r="AE122" s="36"/>
      <c r="AR122" s="213" t="s">
        <v>204</v>
      </c>
      <c r="AT122" s="213" t="s">
        <v>205</v>
      </c>
      <c r="AU122" s="213" t="s">
        <v>79</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977</v>
      </c>
    </row>
    <row r="123" spans="1:65" s="2" customFormat="1" ht="37.8" customHeight="1">
      <c r="A123" s="36"/>
      <c r="B123" s="37"/>
      <c r="C123" s="202" t="s">
        <v>188</v>
      </c>
      <c r="D123" s="202" t="s">
        <v>164</v>
      </c>
      <c r="E123" s="203" t="s">
        <v>978</v>
      </c>
      <c r="F123" s="204" t="s">
        <v>979</v>
      </c>
      <c r="G123" s="205" t="s">
        <v>167</v>
      </c>
      <c r="H123" s="206">
        <v>1.016</v>
      </c>
      <c r="I123" s="207"/>
      <c r="J123" s="208">
        <f>ROUND(I123*H123,2)</f>
        <v>0</v>
      </c>
      <c r="K123" s="204" t="s">
        <v>168</v>
      </c>
      <c r="L123" s="42"/>
      <c r="M123" s="209" t="s">
        <v>19</v>
      </c>
      <c r="N123" s="210" t="s">
        <v>40</v>
      </c>
      <c r="O123" s="82"/>
      <c r="P123" s="211">
        <f>O123*H123</f>
        <v>0</v>
      </c>
      <c r="Q123" s="211">
        <v>2.16</v>
      </c>
      <c r="R123" s="211">
        <f>Q123*H123</f>
        <v>2.19456</v>
      </c>
      <c r="S123" s="211">
        <v>0</v>
      </c>
      <c r="T123" s="212">
        <f>S123*H123</f>
        <v>0</v>
      </c>
      <c r="U123" s="36"/>
      <c r="V123" s="36"/>
      <c r="W123" s="36"/>
      <c r="X123" s="36"/>
      <c r="Y123" s="36"/>
      <c r="Z123" s="36"/>
      <c r="AA123" s="36"/>
      <c r="AB123" s="36"/>
      <c r="AC123" s="36"/>
      <c r="AD123" s="36"/>
      <c r="AE123" s="36"/>
      <c r="AR123" s="213" t="s">
        <v>169</v>
      </c>
      <c r="AT123" s="213" t="s">
        <v>164</v>
      </c>
      <c r="AU123" s="213" t="s">
        <v>79</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980</v>
      </c>
    </row>
    <row r="124" spans="1:47" s="2" customFormat="1" ht="12">
      <c r="A124" s="36"/>
      <c r="B124" s="37"/>
      <c r="C124" s="38"/>
      <c r="D124" s="215" t="s">
        <v>171</v>
      </c>
      <c r="E124" s="38"/>
      <c r="F124" s="216" t="s">
        <v>981</v>
      </c>
      <c r="G124" s="38"/>
      <c r="H124" s="38"/>
      <c r="I124" s="217"/>
      <c r="J124" s="38"/>
      <c r="K124" s="38"/>
      <c r="L124" s="42"/>
      <c r="M124" s="218"/>
      <c r="N124" s="219"/>
      <c r="O124" s="82"/>
      <c r="P124" s="82"/>
      <c r="Q124" s="82"/>
      <c r="R124" s="82"/>
      <c r="S124" s="82"/>
      <c r="T124" s="83"/>
      <c r="U124" s="36"/>
      <c r="V124" s="36"/>
      <c r="W124" s="36"/>
      <c r="X124" s="36"/>
      <c r="Y124" s="36"/>
      <c r="Z124" s="36"/>
      <c r="AA124" s="36"/>
      <c r="AB124" s="36"/>
      <c r="AC124" s="36"/>
      <c r="AD124" s="36"/>
      <c r="AE124" s="36"/>
      <c r="AT124" s="15" t="s">
        <v>171</v>
      </c>
      <c r="AU124" s="15" t="s">
        <v>79</v>
      </c>
    </row>
    <row r="125" spans="1:65" s="2" customFormat="1" ht="24.15" customHeight="1">
      <c r="A125" s="36"/>
      <c r="B125" s="37"/>
      <c r="C125" s="202" t="s">
        <v>193</v>
      </c>
      <c r="D125" s="202" t="s">
        <v>164</v>
      </c>
      <c r="E125" s="203" t="s">
        <v>982</v>
      </c>
      <c r="F125" s="204" t="s">
        <v>983</v>
      </c>
      <c r="G125" s="205" t="s">
        <v>167</v>
      </c>
      <c r="H125" s="206">
        <v>14.117</v>
      </c>
      <c r="I125" s="207"/>
      <c r="J125" s="208">
        <f>ROUND(I125*H125,2)</f>
        <v>0</v>
      </c>
      <c r="K125" s="204" t="s">
        <v>168</v>
      </c>
      <c r="L125" s="42"/>
      <c r="M125" s="209" t="s">
        <v>19</v>
      </c>
      <c r="N125" s="210" t="s">
        <v>40</v>
      </c>
      <c r="O125" s="82"/>
      <c r="P125" s="211">
        <f>O125*H125</f>
        <v>0</v>
      </c>
      <c r="Q125" s="211">
        <v>1.98</v>
      </c>
      <c r="R125" s="211">
        <f>Q125*H125</f>
        <v>27.95166</v>
      </c>
      <c r="S125" s="211">
        <v>0</v>
      </c>
      <c r="T125" s="212">
        <f>S125*H125</f>
        <v>0</v>
      </c>
      <c r="U125" s="36"/>
      <c r="V125" s="36"/>
      <c r="W125" s="36"/>
      <c r="X125" s="36"/>
      <c r="Y125" s="36"/>
      <c r="Z125" s="36"/>
      <c r="AA125" s="36"/>
      <c r="AB125" s="36"/>
      <c r="AC125" s="36"/>
      <c r="AD125" s="36"/>
      <c r="AE125" s="36"/>
      <c r="AR125" s="213" t="s">
        <v>169</v>
      </c>
      <c r="AT125" s="213" t="s">
        <v>164</v>
      </c>
      <c r="AU125" s="213" t="s">
        <v>79</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984</v>
      </c>
    </row>
    <row r="126" spans="1:47" s="2" customFormat="1" ht="12">
      <c r="A126" s="36"/>
      <c r="B126" s="37"/>
      <c r="C126" s="38"/>
      <c r="D126" s="215" t="s">
        <v>171</v>
      </c>
      <c r="E126" s="38"/>
      <c r="F126" s="216" t="s">
        <v>985</v>
      </c>
      <c r="G126" s="38"/>
      <c r="H126" s="38"/>
      <c r="I126" s="217"/>
      <c r="J126" s="38"/>
      <c r="K126" s="38"/>
      <c r="L126" s="42"/>
      <c r="M126" s="218"/>
      <c r="N126" s="219"/>
      <c r="O126" s="82"/>
      <c r="P126" s="82"/>
      <c r="Q126" s="82"/>
      <c r="R126" s="82"/>
      <c r="S126" s="82"/>
      <c r="T126" s="83"/>
      <c r="U126" s="36"/>
      <c r="V126" s="36"/>
      <c r="W126" s="36"/>
      <c r="X126" s="36"/>
      <c r="Y126" s="36"/>
      <c r="Z126" s="36"/>
      <c r="AA126" s="36"/>
      <c r="AB126" s="36"/>
      <c r="AC126" s="36"/>
      <c r="AD126" s="36"/>
      <c r="AE126" s="36"/>
      <c r="AT126" s="15" t="s">
        <v>171</v>
      </c>
      <c r="AU126" s="15" t="s">
        <v>79</v>
      </c>
    </row>
    <row r="127" spans="1:65" s="2" customFormat="1" ht="24.15" customHeight="1">
      <c r="A127" s="36"/>
      <c r="B127" s="37"/>
      <c r="C127" s="202" t="s">
        <v>199</v>
      </c>
      <c r="D127" s="202" t="s">
        <v>164</v>
      </c>
      <c r="E127" s="203" t="s">
        <v>986</v>
      </c>
      <c r="F127" s="204" t="s">
        <v>987</v>
      </c>
      <c r="G127" s="205" t="s">
        <v>167</v>
      </c>
      <c r="H127" s="206">
        <v>2.276</v>
      </c>
      <c r="I127" s="207"/>
      <c r="J127" s="208">
        <f>ROUND(I127*H127,2)</f>
        <v>0</v>
      </c>
      <c r="K127" s="204" t="s">
        <v>168</v>
      </c>
      <c r="L127" s="42"/>
      <c r="M127" s="209" t="s">
        <v>19</v>
      </c>
      <c r="N127" s="210" t="s">
        <v>40</v>
      </c>
      <c r="O127" s="82"/>
      <c r="P127" s="211">
        <f>O127*H127</f>
        <v>0</v>
      </c>
      <c r="Q127" s="211">
        <v>2.50187</v>
      </c>
      <c r="R127" s="211">
        <f>Q127*H127</f>
        <v>5.6942561199999995</v>
      </c>
      <c r="S127" s="211">
        <v>0</v>
      </c>
      <c r="T127" s="212">
        <f>S127*H127</f>
        <v>0</v>
      </c>
      <c r="U127" s="36"/>
      <c r="V127" s="36"/>
      <c r="W127" s="36"/>
      <c r="X127" s="36"/>
      <c r="Y127" s="36"/>
      <c r="Z127" s="36"/>
      <c r="AA127" s="36"/>
      <c r="AB127" s="36"/>
      <c r="AC127" s="36"/>
      <c r="AD127" s="36"/>
      <c r="AE127" s="36"/>
      <c r="AR127" s="213" t="s">
        <v>169</v>
      </c>
      <c r="AT127" s="213" t="s">
        <v>164</v>
      </c>
      <c r="AU127" s="213" t="s">
        <v>79</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988</v>
      </c>
    </row>
    <row r="128" spans="1:47" s="2" customFormat="1" ht="12">
      <c r="A128" s="36"/>
      <c r="B128" s="37"/>
      <c r="C128" s="38"/>
      <c r="D128" s="215" t="s">
        <v>171</v>
      </c>
      <c r="E128" s="38"/>
      <c r="F128" s="216" t="s">
        <v>989</v>
      </c>
      <c r="G128" s="38"/>
      <c r="H128" s="38"/>
      <c r="I128" s="217"/>
      <c r="J128" s="38"/>
      <c r="K128" s="38"/>
      <c r="L128" s="42"/>
      <c r="M128" s="218"/>
      <c r="N128" s="219"/>
      <c r="O128" s="82"/>
      <c r="P128" s="82"/>
      <c r="Q128" s="82"/>
      <c r="R128" s="82"/>
      <c r="S128" s="82"/>
      <c r="T128" s="83"/>
      <c r="U128" s="36"/>
      <c r="V128" s="36"/>
      <c r="W128" s="36"/>
      <c r="X128" s="36"/>
      <c r="Y128" s="36"/>
      <c r="Z128" s="36"/>
      <c r="AA128" s="36"/>
      <c r="AB128" s="36"/>
      <c r="AC128" s="36"/>
      <c r="AD128" s="36"/>
      <c r="AE128" s="36"/>
      <c r="AT128" s="15" t="s">
        <v>171</v>
      </c>
      <c r="AU128" s="15" t="s">
        <v>79</v>
      </c>
    </row>
    <row r="129" spans="1:65" s="2" customFormat="1" ht="24.15" customHeight="1">
      <c r="A129" s="36"/>
      <c r="B129" s="37"/>
      <c r="C129" s="202" t="s">
        <v>204</v>
      </c>
      <c r="D129" s="202" t="s">
        <v>164</v>
      </c>
      <c r="E129" s="203" t="s">
        <v>990</v>
      </c>
      <c r="F129" s="204" t="s">
        <v>991</v>
      </c>
      <c r="G129" s="205" t="s">
        <v>167</v>
      </c>
      <c r="H129" s="206">
        <v>1.8</v>
      </c>
      <c r="I129" s="207"/>
      <c r="J129" s="208">
        <f>ROUND(I129*H129,2)</f>
        <v>0</v>
      </c>
      <c r="K129" s="204" t="s">
        <v>168</v>
      </c>
      <c r="L129" s="42"/>
      <c r="M129" s="209" t="s">
        <v>19</v>
      </c>
      <c r="N129" s="210" t="s">
        <v>40</v>
      </c>
      <c r="O129" s="82"/>
      <c r="P129" s="211">
        <f>O129*H129</f>
        <v>0</v>
      </c>
      <c r="Q129" s="211">
        <v>2.50187</v>
      </c>
      <c r="R129" s="211">
        <f>Q129*H129</f>
        <v>4.503366</v>
      </c>
      <c r="S129" s="211">
        <v>0</v>
      </c>
      <c r="T129" s="212">
        <f>S129*H129</f>
        <v>0</v>
      </c>
      <c r="U129" s="36"/>
      <c r="V129" s="36"/>
      <c r="W129" s="36"/>
      <c r="X129" s="36"/>
      <c r="Y129" s="36"/>
      <c r="Z129" s="36"/>
      <c r="AA129" s="36"/>
      <c r="AB129" s="36"/>
      <c r="AC129" s="36"/>
      <c r="AD129" s="36"/>
      <c r="AE129" s="36"/>
      <c r="AR129" s="213" t="s">
        <v>169</v>
      </c>
      <c r="AT129" s="213" t="s">
        <v>164</v>
      </c>
      <c r="AU129" s="213" t="s">
        <v>79</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992</v>
      </c>
    </row>
    <row r="130" spans="1:47" s="2" customFormat="1" ht="12">
      <c r="A130" s="36"/>
      <c r="B130" s="37"/>
      <c r="C130" s="38"/>
      <c r="D130" s="215" t="s">
        <v>171</v>
      </c>
      <c r="E130" s="38"/>
      <c r="F130" s="216" t="s">
        <v>993</v>
      </c>
      <c r="G130" s="38"/>
      <c r="H130" s="38"/>
      <c r="I130" s="217"/>
      <c r="J130" s="38"/>
      <c r="K130" s="38"/>
      <c r="L130" s="42"/>
      <c r="M130" s="218"/>
      <c r="N130" s="219"/>
      <c r="O130" s="82"/>
      <c r="P130" s="82"/>
      <c r="Q130" s="82"/>
      <c r="R130" s="82"/>
      <c r="S130" s="82"/>
      <c r="T130" s="83"/>
      <c r="U130" s="36"/>
      <c r="V130" s="36"/>
      <c r="W130" s="36"/>
      <c r="X130" s="36"/>
      <c r="Y130" s="36"/>
      <c r="Z130" s="36"/>
      <c r="AA130" s="36"/>
      <c r="AB130" s="36"/>
      <c r="AC130" s="36"/>
      <c r="AD130" s="36"/>
      <c r="AE130" s="36"/>
      <c r="AT130" s="15" t="s">
        <v>171</v>
      </c>
      <c r="AU130" s="15" t="s">
        <v>79</v>
      </c>
    </row>
    <row r="131" spans="1:65" s="2" customFormat="1" ht="16.5" customHeight="1">
      <c r="A131" s="36"/>
      <c r="B131" s="37"/>
      <c r="C131" s="202" t="s">
        <v>209</v>
      </c>
      <c r="D131" s="202" t="s">
        <v>164</v>
      </c>
      <c r="E131" s="203" t="s">
        <v>994</v>
      </c>
      <c r="F131" s="204" t="s">
        <v>995</v>
      </c>
      <c r="G131" s="205" t="s">
        <v>235</v>
      </c>
      <c r="H131" s="206">
        <v>7.228</v>
      </c>
      <c r="I131" s="207"/>
      <c r="J131" s="208">
        <f>ROUND(I131*H131,2)</f>
        <v>0</v>
      </c>
      <c r="K131" s="204" t="s">
        <v>168</v>
      </c>
      <c r="L131" s="42"/>
      <c r="M131" s="209" t="s">
        <v>19</v>
      </c>
      <c r="N131" s="210" t="s">
        <v>40</v>
      </c>
      <c r="O131" s="82"/>
      <c r="P131" s="211">
        <f>O131*H131</f>
        <v>0</v>
      </c>
      <c r="Q131" s="211">
        <v>0.00247</v>
      </c>
      <c r="R131" s="211">
        <f>Q131*H131</f>
        <v>0.01785316</v>
      </c>
      <c r="S131" s="211">
        <v>0</v>
      </c>
      <c r="T131" s="212">
        <f>S131*H131</f>
        <v>0</v>
      </c>
      <c r="U131" s="36"/>
      <c r="V131" s="36"/>
      <c r="W131" s="36"/>
      <c r="X131" s="36"/>
      <c r="Y131" s="36"/>
      <c r="Z131" s="36"/>
      <c r="AA131" s="36"/>
      <c r="AB131" s="36"/>
      <c r="AC131" s="36"/>
      <c r="AD131" s="36"/>
      <c r="AE131" s="36"/>
      <c r="AR131" s="213" t="s">
        <v>169</v>
      </c>
      <c r="AT131" s="213" t="s">
        <v>164</v>
      </c>
      <c r="AU131" s="213" t="s">
        <v>79</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996</v>
      </c>
    </row>
    <row r="132" spans="1:47" s="2" customFormat="1" ht="12">
      <c r="A132" s="36"/>
      <c r="B132" s="37"/>
      <c r="C132" s="38"/>
      <c r="D132" s="215" t="s">
        <v>171</v>
      </c>
      <c r="E132" s="38"/>
      <c r="F132" s="216" t="s">
        <v>997</v>
      </c>
      <c r="G132" s="38"/>
      <c r="H132" s="38"/>
      <c r="I132" s="217"/>
      <c r="J132" s="38"/>
      <c r="K132" s="38"/>
      <c r="L132" s="42"/>
      <c r="M132" s="218"/>
      <c r="N132" s="219"/>
      <c r="O132" s="82"/>
      <c r="P132" s="82"/>
      <c r="Q132" s="82"/>
      <c r="R132" s="82"/>
      <c r="S132" s="82"/>
      <c r="T132" s="83"/>
      <c r="U132" s="36"/>
      <c r="V132" s="36"/>
      <c r="W132" s="36"/>
      <c r="X132" s="36"/>
      <c r="Y132" s="36"/>
      <c r="Z132" s="36"/>
      <c r="AA132" s="36"/>
      <c r="AB132" s="36"/>
      <c r="AC132" s="36"/>
      <c r="AD132" s="36"/>
      <c r="AE132" s="36"/>
      <c r="AT132" s="15" t="s">
        <v>171</v>
      </c>
      <c r="AU132" s="15" t="s">
        <v>79</v>
      </c>
    </row>
    <row r="133" spans="1:65" s="2" customFormat="1" ht="16.5" customHeight="1">
      <c r="A133" s="36"/>
      <c r="B133" s="37"/>
      <c r="C133" s="202" t="s">
        <v>104</v>
      </c>
      <c r="D133" s="202" t="s">
        <v>164</v>
      </c>
      <c r="E133" s="203" t="s">
        <v>998</v>
      </c>
      <c r="F133" s="204" t="s">
        <v>999</v>
      </c>
      <c r="G133" s="205" t="s">
        <v>235</v>
      </c>
      <c r="H133" s="206">
        <v>7.228</v>
      </c>
      <c r="I133" s="207"/>
      <c r="J133" s="208">
        <f>ROUND(I133*H133,2)</f>
        <v>0</v>
      </c>
      <c r="K133" s="204" t="s">
        <v>168</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79</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1000</v>
      </c>
    </row>
    <row r="134" spans="1:47" s="2" customFormat="1" ht="12">
      <c r="A134" s="36"/>
      <c r="B134" s="37"/>
      <c r="C134" s="38"/>
      <c r="D134" s="215" t="s">
        <v>171</v>
      </c>
      <c r="E134" s="38"/>
      <c r="F134" s="216" t="s">
        <v>1001</v>
      </c>
      <c r="G134" s="38"/>
      <c r="H134" s="38"/>
      <c r="I134" s="217"/>
      <c r="J134" s="38"/>
      <c r="K134" s="38"/>
      <c r="L134" s="42"/>
      <c r="M134" s="218"/>
      <c r="N134" s="219"/>
      <c r="O134" s="82"/>
      <c r="P134" s="82"/>
      <c r="Q134" s="82"/>
      <c r="R134" s="82"/>
      <c r="S134" s="82"/>
      <c r="T134" s="83"/>
      <c r="U134" s="36"/>
      <c r="V134" s="36"/>
      <c r="W134" s="36"/>
      <c r="X134" s="36"/>
      <c r="Y134" s="36"/>
      <c r="Z134" s="36"/>
      <c r="AA134" s="36"/>
      <c r="AB134" s="36"/>
      <c r="AC134" s="36"/>
      <c r="AD134" s="36"/>
      <c r="AE134" s="36"/>
      <c r="AT134" s="15" t="s">
        <v>171</v>
      </c>
      <c r="AU134" s="15" t="s">
        <v>79</v>
      </c>
    </row>
    <row r="135" spans="1:65" s="2" customFormat="1" ht="24.15" customHeight="1">
      <c r="A135" s="36"/>
      <c r="B135" s="37"/>
      <c r="C135" s="202" t="s">
        <v>107</v>
      </c>
      <c r="D135" s="202" t="s">
        <v>164</v>
      </c>
      <c r="E135" s="203" t="s">
        <v>1002</v>
      </c>
      <c r="F135" s="204" t="s">
        <v>1003</v>
      </c>
      <c r="G135" s="205" t="s">
        <v>184</v>
      </c>
      <c r="H135" s="206">
        <v>0.27</v>
      </c>
      <c r="I135" s="207"/>
      <c r="J135" s="208">
        <f>ROUND(I135*H135,2)</f>
        <v>0</v>
      </c>
      <c r="K135" s="204" t="s">
        <v>168</v>
      </c>
      <c r="L135" s="42"/>
      <c r="M135" s="209" t="s">
        <v>19</v>
      </c>
      <c r="N135" s="210" t="s">
        <v>40</v>
      </c>
      <c r="O135" s="82"/>
      <c r="P135" s="211">
        <f>O135*H135</f>
        <v>0</v>
      </c>
      <c r="Q135" s="211">
        <v>1.06062</v>
      </c>
      <c r="R135" s="211">
        <f>Q135*H135</f>
        <v>0.2863674</v>
      </c>
      <c r="S135" s="211">
        <v>0</v>
      </c>
      <c r="T135" s="212">
        <f>S135*H135</f>
        <v>0</v>
      </c>
      <c r="U135" s="36"/>
      <c r="V135" s="36"/>
      <c r="W135" s="36"/>
      <c r="X135" s="36"/>
      <c r="Y135" s="36"/>
      <c r="Z135" s="36"/>
      <c r="AA135" s="36"/>
      <c r="AB135" s="36"/>
      <c r="AC135" s="36"/>
      <c r="AD135" s="36"/>
      <c r="AE135" s="36"/>
      <c r="AR135" s="213" t="s">
        <v>169</v>
      </c>
      <c r="AT135" s="213" t="s">
        <v>164</v>
      </c>
      <c r="AU135" s="213" t="s">
        <v>79</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1004</v>
      </c>
    </row>
    <row r="136" spans="1:47" s="2" customFormat="1" ht="12">
      <c r="A136" s="36"/>
      <c r="B136" s="37"/>
      <c r="C136" s="38"/>
      <c r="D136" s="215" t="s">
        <v>171</v>
      </c>
      <c r="E136" s="38"/>
      <c r="F136" s="216" t="s">
        <v>1005</v>
      </c>
      <c r="G136" s="38"/>
      <c r="H136" s="38"/>
      <c r="I136" s="217"/>
      <c r="J136" s="38"/>
      <c r="K136" s="38"/>
      <c r="L136" s="42"/>
      <c r="M136" s="218"/>
      <c r="N136" s="219"/>
      <c r="O136" s="82"/>
      <c r="P136" s="82"/>
      <c r="Q136" s="82"/>
      <c r="R136" s="82"/>
      <c r="S136" s="82"/>
      <c r="T136" s="83"/>
      <c r="U136" s="36"/>
      <c r="V136" s="36"/>
      <c r="W136" s="36"/>
      <c r="X136" s="36"/>
      <c r="Y136" s="36"/>
      <c r="Z136" s="36"/>
      <c r="AA136" s="36"/>
      <c r="AB136" s="36"/>
      <c r="AC136" s="36"/>
      <c r="AD136" s="36"/>
      <c r="AE136" s="36"/>
      <c r="AT136" s="15" t="s">
        <v>171</v>
      </c>
      <c r="AU136" s="15" t="s">
        <v>79</v>
      </c>
    </row>
    <row r="137" spans="1:65" s="2" customFormat="1" ht="24.15" customHeight="1">
      <c r="A137" s="36"/>
      <c r="B137" s="37"/>
      <c r="C137" s="202" t="s">
        <v>220</v>
      </c>
      <c r="D137" s="202" t="s">
        <v>164</v>
      </c>
      <c r="E137" s="203" t="s">
        <v>1006</v>
      </c>
      <c r="F137" s="204" t="s">
        <v>1007</v>
      </c>
      <c r="G137" s="205" t="s">
        <v>184</v>
      </c>
      <c r="H137" s="206">
        <v>0.17</v>
      </c>
      <c r="I137" s="207"/>
      <c r="J137" s="208">
        <f>ROUND(I137*H137,2)</f>
        <v>0</v>
      </c>
      <c r="K137" s="204" t="s">
        <v>168</v>
      </c>
      <c r="L137" s="42"/>
      <c r="M137" s="209" t="s">
        <v>19</v>
      </c>
      <c r="N137" s="210" t="s">
        <v>40</v>
      </c>
      <c r="O137" s="82"/>
      <c r="P137" s="211">
        <f>O137*H137</f>
        <v>0</v>
      </c>
      <c r="Q137" s="211">
        <v>1.06277</v>
      </c>
      <c r="R137" s="211">
        <f>Q137*H137</f>
        <v>0.18067090000000002</v>
      </c>
      <c r="S137" s="211">
        <v>0</v>
      </c>
      <c r="T137" s="212">
        <f>S137*H137</f>
        <v>0</v>
      </c>
      <c r="U137" s="36"/>
      <c r="V137" s="36"/>
      <c r="W137" s="36"/>
      <c r="X137" s="36"/>
      <c r="Y137" s="36"/>
      <c r="Z137" s="36"/>
      <c r="AA137" s="36"/>
      <c r="AB137" s="36"/>
      <c r="AC137" s="36"/>
      <c r="AD137" s="36"/>
      <c r="AE137" s="36"/>
      <c r="AR137" s="213" t="s">
        <v>169</v>
      </c>
      <c r="AT137" s="213" t="s">
        <v>164</v>
      </c>
      <c r="AU137" s="213" t="s">
        <v>79</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1008</v>
      </c>
    </row>
    <row r="138" spans="1:47" s="2" customFormat="1" ht="12">
      <c r="A138" s="36"/>
      <c r="B138" s="37"/>
      <c r="C138" s="38"/>
      <c r="D138" s="215" t="s">
        <v>171</v>
      </c>
      <c r="E138" s="38"/>
      <c r="F138" s="216" t="s">
        <v>1009</v>
      </c>
      <c r="G138" s="38"/>
      <c r="H138" s="38"/>
      <c r="I138" s="217"/>
      <c r="J138" s="38"/>
      <c r="K138" s="38"/>
      <c r="L138" s="42"/>
      <c r="M138" s="218"/>
      <c r="N138" s="219"/>
      <c r="O138" s="82"/>
      <c r="P138" s="82"/>
      <c r="Q138" s="82"/>
      <c r="R138" s="82"/>
      <c r="S138" s="82"/>
      <c r="T138" s="83"/>
      <c r="U138" s="36"/>
      <c r="V138" s="36"/>
      <c r="W138" s="36"/>
      <c r="X138" s="36"/>
      <c r="Y138" s="36"/>
      <c r="Z138" s="36"/>
      <c r="AA138" s="36"/>
      <c r="AB138" s="36"/>
      <c r="AC138" s="36"/>
      <c r="AD138" s="36"/>
      <c r="AE138" s="36"/>
      <c r="AT138" s="15" t="s">
        <v>171</v>
      </c>
      <c r="AU138" s="15" t="s">
        <v>79</v>
      </c>
    </row>
    <row r="139" spans="1:65" s="2" customFormat="1" ht="44.25" customHeight="1">
      <c r="A139" s="36"/>
      <c r="B139" s="37"/>
      <c r="C139" s="202" t="s">
        <v>225</v>
      </c>
      <c r="D139" s="202" t="s">
        <v>164</v>
      </c>
      <c r="E139" s="203" t="s">
        <v>1010</v>
      </c>
      <c r="F139" s="204" t="s">
        <v>1011</v>
      </c>
      <c r="G139" s="205" t="s">
        <v>235</v>
      </c>
      <c r="H139" s="206">
        <v>9.781</v>
      </c>
      <c r="I139" s="207"/>
      <c r="J139" s="208">
        <f>ROUND(I139*H139,2)</f>
        <v>0</v>
      </c>
      <c r="K139" s="204" t="s">
        <v>168</v>
      </c>
      <c r="L139" s="42"/>
      <c r="M139" s="209" t="s">
        <v>19</v>
      </c>
      <c r="N139" s="210" t="s">
        <v>40</v>
      </c>
      <c r="O139" s="82"/>
      <c r="P139" s="211">
        <f>O139*H139</f>
        <v>0</v>
      </c>
      <c r="Q139" s="211">
        <v>0.5496</v>
      </c>
      <c r="R139" s="211">
        <f>Q139*H139</f>
        <v>5.3756376</v>
      </c>
      <c r="S139" s="211">
        <v>0</v>
      </c>
      <c r="T139" s="212">
        <f>S139*H139</f>
        <v>0</v>
      </c>
      <c r="U139" s="36"/>
      <c r="V139" s="36"/>
      <c r="W139" s="36"/>
      <c r="X139" s="36"/>
      <c r="Y139" s="36"/>
      <c r="Z139" s="36"/>
      <c r="AA139" s="36"/>
      <c r="AB139" s="36"/>
      <c r="AC139" s="36"/>
      <c r="AD139" s="36"/>
      <c r="AE139" s="36"/>
      <c r="AR139" s="213" t="s">
        <v>169</v>
      </c>
      <c r="AT139" s="213" t="s">
        <v>164</v>
      </c>
      <c r="AU139" s="213" t="s">
        <v>79</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1012</v>
      </c>
    </row>
    <row r="140" spans="1:47" s="2" customFormat="1" ht="12">
      <c r="A140" s="36"/>
      <c r="B140" s="37"/>
      <c r="C140" s="38"/>
      <c r="D140" s="215" t="s">
        <v>171</v>
      </c>
      <c r="E140" s="38"/>
      <c r="F140" s="216" t="s">
        <v>1013</v>
      </c>
      <c r="G140" s="38"/>
      <c r="H140" s="38"/>
      <c r="I140" s="217"/>
      <c r="J140" s="38"/>
      <c r="K140" s="38"/>
      <c r="L140" s="42"/>
      <c r="M140" s="218"/>
      <c r="N140" s="219"/>
      <c r="O140" s="82"/>
      <c r="P140" s="82"/>
      <c r="Q140" s="82"/>
      <c r="R140" s="82"/>
      <c r="S140" s="82"/>
      <c r="T140" s="83"/>
      <c r="U140" s="36"/>
      <c r="V140" s="36"/>
      <c r="W140" s="36"/>
      <c r="X140" s="36"/>
      <c r="Y140" s="36"/>
      <c r="Z140" s="36"/>
      <c r="AA140" s="36"/>
      <c r="AB140" s="36"/>
      <c r="AC140" s="36"/>
      <c r="AD140" s="36"/>
      <c r="AE140" s="36"/>
      <c r="AT140" s="15" t="s">
        <v>171</v>
      </c>
      <c r="AU140" s="15" t="s">
        <v>79</v>
      </c>
    </row>
    <row r="141" spans="1:65" s="2" customFormat="1" ht="24.15" customHeight="1">
      <c r="A141" s="36"/>
      <c r="B141" s="37"/>
      <c r="C141" s="202" t="s">
        <v>229</v>
      </c>
      <c r="D141" s="202" t="s">
        <v>164</v>
      </c>
      <c r="E141" s="203" t="s">
        <v>1014</v>
      </c>
      <c r="F141" s="204" t="s">
        <v>1015</v>
      </c>
      <c r="G141" s="205" t="s">
        <v>167</v>
      </c>
      <c r="H141" s="206">
        <v>0.966</v>
      </c>
      <c r="I141" s="207"/>
      <c r="J141" s="208">
        <f>ROUND(I141*H141,2)</f>
        <v>0</v>
      </c>
      <c r="K141" s="204" t="s">
        <v>168</v>
      </c>
      <c r="L141" s="42"/>
      <c r="M141" s="209" t="s">
        <v>19</v>
      </c>
      <c r="N141" s="210" t="s">
        <v>40</v>
      </c>
      <c r="O141" s="82"/>
      <c r="P141" s="211">
        <f>O141*H141</f>
        <v>0</v>
      </c>
      <c r="Q141" s="211">
        <v>2.50187</v>
      </c>
      <c r="R141" s="211">
        <f>Q141*H141</f>
        <v>2.41680642</v>
      </c>
      <c r="S141" s="211">
        <v>0</v>
      </c>
      <c r="T141" s="212">
        <f>S141*H141</f>
        <v>0</v>
      </c>
      <c r="U141" s="36"/>
      <c r="V141" s="36"/>
      <c r="W141" s="36"/>
      <c r="X141" s="36"/>
      <c r="Y141" s="36"/>
      <c r="Z141" s="36"/>
      <c r="AA141" s="36"/>
      <c r="AB141" s="36"/>
      <c r="AC141" s="36"/>
      <c r="AD141" s="36"/>
      <c r="AE141" s="36"/>
      <c r="AR141" s="213" t="s">
        <v>169</v>
      </c>
      <c r="AT141" s="213" t="s">
        <v>164</v>
      </c>
      <c r="AU141" s="213" t="s">
        <v>79</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1016</v>
      </c>
    </row>
    <row r="142" spans="1:47" s="2" customFormat="1" ht="12">
      <c r="A142" s="36"/>
      <c r="B142" s="37"/>
      <c r="C142" s="38"/>
      <c r="D142" s="215" t="s">
        <v>171</v>
      </c>
      <c r="E142" s="38"/>
      <c r="F142" s="216" t="s">
        <v>1017</v>
      </c>
      <c r="G142" s="38"/>
      <c r="H142" s="38"/>
      <c r="I142" s="217"/>
      <c r="J142" s="38"/>
      <c r="K142" s="38"/>
      <c r="L142" s="42"/>
      <c r="M142" s="218"/>
      <c r="N142" s="219"/>
      <c r="O142" s="82"/>
      <c r="P142" s="82"/>
      <c r="Q142" s="82"/>
      <c r="R142" s="82"/>
      <c r="S142" s="82"/>
      <c r="T142" s="83"/>
      <c r="U142" s="36"/>
      <c r="V142" s="36"/>
      <c r="W142" s="36"/>
      <c r="X142" s="36"/>
      <c r="Y142" s="36"/>
      <c r="Z142" s="36"/>
      <c r="AA142" s="36"/>
      <c r="AB142" s="36"/>
      <c r="AC142" s="36"/>
      <c r="AD142" s="36"/>
      <c r="AE142" s="36"/>
      <c r="AT142" s="15" t="s">
        <v>171</v>
      </c>
      <c r="AU142" s="15" t="s">
        <v>79</v>
      </c>
    </row>
    <row r="143" spans="1:65" s="2" customFormat="1" ht="24.15" customHeight="1">
      <c r="A143" s="36"/>
      <c r="B143" s="37"/>
      <c r="C143" s="202" t="s">
        <v>8</v>
      </c>
      <c r="D143" s="202" t="s">
        <v>164</v>
      </c>
      <c r="E143" s="203" t="s">
        <v>1018</v>
      </c>
      <c r="F143" s="204" t="s">
        <v>1019</v>
      </c>
      <c r="G143" s="205" t="s">
        <v>235</v>
      </c>
      <c r="H143" s="206">
        <v>8.46</v>
      </c>
      <c r="I143" s="207"/>
      <c r="J143" s="208">
        <f>ROUND(I143*H143,2)</f>
        <v>0</v>
      </c>
      <c r="K143" s="204" t="s">
        <v>168</v>
      </c>
      <c r="L143" s="42"/>
      <c r="M143" s="209" t="s">
        <v>19</v>
      </c>
      <c r="N143" s="210" t="s">
        <v>40</v>
      </c>
      <c r="O143" s="82"/>
      <c r="P143" s="211">
        <f>O143*H143</f>
        <v>0</v>
      </c>
      <c r="Q143" s="211">
        <v>0.00275</v>
      </c>
      <c r="R143" s="211">
        <f>Q143*H143</f>
        <v>0.023265</v>
      </c>
      <c r="S143" s="211">
        <v>0</v>
      </c>
      <c r="T143" s="212">
        <f>S143*H143</f>
        <v>0</v>
      </c>
      <c r="U143" s="36"/>
      <c r="V143" s="36"/>
      <c r="W143" s="36"/>
      <c r="X143" s="36"/>
      <c r="Y143" s="36"/>
      <c r="Z143" s="36"/>
      <c r="AA143" s="36"/>
      <c r="AB143" s="36"/>
      <c r="AC143" s="36"/>
      <c r="AD143" s="36"/>
      <c r="AE143" s="36"/>
      <c r="AR143" s="213" t="s">
        <v>169</v>
      </c>
      <c r="AT143" s="213" t="s">
        <v>164</v>
      </c>
      <c r="AU143" s="213" t="s">
        <v>79</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1020</v>
      </c>
    </row>
    <row r="144" spans="1:47" s="2" customFormat="1" ht="12">
      <c r="A144" s="36"/>
      <c r="B144" s="37"/>
      <c r="C144" s="38"/>
      <c r="D144" s="215" t="s">
        <v>171</v>
      </c>
      <c r="E144" s="38"/>
      <c r="F144" s="216" t="s">
        <v>1021</v>
      </c>
      <c r="G144" s="38"/>
      <c r="H144" s="38"/>
      <c r="I144" s="217"/>
      <c r="J144" s="38"/>
      <c r="K144" s="38"/>
      <c r="L144" s="42"/>
      <c r="M144" s="218"/>
      <c r="N144" s="219"/>
      <c r="O144" s="82"/>
      <c r="P144" s="82"/>
      <c r="Q144" s="82"/>
      <c r="R144" s="82"/>
      <c r="S144" s="82"/>
      <c r="T144" s="83"/>
      <c r="U144" s="36"/>
      <c r="V144" s="36"/>
      <c r="W144" s="36"/>
      <c r="X144" s="36"/>
      <c r="Y144" s="36"/>
      <c r="Z144" s="36"/>
      <c r="AA144" s="36"/>
      <c r="AB144" s="36"/>
      <c r="AC144" s="36"/>
      <c r="AD144" s="36"/>
      <c r="AE144" s="36"/>
      <c r="AT144" s="15" t="s">
        <v>171</v>
      </c>
      <c r="AU144" s="15" t="s">
        <v>79</v>
      </c>
    </row>
    <row r="145" spans="1:65" s="2" customFormat="1" ht="24.15" customHeight="1">
      <c r="A145" s="36"/>
      <c r="B145" s="37"/>
      <c r="C145" s="202" t="s">
        <v>238</v>
      </c>
      <c r="D145" s="202" t="s">
        <v>164</v>
      </c>
      <c r="E145" s="203" t="s">
        <v>1022</v>
      </c>
      <c r="F145" s="204" t="s">
        <v>1023</v>
      </c>
      <c r="G145" s="205" t="s">
        <v>235</v>
      </c>
      <c r="H145" s="206">
        <v>8.46</v>
      </c>
      <c r="I145" s="207"/>
      <c r="J145" s="208">
        <f>ROUND(I145*H145,2)</f>
        <v>0</v>
      </c>
      <c r="K145" s="204" t="s">
        <v>168</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79</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1024</v>
      </c>
    </row>
    <row r="146" spans="1:47" s="2" customFormat="1" ht="12">
      <c r="A146" s="36"/>
      <c r="B146" s="37"/>
      <c r="C146" s="38"/>
      <c r="D146" s="215" t="s">
        <v>171</v>
      </c>
      <c r="E146" s="38"/>
      <c r="F146" s="216" t="s">
        <v>1025</v>
      </c>
      <c r="G146" s="38"/>
      <c r="H146" s="38"/>
      <c r="I146" s="217"/>
      <c r="J146" s="38"/>
      <c r="K146" s="38"/>
      <c r="L146" s="42"/>
      <c r="M146" s="218"/>
      <c r="N146" s="219"/>
      <c r="O146" s="82"/>
      <c r="P146" s="82"/>
      <c r="Q146" s="82"/>
      <c r="R146" s="82"/>
      <c r="S146" s="82"/>
      <c r="T146" s="83"/>
      <c r="U146" s="36"/>
      <c r="V146" s="36"/>
      <c r="W146" s="36"/>
      <c r="X146" s="36"/>
      <c r="Y146" s="36"/>
      <c r="Z146" s="36"/>
      <c r="AA146" s="36"/>
      <c r="AB146" s="36"/>
      <c r="AC146" s="36"/>
      <c r="AD146" s="36"/>
      <c r="AE146" s="36"/>
      <c r="AT146" s="15" t="s">
        <v>171</v>
      </c>
      <c r="AU146" s="15" t="s">
        <v>79</v>
      </c>
    </row>
    <row r="147" spans="1:65" s="2" customFormat="1" ht="55.5" customHeight="1">
      <c r="A147" s="36"/>
      <c r="B147" s="37"/>
      <c r="C147" s="202" t="s">
        <v>244</v>
      </c>
      <c r="D147" s="202" t="s">
        <v>164</v>
      </c>
      <c r="E147" s="203" t="s">
        <v>1026</v>
      </c>
      <c r="F147" s="204" t="s">
        <v>1027</v>
      </c>
      <c r="G147" s="205" t="s">
        <v>184</v>
      </c>
      <c r="H147" s="206">
        <v>0.39</v>
      </c>
      <c r="I147" s="207"/>
      <c r="J147" s="208">
        <f>ROUND(I147*H147,2)</f>
        <v>0</v>
      </c>
      <c r="K147" s="204" t="s">
        <v>168</v>
      </c>
      <c r="L147" s="42"/>
      <c r="M147" s="209" t="s">
        <v>19</v>
      </c>
      <c r="N147" s="210" t="s">
        <v>40</v>
      </c>
      <c r="O147" s="82"/>
      <c r="P147" s="211">
        <f>O147*H147</f>
        <v>0</v>
      </c>
      <c r="Q147" s="211">
        <v>1.0594</v>
      </c>
      <c r="R147" s="211">
        <f>Q147*H147</f>
        <v>0.413166</v>
      </c>
      <c r="S147" s="211">
        <v>0</v>
      </c>
      <c r="T147" s="212">
        <f>S147*H147</f>
        <v>0</v>
      </c>
      <c r="U147" s="36"/>
      <c r="V147" s="36"/>
      <c r="W147" s="36"/>
      <c r="X147" s="36"/>
      <c r="Y147" s="36"/>
      <c r="Z147" s="36"/>
      <c r="AA147" s="36"/>
      <c r="AB147" s="36"/>
      <c r="AC147" s="36"/>
      <c r="AD147" s="36"/>
      <c r="AE147" s="36"/>
      <c r="AR147" s="213" t="s">
        <v>169</v>
      </c>
      <c r="AT147" s="213" t="s">
        <v>164</v>
      </c>
      <c r="AU147" s="213" t="s">
        <v>79</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1028</v>
      </c>
    </row>
    <row r="148" spans="1:47" s="2" customFormat="1" ht="12">
      <c r="A148" s="36"/>
      <c r="B148" s="37"/>
      <c r="C148" s="38"/>
      <c r="D148" s="215" t="s">
        <v>171</v>
      </c>
      <c r="E148" s="38"/>
      <c r="F148" s="216" t="s">
        <v>1029</v>
      </c>
      <c r="G148" s="38"/>
      <c r="H148" s="38"/>
      <c r="I148" s="217"/>
      <c r="J148" s="38"/>
      <c r="K148" s="38"/>
      <c r="L148" s="42"/>
      <c r="M148" s="218"/>
      <c r="N148" s="219"/>
      <c r="O148" s="82"/>
      <c r="P148" s="82"/>
      <c r="Q148" s="82"/>
      <c r="R148" s="82"/>
      <c r="S148" s="82"/>
      <c r="T148" s="83"/>
      <c r="U148" s="36"/>
      <c r="V148" s="36"/>
      <c r="W148" s="36"/>
      <c r="X148" s="36"/>
      <c r="Y148" s="36"/>
      <c r="Z148" s="36"/>
      <c r="AA148" s="36"/>
      <c r="AB148" s="36"/>
      <c r="AC148" s="36"/>
      <c r="AD148" s="36"/>
      <c r="AE148" s="36"/>
      <c r="AT148" s="15" t="s">
        <v>171</v>
      </c>
      <c r="AU148" s="15" t="s">
        <v>79</v>
      </c>
    </row>
    <row r="149" spans="1:63" s="12" customFormat="1" ht="22.8" customHeight="1">
      <c r="A149" s="12"/>
      <c r="B149" s="186"/>
      <c r="C149" s="187"/>
      <c r="D149" s="188" t="s">
        <v>68</v>
      </c>
      <c r="E149" s="200" t="s">
        <v>177</v>
      </c>
      <c r="F149" s="200" t="s">
        <v>187</v>
      </c>
      <c r="G149" s="187"/>
      <c r="H149" s="187"/>
      <c r="I149" s="190"/>
      <c r="J149" s="201">
        <f>BK149</f>
        <v>0</v>
      </c>
      <c r="K149" s="187"/>
      <c r="L149" s="192"/>
      <c r="M149" s="193"/>
      <c r="N149" s="194"/>
      <c r="O149" s="194"/>
      <c r="P149" s="195">
        <f>SUM(P150:P188)</f>
        <v>0</v>
      </c>
      <c r="Q149" s="194"/>
      <c r="R149" s="195">
        <f>SUM(R150:R188)</f>
        <v>165.81354966999996</v>
      </c>
      <c r="S149" s="194"/>
      <c r="T149" s="196">
        <f>SUM(T150:T188)</f>
        <v>0</v>
      </c>
      <c r="U149" s="12"/>
      <c r="V149" s="12"/>
      <c r="W149" s="12"/>
      <c r="X149" s="12"/>
      <c r="Y149" s="12"/>
      <c r="Z149" s="12"/>
      <c r="AA149" s="12"/>
      <c r="AB149" s="12"/>
      <c r="AC149" s="12"/>
      <c r="AD149" s="12"/>
      <c r="AE149" s="12"/>
      <c r="AR149" s="197" t="s">
        <v>77</v>
      </c>
      <c r="AT149" s="198" t="s">
        <v>68</v>
      </c>
      <c r="AU149" s="198" t="s">
        <v>77</v>
      </c>
      <c r="AY149" s="197" t="s">
        <v>162</v>
      </c>
      <c r="BK149" s="199">
        <f>SUM(BK150:BK188)</f>
        <v>0</v>
      </c>
    </row>
    <row r="150" spans="1:65" s="2" customFormat="1" ht="33" customHeight="1">
      <c r="A150" s="36"/>
      <c r="B150" s="37"/>
      <c r="C150" s="202" t="s">
        <v>249</v>
      </c>
      <c r="D150" s="202" t="s">
        <v>164</v>
      </c>
      <c r="E150" s="203" t="s">
        <v>189</v>
      </c>
      <c r="F150" s="204" t="s">
        <v>190</v>
      </c>
      <c r="G150" s="205" t="s">
        <v>167</v>
      </c>
      <c r="H150" s="206">
        <v>24.308</v>
      </c>
      <c r="I150" s="207"/>
      <c r="J150" s="208">
        <f>ROUND(I150*H150,2)</f>
        <v>0</v>
      </c>
      <c r="K150" s="204" t="s">
        <v>168</v>
      </c>
      <c r="L150" s="42"/>
      <c r="M150" s="209" t="s">
        <v>19</v>
      </c>
      <c r="N150" s="210" t="s">
        <v>40</v>
      </c>
      <c r="O150" s="82"/>
      <c r="P150" s="211">
        <f>O150*H150</f>
        <v>0</v>
      </c>
      <c r="Q150" s="211">
        <v>1.6627</v>
      </c>
      <c r="R150" s="211">
        <f>Q150*H150</f>
        <v>40.4169116</v>
      </c>
      <c r="S150" s="211">
        <v>0</v>
      </c>
      <c r="T150" s="212">
        <f>S150*H150</f>
        <v>0</v>
      </c>
      <c r="U150" s="36"/>
      <c r="V150" s="36"/>
      <c r="W150" s="36"/>
      <c r="X150" s="36"/>
      <c r="Y150" s="36"/>
      <c r="Z150" s="36"/>
      <c r="AA150" s="36"/>
      <c r="AB150" s="36"/>
      <c r="AC150" s="36"/>
      <c r="AD150" s="36"/>
      <c r="AE150" s="36"/>
      <c r="AR150" s="213" t="s">
        <v>169</v>
      </c>
      <c r="AT150" s="213" t="s">
        <v>164</v>
      </c>
      <c r="AU150" s="213" t="s">
        <v>79</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1030</v>
      </c>
    </row>
    <row r="151" spans="1:47" s="2" customFormat="1" ht="12">
      <c r="A151" s="36"/>
      <c r="B151" s="37"/>
      <c r="C151" s="38"/>
      <c r="D151" s="215" t="s">
        <v>171</v>
      </c>
      <c r="E151" s="38"/>
      <c r="F151" s="216" t="s">
        <v>192</v>
      </c>
      <c r="G151" s="38"/>
      <c r="H151" s="38"/>
      <c r="I151" s="217"/>
      <c r="J151" s="38"/>
      <c r="K151" s="38"/>
      <c r="L151" s="42"/>
      <c r="M151" s="218"/>
      <c r="N151" s="219"/>
      <c r="O151" s="82"/>
      <c r="P151" s="82"/>
      <c r="Q151" s="82"/>
      <c r="R151" s="82"/>
      <c r="S151" s="82"/>
      <c r="T151" s="83"/>
      <c r="U151" s="36"/>
      <c r="V151" s="36"/>
      <c r="W151" s="36"/>
      <c r="X151" s="36"/>
      <c r="Y151" s="36"/>
      <c r="Z151" s="36"/>
      <c r="AA151" s="36"/>
      <c r="AB151" s="36"/>
      <c r="AC151" s="36"/>
      <c r="AD151" s="36"/>
      <c r="AE151" s="36"/>
      <c r="AT151" s="15" t="s">
        <v>171</v>
      </c>
      <c r="AU151" s="15" t="s">
        <v>79</v>
      </c>
    </row>
    <row r="152" spans="1:65" s="2" customFormat="1" ht="44.25" customHeight="1">
      <c r="A152" s="36"/>
      <c r="B152" s="37"/>
      <c r="C152" s="202" t="s">
        <v>254</v>
      </c>
      <c r="D152" s="202" t="s">
        <v>164</v>
      </c>
      <c r="E152" s="203" t="s">
        <v>1031</v>
      </c>
      <c r="F152" s="204" t="s">
        <v>1032</v>
      </c>
      <c r="G152" s="205" t="s">
        <v>235</v>
      </c>
      <c r="H152" s="206">
        <v>2.929</v>
      </c>
      <c r="I152" s="207"/>
      <c r="J152" s="208">
        <f>ROUND(I152*H152,2)</f>
        <v>0</v>
      </c>
      <c r="K152" s="204" t="s">
        <v>168</v>
      </c>
      <c r="L152" s="42"/>
      <c r="M152" s="209" t="s">
        <v>19</v>
      </c>
      <c r="N152" s="210" t="s">
        <v>40</v>
      </c>
      <c r="O152" s="82"/>
      <c r="P152" s="211">
        <f>O152*H152</f>
        <v>0</v>
      </c>
      <c r="Q152" s="211">
        <v>0.16423</v>
      </c>
      <c r="R152" s="211">
        <f>Q152*H152</f>
        <v>0.4810296699999999</v>
      </c>
      <c r="S152" s="211">
        <v>0</v>
      </c>
      <c r="T152" s="212">
        <f>S152*H152</f>
        <v>0</v>
      </c>
      <c r="U152" s="36"/>
      <c r="V152" s="36"/>
      <c r="W152" s="36"/>
      <c r="X152" s="36"/>
      <c r="Y152" s="36"/>
      <c r="Z152" s="36"/>
      <c r="AA152" s="36"/>
      <c r="AB152" s="36"/>
      <c r="AC152" s="36"/>
      <c r="AD152" s="36"/>
      <c r="AE152" s="36"/>
      <c r="AR152" s="213" t="s">
        <v>169</v>
      </c>
      <c r="AT152" s="213" t="s">
        <v>164</v>
      </c>
      <c r="AU152" s="213" t="s">
        <v>79</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1033</v>
      </c>
    </row>
    <row r="153" spans="1:47" s="2" customFormat="1" ht="12">
      <c r="A153" s="36"/>
      <c r="B153" s="37"/>
      <c r="C153" s="38"/>
      <c r="D153" s="215" t="s">
        <v>171</v>
      </c>
      <c r="E153" s="38"/>
      <c r="F153" s="216" t="s">
        <v>1034</v>
      </c>
      <c r="G153" s="38"/>
      <c r="H153" s="38"/>
      <c r="I153" s="217"/>
      <c r="J153" s="38"/>
      <c r="K153" s="38"/>
      <c r="L153" s="42"/>
      <c r="M153" s="218"/>
      <c r="N153" s="219"/>
      <c r="O153" s="82"/>
      <c r="P153" s="82"/>
      <c r="Q153" s="82"/>
      <c r="R153" s="82"/>
      <c r="S153" s="82"/>
      <c r="T153" s="83"/>
      <c r="U153" s="36"/>
      <c r="V153" s="36"/>
      <c r="W153" s="36"/>
      <c r="X153" s="36"/>
      <c r="Y153" s="36"/>
      <c r="Z153" s="36"/>
      <c r="AA153" s="36"/>
      <c r="AB153" s="36"/>
      <c r="AC153" s="36"/>
      <c r="AD153" s="36"/>
      <c r="AE153" s="36"/>
      <c r="AT153" s="15" t="s">
        <v>171</v>
      </c>
      <c r="AU153" s="15" t="s">
        <v>79</v>
      </c>
    </row>
    <row r="154" spans="1:65" s="2" customFormat="1" ht="44.25" customHeight="1">
      <c r="A154" s="36"/>
      <c r="B154" s="37"/>
      <c r="C154" s="202" t="s">
        <v>260</v>
      </c>
      <c r="D154" s="202" t="s">
        <v>164</v>
      </c>
      <c r="E154" s="203" t="s">
        <v>1035</v>
      </c>
      <c r="F154" s="204" t="s">
        <v>1036</v>
      </c>
      <c r="G154" s="205" t="s">
        <v>235</v>
      </c>
      <c r="H154" s="206">
        <v>19.25</v>
      </c>
      <c r="I154" s="207"/>
      <c r="J154" s="208">
        <f>ROUND(I154*H154,2)</f>
        <v>0</v>
      </c>
      <c r="K154" s="204" t="s">
        <v>168</v>
      </c>
      <c r="L154" s="42"/>
      <c r="M154" s="209" t="s">
        <v>19</v>
      </c>
      <c r="N154" s="210" t="s">
        <v>40</v>
      </c>
      <c r="O154" s="82"/>
      <c r="P154" s="211">
        <f>O154*H154</f>
        <v>0</v>
      </c>
      <c r="Q154" s="211">
        <v>0.1762</v>
      </c>
      <c r="R154" s="211">
        <f>Q154*H154</f>
        <v>3.39185</v>
      </c>
      <c r="S154" s="211">
        <v>0</v>
      </c>
      <c r="T154" s="212">
        <f>S154*H154</f>
        <v>0</v>
      </c>
      <c r="U154" s="36"/>
      <c r="V154" s="36"/>
      <c r="W154" s="36"/>
      <c r="X154" s="36"/>
      <c r="Y154" s="36"/>
      <c r="Z154" s="36"/>
      <c r="AA154" s="36"/>
      <c r="AB154" s="36"/>
      <c r="AC154" s="36"/>
      <c r="AD154" s="36"/>
      <c r="AE154" s="36"/>
      <c r="AR154" s="213" t="s">
        <v>169</v>
      </c>
      <c r="AT154" s="213" t="s">
        <v>164</v>
      </c>
      <c r="AU154" s="213" t="s">
        <v>79</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1037</v>
      </c>
    </row>
    <row r="155" spans="1:47" s="2" customFormat="1" ht="12">
      <c r="A155" s="36"/>
      <c r="B155" s="37"/>
      <c r="C155" s="38"/>
      <c r="D155" s="215" t="s">
        <v>171</v>
      </c>
      <c r="E155" s="38"/>
      <c r="F155" s="216" t="s">
        <v>1038</v>
      </c>
      <c r="G155" s="38"/>
      <c r="H155" s="38"/>
      <c r="I155" s="217"/>
      <c r="J155" s="38"/>
      <c r="K155" s="38"/>
      <c r="L155" s="42"/>
      <c r="M155" s="218"/>
      <c r="N155" s="219"/>
      <c r="O155" s="82"/>
      <c r="P155" s="82"/>
      <c r="Q155" s="82"/>
      <c r="R155" s="82"/>
      <c r="S155" s="82"/>
      <c r="T155" s="83"/>
      <c r="U155" s="36"/>
      <c r="V155" s="36"/>
      <c r="W155" s="36"/>
      <c r="X155" s="36"/>
      <c r="Y155" s="36"/>
      <c r="Z155" s="36"/>
      <c r="AA155" s="36"/>
      <c r="AB155" s="36"/>
      <c r="AC155" s="36"/>
      <c r="AD155" s="36"/>
      <c r="AE155" s="36"/>
      <c r="AT155" s="15" t="s">
        <v>171</v>
      </c>
      <c r="AU155" s="15" t="s">
        <v>79</v>
      </c>
    </row>
    <row r="156" spans="1:65" s="2" customFormat="1" ht="55.5" customHeight="1">
      <c r="A156" s="36"/>
      <c r="B156" s="37"/>
      <c r="C156" s="202" t="s">
        <v>7</v>
      </c>
      <c r="D156" s="202" t="s">
        <v>164</v>
      </c>
      <c r="E156" s="203" t="s">
        <v>1039</v>
      </c>
      <c r="F156" s="204" t="s">
        <v>1040</v>
      </c>
      <c r="G156" s="205" t="s">
        <v>235</v>
      </c>
      <c r="H156" s="206">
        <v>9.38</v>
      </c>
      <c r="I156" s="207"/>
      <c r="J156" s="208">
        <f>ROUND(I156*H156,2)</f>
        <v>0</v>
      </c>
      <c r="K156" s="204" t="s">
        <v>168</v>
      </c>
      <c r="L156" s="42"/>
      <c r="M156" s="209" t="s">
        <v>19</v>
      </c>
      <c r="N156" s="210" t="s">
        <v>40</v>
      </c>
      <c r="O156" s="82"/>
      <c r="P156" s="211">
        <f>O156*H156</f>
        <v>0</v>
      </c>
      <c r="Q156" s="211">
        <v>0.24633</v>
      </c>
      <c r="R156" s="211">
        <f>Q156*H156</f>
        <v>2.3105754000000003</v>
      </c>
      <c r="S156" s="211">
        <v>0</v>
      </c>
      <c r="T156" s="212">
        <f>S156*H156</f>
        <v>0</v>
      </c>
      <c r="U156" s="36"/>
      <c r="V156" s="36"/>
      <c r="W156" s="36"/>
      <c r="X156" s="36"/>
      <c r="Y156" s="36"/>
      <c r="Z156" s="36"/>
      <c r="AA156" s="36"/>
      <c r="AB156" s="36"/>
      <c r="AC156" s="36"/>
      <c r="AD156" s="36"/>
      <c r="AE156" s="36"/>
      <c r="AR156" s="213" t="s">
        <v>169</v>
      </c>
      <c r="AT156" s="213" t="s">
        <v>164</v>
      </c>
      <c r="AU156" s="213" t="s">
        <v>79</v>
      </c>
      <c r="AY156" s="15" t="s">
        <v>162</v>
      </c>
      <c r="BE156" s="214">
        <f>IF(N156="základní",J156,0)</f>
        <v>0</v>
      </c>
      <c r="BF156" s="214">
        <f>IF(N156="snížená",J156,0)</f>
        <v>0</v>
      </c>
      <c r="BG156" s="214">
        <f>IF(N156="zákl. přenesená",J156,0)</f>
        <v>0</v>
      </c>
      <c r="BH156" s="214">
        <f>IF(N156="sníž. přenesená",J156,0)</f>
        <v>0</v>
      </c>
      <c r="BI156" s="214">
        <f>IF(N156="nulová",J156,0)</f>
        <v>0</v>
      </c>
      <c r="BJ156" s="15" t="s">
        <v>77</v>
      </c>
      <c r="BK156" s="214">
        <f>ROUND(I156*H156,2)</f>
        <v>0</v>
      </c>
      <c r="BL156" s="15" t="s">
        <v>169</v>
      </c>
      <c r="BM156" s="213" t="s">
        <v>1041</v>
      </c>
    </row>
    <row r="157" spans="1:47" s="2" customFormat="1" ht="12">
      <c r="A157" s="36"/>
      <c r="B157" s="37"/>
      <c r="C157" s="38"/>
      <c r="D157" s="215" t="s">
        <v>171</v>
      </c>
      <c r="E157" s="38"/>
      <c r="F157" s="216" t="s">
        <v>1042</v>
      </c>
      <c r="G157" s="38"/>
      <c r="H157" s="38"/>
      <c r="I157" s="217"/>
      <c r="J157" s="38"/>
      <c r="K157" s="38"/>
      <c r="L157" s="42"/>
      <c r="M157" s="218"/>
      <c r="N157" s="219"/>
      <c r="O157" s="82"/>
      <c r="P157" s="82"/>
      <c r="Q157" s="82"/>
      <c r="R157" s="82"/>
      <c r="S157" s="82"/>
      <c r="T157" s="83"/>
      <c r="U157" s="36"/>
      <c r="V157" s="36"/>
      <c r="W157" s="36"/>
      <c r="X157" s="36"/>
      <c r="Y157" s="36"/>
      <c r="Z157" s="36"/>
      <c r="AA157" s="36"/>
      <c r="AB157" s="36"/>
      <c r="AC157" s="36"/>
      <c r="AD157" s="36"/>
      <c r="AE157" s="36"/>
      <c r="AT157" s="15" t="s">
        <v>171</v>
      </c>
      <c r="AU157" s="15" t="s">
        <v>79</v>
      </c>
    </row>
    <row r="158" spans="1:65" s="2" customFormat="1" ht="44.25" customHeight="1">
      <c r="A158" s="36"/>
      <c r="B158" s="37"/>
      <c r="C158" s="202" t="s">
        <v>269</v>
      </c>
      <c r="D158" s="202" t="s">
        <v>164</v>
      </c>
      <c r="E158" s="203" t="s">
        <v>1043</v>
      </c>
      <c r="F158" s="204" t="s">
        <v>1044</v>
      </c>
      <c r="G158" s="205" t="s">
        <v>196</v>
      </c>
      <c r="H158" s="206">
        <v>4</v>
      </c>
      <c r="I158" s="207"/>
      <c r="J158" s="208">
        <f>ROUND(I158*H158,2)</f>
        <v>0</v>
      </c>
      <c r="K158" s="204" t="s">
        <v>168</v>
      </c>
      <c r="L158" s="42"/>
      <c r="M158" s="209" t="s">
        <v>19</v>
      </c>
      <c r="N158" s="210" t="s">
        <v>40</v>
      </c>
      <c r="O158" s="82"/>
      <c r="P158" s="211">
        <f>O158*H158</f>
        <v>0</v>
      </c>
      <c r="Q158" s="211">
        <v>0.03963</v>
      </c>
      <c r="R158" s="211">
        <f>Q158*H158</f>
        <v>0.15852</v>
      </c>
      <c r="S158" s="211">
        <v>0</v>
      </c>
      <c r="T158" s="212">
        <f>S158*H158</f>
        <v>0</v>
      </c>
      <c r="U158" s="36"/>
      <c r="V158" s="36"/>
      <c r="W158" s="36"/>
      <c r="X158" s="36"/>
      <c r="Y158" s="36"/>
      <c r="Z158" s="36"/>
      <c r="AA158" s="36"/>
      <c r="AB158" s="36"/>
      <c r="AC158" s="36"/>
      <c r="AD158" s="36"/>
      <c r="AE158" s="36"/>
      <c r="AR158" s="213" t="s">
        <v>169</v>
      </c>
      <c r="AT158" s="213" t="s">
        <v>164</v>
      </c>
      <c r="AU158" s="213" t="s">
        <v>79</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1045</v>
      </c>
    </row>
    <row r="159" spans="1:47" s="2" customFormat="1" ht="12">
      <c r="A159" s="36"/>
      <c r="B159" s="37"/>
      <c r="C159" s="38"/>
      <c r="D159" s="215" t="s">
        <v>171</v>
      </c>
      <c r="E159" s="38"/>
      <c r="F159" s="216" t="s">
        <v>1046</v>
      </c>
      <c r="G159" s="38"/>
      <c r="H159" s="38"/>
      <c r="I159" s="217"/>
      <c r="J159" s="38"/>
      <c r="K159" s="38"/>
      <c r="L159" s="42"/>
      <c r="M159" s="218"/>
      <c r="N159" s="219"/>
      <c r="O159" s="82"/>
      <c r="P159" s="82"/>
      <c r="Q159" s="82"/>
      <c r="R159" s="82"/>
      <c r="S159" s="82"/>
      <c r="T159" s="83"/>
      <c r="U159" s="36"/>
      <c r="V159" s="36"/>
      <c r="W159" s="36"/>
      <c r="X159" s="36"/>
      <c r="Y159" s="36"/>
      <c r="Z159" s="36"/>
      <c r="AA159" s="36"/>
      <c r="AB159" s="36"/>
      <c r="AC159" s="36"/>
      <c r="AD159" s="36"/>
      <c r="AE159" s="36"/>
      <c r="AT159" s="15" t="s">
        <v>171</v>
      </c>
      <c r="AU159" s="15" t="s">
        <v>79</v>
      </c>
    </row>
    <row r="160" spans="1:65" s="2" customFormat="1" ht="37.8" customHeight="1">
      <c r="A160" s="36"/>
      <c r="B160" s="37"/>
      <c r="C160" s="202" t="s">
        <v>273</v>
      </c>
      <c r="D160" s="202" t="s">
        <v>164</v>
      </c>
      <c r="E160" s="203" t="s">
        <v>1047</v>
      </c>
      <c r="F160" s="204" t="s">
        <v>1048</v>
      </c>
      <c r="G160" s="205" t="s">
        <v>196</v>
      </c>
      <c r="H160" s="206">
        <v>20</v>
      </c>
      <c r="I160" s="207"/>
      <c r="J160" s="208">
        <f>ROUND(I160*H160,2)</f>
        <v>0</v>
      </c>
      <c r="K160" s="204" t="s">
        <v>168</v>
      </c>
      <c r="L160" s="42"/>
      <c r="M160" s="209" t="s">
        <v>19</v>
      </c>
      <c r="N160" s="210" t="s">
        <v>40</v>
      </c>
      <c r="O160" s="82"/>
      <c r="P160" s="211">
        <f>O160*H160</f>
        <v>0</v>
      </c>
      <c r="Q160" s="211">
        <v>0.03655</v>
      </c>
      <c r="R160" s="211">
        <f>Q160*H160</f>
        <v>0.731</v>
      </c>
      <c r="S160" s="211">
        <v>0</v>
      </c>
      <c r="T160" s="212">
        <f>S160*H160</f>
        <v>0</v>
      </c>
      <c r="U160" s="36"/>
      <c r="V160" s="36"/>
      <c r="W160" s="36"/>
      <c r="X160" s="36"/>
      <c r="Y160" s="36"/>
      <c r="Z160" s="36"/>
      <c r="AA160" s="36"/>
      <c r="AB160" s="36"/>
      <c r="AC160" s="36"/>
      <c r="AD160" s="36"/>
      <c r="AE160" s="36"/>
      <c r="AR160" s="213" t="s">
        <v>169</v>
      </c>
      <c r="AT160" s="213" t="s">
        <v>164</v>
      </c>
      <c r="AU160" s="213" t="s">
        <v>79</v>
      </c>
      <c r="AY160" s="15" t="s">
        <v>162</v>
      </c>
      <c r="BE160" s="214">
        <f>IF(N160="základní",J160,0)</f>
        <v>0</v>
      </c>
      <c r="BF160" s="214">
        <f>IF(N160="snížená",J160,0)</f>
        <v>0</v>
      </c>
      <c r="BG160" s="214">
        <f>IF(N160="zákl. přenesená",J160,0)</f>
        <v>0</v>
      </c>
      <c r="BH160" s="214">
        <f>IF(N160="sníž. přenesená",J160,0)</f>
        <v>0</v>
      </c>
      <c r="BI160" s="214">
        <f>IF(N160="nulová",J160,0)</f>
        <v>0</v>
      </c>
      <c r="BJ160" s="15" t="s">
        <v>77</v>
      </c>
      <c r="BK160" s="214">
        <f>ROUND(I160*H160,2)</f>
        <v>0</v>
      </c>
      <c r="BL160" s="15" t="s">
        <v>169</v>
      </c>
      <c r="BM160" s="213" t="s">
        <v>1049</v>
      </c>
    </row>
    <row r="161" spans="1:47" s="2" customFormat="1" ht="12">
      <c r="A161" s="36"/>
      <c r="B161" s="37"/>
      <c r="C161" s="38"/>
      <c r="D161" s="215" t="s">
        <v>171</v>
      </c>
      <c r="E161" s="38"/>
      <c r="F161" s="216" t="s">
        <v>1050</v>
      </c>
      <c r="G161" s="38"/>
      <c r="H161" s="38"/>
      <c r="I161" s="217"/>
      <c r="J161" s="38"/>
      <c r="K161" s="38"/>
      <c r="L161" s="42"/>
      <c r="M161" s="218"/>
      <c r="N161" s="219"/>
      <c r="O161" s="82"/>
      <c r="P161" s="82"/>
      <c r="Q161" s="82"/>
      <c r="R161" s="82"/>
      <c r="S161" s="82"/>
      <c r="T161" s="83"/>
      <c r="U161" s="36"/>
      <c r="V161" s="36"/>
      <c r="W161" s="36"/>
      <c r="X161" s="36"/>
      <c r="Y161" s="36"/>
      <c r="Z161" s="36"/>
      <c r="AA161" s="36"/>
      <c r="AB161" s="36"/>
      <c r="AC161" s="36"/>
      <c r="AD161" s="36"/>
      <c r="AE161" s="36"/>
      <c r="AT161" s="15" t="s">
        <v>171</v>
      </c>
      <c r="AU161" s="15" t="s">
        <v>79</v>
      </c>
    </row>
    <row r="162" spans="1:65" s="2" customFormat="1" ht="37.8" customHeight="1">
      <c r="A162" s="36"/>
      <c r="B162" s="37"/>
      <c r="C162" s="202" t="s">
        <v>278</v>
      </c>
      <c r="D162" s="202" t="s">
        <v>164</v>
      </c>
      <c r="E162" s="203" t="s">
        <v>1051</v>
      </c>
      <c r="F162" s="204" t="s">
        <v>1052</v>
      </c>
      <c r="G162" s="205" t="s">
        <v>196</v>
      </c>
      <c r="H162" s="206">
        <v>5</v>
      </c>
      <c r="I162" s="207"/>
      <c r="J162" s="208">
        <f>ROUND(I162*H162,2)</f>
        <v>0</v>
      </c>
      <c r="K162" s="204" t="s">
        <v>168</v>
      </c>
      <c r="L162" s="42"/>
      <c r="M162" s="209" t="s">
        <v>19</v>
      </c>
      <c r="N162" s="210" t="s">
        <v>40</v>
      </c>
      <c r="O162" s="82"/>
      <c r="P162" s="211">
        <f>O162*H162</f>
        <v>0</v>
      </c>
      <c r="Q162" s="211">
        <v>0.05455</v>
      </c>
      <c r="R162" s="211">
        <f>Q162*H162</f>
        <v>0.27275</v>
      </c>
      <c r="S162" s="211">
        <v>0</v>
      </c>
      <c r="T162" s="212">
        <f>S162*H162</f>
        <v>0</v>
      </c>
      <c r="U162" s="36"/>
      <c r="V162" s="36"/>
      <c r="W162" s="36"/>
      <c r="X162" s="36"/>
      <c r="Y162" s="36"/>
      <c r="Z162" s="36"/>
      <c r="AA162" s="36"/>
      <c r="AB162" s="36"/>
      <c r="AC162" s="36"/>
      <c r="AD162" s="36"/>
      <c r="AE162" s="36"/>
      <c r="AR162" s="213" t="s">
        <v>169</v>
      </c>
      <c r="AT162" s="213" t="s">
        <v>164</v>
      </c>
      <c r="AU162" s="213" t="s">
        <v>79</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1053</v>
      </c>
    </row>
    <row r="163" spans="1:47" s="2" customFormat="1" ht="12">
      <c r="A163" s="36"/>
      <c r="B163" s="37"/>
      <c r="C163" s="38"/>
      <c r="D163" s="215" t="s">
        <v>171</v>
      </c>
      <c r="E163" s="38"/>
      <c r="F163" s="216" t="s">
        <v>1054</v>
      </c>
      <c r="G163" s="38"/>
      <c r="H163" s="38"/>
      <c r="I163" s="217"/>
      <c r="J163" s="38"/>
      <c r="K163" s="38"/>
      <c r="L163" s="42"/>
      <c r="M163" s="218"/>
      <c r="N163" s="219"/>
      <c r="O163" s="82"/>
      <c r="P163" s="82"/>
      <c r="Q163" s="82"/>
      <c r="R163" s="82"/>
      <c r="S163" s="82"/>
      <c r="T163" s="83"/>
      <c r="U163" s="36"/>
      <c r="V163" s="36"/>
      <c r="W163" s="36"/>
      <c r="X163" s="36"/>
      <c r="Y163" s="36"/>
      <c r="Z163" s="36"/>
      <c r="AA163" s="36"/>
      <c r="AB163" s="36"/>
      <c r="AC163" s="36"/>
      <c r="AD163" s="36"/>
      <c r="AE163" s="36"/>
      <c r="AT163" s="15" t="s">
        <v>171</v>
      </c>
      <c r="AU163" s="15" t="s">
        <v>79</v>
      </c>
    </row>
    <row r="164" spans="1:65" s="2" customFormat="1" ht="37.8" customHeight="1">
      <c r="A164" s="36"/>
      <c r="B164" s="37"/>
      <c r="C164" s="202" t="s">
        <v>283</v>
      </c>
      <c r="D164" s="202" t="s">
        <v>164</v>
      </c>
      <c r="E164" s="203" t="s">
        <v>210</v>
      </c>
      <c r="F164" s="204" t="s">
        <v>211</v>
      </c>
      <c r="G164" s="205" t="s">
        <v>184</v>
      </c>
      <c r="H164" s="206">
        <v>0.437</v>
      </c>
      <c r="I164" s="207"/>
      <c r="J164" s="208">
        <f>ROUND(I164*H164,2)</f>
        <v>0</v>
      </c>
      <c r="K164" s="204" t="s">
        <v>168</v>
      </c>
      <c r="L164" s="42"/>
      <c r="M164" s="209" t="s">
        <v>19</v>
      </c>
      <c r="N164" s="210" t="s">
        <v>40</v>
      </c>
      <c r="O164" s="82"/>
      <c r="P164" s="211">
        <f>O164*H164</f>
        <v>0</v>
      </c>
      <c r="Q164" s="211">
        <v>0.01709</v>
      </c>
      <c r="R164" s="211">
        <f>Q164*H164</f>
        <v>0.0074683300000000005</v>
      </c>
      <c r="S164" s="211">
        <v>0</v>
      </c>
      <c r="T164" s="212">
        <f>S164*H164</f>
        <v>0</v>
      </c>
      <c r="U164" s="36"/>
      <c r="V164" s="36"/>
      <c r="W164" s="36"/>
      <c r="X164" s="36"/>
      <c r="Y164" s="36"/>
      <c r="Z164" s="36"/>
      <c r="AA164" s="36"/>
      <c r="AB164" s="36"/>
      <c r="AC164" s="36"/>
      <c r="AD164" s="36"/>
      <c r="AE164" s="36"/>
      <c r="AR164" s="213" t="s">
        <v>169</v>
      </c>
      <c r="AT164" s="213" t="s">
        <v>164</v>
      </c>
      <c r="AU164" s="213" t="s">
        <v>79</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1055</v>
      </c>
    </row>
    <row r="165" spans="1:47" s="2" customFormat="1" ht="12">
      <c r="A165" s="36"/>
      <c r="B165" s="37"/>
      <c r="C165" s="38"/>
      <c r="D165" s="215" t="s">
        <v>171</v>
      </c>
      <c r="E165" s="38"/>
      <c r="F165" s="216" t="s">
        <v>213</v>
      </c>
      <c r="G165" s="38"/>
      <c r="H165" s="38"/>
      <c r="I165" s="217"/>
      <c r="J165" s="38"/>
      <c r="K165" s="38"/>
      <c r="L165" s="42"/>
      <c r="M165" s="218"/>
      <c r="N165" s="219"/>
      <c r="O165" s="82"/>
      <c r="P165" s="82"/>
      <c r="Q165" s="82"/>
      <c r="R165" s="82"/>
      <c r="S165" s="82"/>
      <c r="T165" s="83"/>
      <c r="U165" s="36"/>
      <c r="V165" s="36"/>
      <c r="W165" s="36"/>
      <c r="X165" s="36"/>
      <c r="Y165" s="36"/>
      <c r="Z165" s="36"/>
      <c r="AA165" s="36"/>
      <c r="AB165" s="36"/>
      <c r="AC165" s="36"/>
      <c r="AD165" s="36"/>
      <c r="AE165" s="36"/>
      <c r="AT165" s="15" t="s">
        <v>171</v>
      </c>
      <c r="AU165" s="15" t="s">
        <v>79</v>
      </c>
    </row>
    <row r="166" spans="1:65" s="2" customFormat="1" ht="24.15" customHeight="1">
      <c r="A166" s="36"/>
      <c r="B166" s="37"/>
      <c r="C166" s="220" t="s">
        <v>288</v>
      </c>
      <c r="D166" s="220" t="s">
        <v>205</v>
      </c>
      <c r="E166" s="221" t="s">
        <v>214</v>
      </c>
      <c r="F166" s="222" t="s">
        <v>215</v>
      </c>
      <c r="G166" s="223" t="s">
        <v>184</v>
      </c>
      <c r="H166" s="224">
        <v>0.22</v>
      </c>
      <c r="I166" s="225"/>
      <c r="J166" s="226">
        <f>ROUND(I166*H166,2)</f>
        <v>0</v>
      </c>
      <c r="K166" s="222" t="s">
        <v>168</v>
      </c>
      <c r="L166" s="227"/>
      <c r="M166" s="228" t="s">
        <v>19</v>
      </c>
      <c r="N166" s="229" t="s">
        <v>40</v>
      </c>
      <c r="O166" s="82"/>
      <c r="P166" s="211">
        <f>O166*H166</f>
        <v>0</v>
      </c>
      <c r="Q166" s="211">
        <v>1</v>
      </c>
      <c r="R166" s="211">
        <f>Q166*H166</f>
        <v>0.22</v>
      </c>
      <c r="S166" s="211">
        <v>0</v>
      </c>
      <c r="T166" s="212">
        <f>S166*H166</f>
        <v>0</v>
      </c>
      <c r="U166" s="36"/>
      <c r="V166" s="36"/>
      <c r="W166" s="36"/>
      <c r="X166" s="36"/>
      <c r="Y166" s="36"/>
      <c r="Z166" s="36"/>
      <c r="AA166" s="36"/>
      <c r="AB166" s="36"/>
      <c r="AC166" s="36"/>
      <c r="AD166" s="36"/>
      <c r="AE166" s="36"/>
      <c r="AR166" s="213" t="s">
        <v>204</v>
      </c>
      <c r="AT166" s="213" t="s">
        <v>205</v>
      </c>
      <c r="AU166" s="213" t="s">
        <v>79</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1056</v>
      </c>
    </row>
    <row r="167" spans="1:65" s="2" customFormat="1" ht="21.75" customHeight="1">
      <c r="A167" s="36"/>
      <c r="B167" s="37"/>
      <c r="C167" s="220" t="s">
        <v>293</v>
      </c>
      <c r="D167" s="220" t="s">
        <v>205</v>
      </c>
      <c r="E167" s="221" t="s">
        <v>1057</v>
      </c>
      <c r="F167" s="222" t="s">
        <v>1058</v>
      </c>
      <c r="G167" s="223" t="s">
        <v>184</v>
      </c>
      <c r="H167" s="224">
        <v>0.225</v>
      </c>
      <c r="I167" s="225"/>
      <c r="J167" s="226">
        <f>ROUND(I167*H167,2)</f>
        <v>0</v>
      </c>
      <c r="K167" s="222" t="s">
        <v>168</v>
      </c>
      <c r="L167" s="227"/>
      <c r="M167" s="228" t="s">
        <v>19</v>
      </c>
      <c r="N167" s="229" t="s">
        <v>40</v>
      </c>
      <c r="O167" s="82"/>
      <c r="P167" s="211">
        <f>O167*H167</f>
        <v>0</v>
      </c>
      <c r="Q167" s="211">
        <v>1</v>
      </c>
      <c r="R167" s="211">
        <f>Q167*H167</f>
        <v>0.225</v>
      </c>
      <c r="S167" s="211">
        <v>0</v>
      </c>
      <c r="T167" s="212">
        <f>S167*H167</f>
        <v>0</v>
      </c>
      <c r="U167" s="36"/>
      <c r="V167" s="36"/>
      <c r="W167" s="36"/>
      <c r="X167" s="36"/>
      <c r="Y167" s="36"/>
      <c r="Z167" s="36"/>
      <c r="AA167" s="36"/>
      <c r="AB167" s="36"/>
      <c r="AC167" s="36"/>
      <c r="AD167" s="36"/>
      <c r="AE167" s="36"/>
      <c r="AR167" s="213" t="s">
        <v>204</v>
      </c>
      <c r="AT167" s="213" t="s">
        <v>205</v>
      </c>
      <c r="AU167" s="213" t="s">
        <v>79</v>
      </c>
      <c r="AY167" s="15" t="s">
        <v>162</v>
      </c>
      <c r="BE167" s="214">
        <f>IF(N167="základní",J167,0)</f>
        <v>0</v>
      </c>
      <c r="BF167" s="214">
        <f>IF(N167="snížená",J167,0)</f>
        <v>0</v>
      </c>
      <c r="BG167" s="214">
        <f>IF(N167="zákl. přenesená",J167,0)</f>
        <v>0</v>
      </c>
      <c r="BH167" s="214">
        <f>IF(N167="sníž. přenesená",J167,0)</f>
        <v>0</v>
      </c>
      <c r="BI167" s="214">
        <f>IF(N167="nulová",J167,0)</f>
        <v>0</v>
      </c>
      <c r="BJ167" s="15" t="s">
        <v>77</v>
      </c>
      <c r="BK167" s="214">
        <f>ROUND(I167*H167,2)</f>
        <v>0</v>
      </c>
      <c r="BL167" s="15" t="s">
        <v>169</v>
      </c>
      <c r="BM167" s="213" t="s">
        <v>1059</v>
      </c>
    </row>
    <row r="168" spans="1:65" s="2" customFormat="1" ht="37.8" customHeight="1">
      <c r="A168" s="36"/>
      <c r="B168" s="37"/>
      <c r="C168" s="202" t="s">
        <v>298</v>
      </c>
      <c r="D168" s="202" t="s">
        <v>164</v>
      </c>
      <c r="E168" s="203" t="s">
        <v>221</v>
      </c>
      <c r="F168" s="204" t="s">
        <v>222</v>
      </c>
      <c r="G168" s="205" t="s">
        <v>184</v>
      </c>
      <c r="H168" s="206">
        <v>3.015</v>
      </c>
      <c r="I168" s="207"/>
      <c r="J168" s="208">
        <f>ROUND(I168*H168,2)</f>
        <v>0</v>
      </c>
      <c r="K168" s="204" t="s">
        <v>168</v>
      </c>
      <c r="L168" s="42"/>
      <c r="M168" s="209" t="s">
        <v>19</v>
      </c>
      <c r="N168" s="210" t="s">
        <v>40</v>
      </c>
      <c r="O168" s="82"/>
      <c r="P168" s="211">
        <f>O168*H168</f>
        <v>0</v>
      </c>
      <c r="Q168" s="211">
        <v>0.01221</v>
      </c>
      <c r="R168" s="211">
        <f>Q168*H168</f>
        <v>0.03681315</v>
      </c>
      <c r="S168" s="211">
        <v>0</v>
      </c>
      <c r="T168" s="212">
        <f>S168*H168</f>
        <v>0</v>
      </c>
      <c r="U168" s="36"/>
      <c r="V168" s="36"/>
      <c r="W168" s="36"/>
      <c r="X168" s="36"/>
      <c r="Y168" s="36"/>
      <c r="Z168" s="36"/>
      <c r="AA168" s="36"/>
      <c r="AB168" s="36"/>
      <c r="AC168" s="36"/>
      <c r="AD168" s="36"/>
      <c r="AE168" s="36"/>
      <c r="AR168" s="213" t="s">
        <v>169</v>
      </c>
      <c r="AT168" s="213" t="s">
        <v>164</v>
      </c>
      <c r="AU168" s="213" t="s">
        <v>79</v>
      </c>
      <c r="AY168" s="15" t="s">
        <v>162</v>
      </c>
      <c r="BE168" s="214">
        <f>IF(N168="základní",J168,0)</f>
        <v>0</v>
      </c>
      <c r="BF168" s="214">
        <f>IF(N168="snížená",J168,0)</f>
        <v>0</v>
      </c>
      <c r="BG168" s="214">
        <f>IF(N168="zákl. přenesená",J168,0)</f>
        <v>0</v>
      </c>
      <c r="BH168" s="214">
        <f>IF(N168="sníž. přenesená",J168,0)</f>
        <v>0</v>
      </c>
      <c r="BI168" s="214">
        <f>IF(N168="nulová",J168,0)</f>
        <v>0</v>
      </c>
      <c r="BJ168" s="15" t="s">
        <v>77</v>
      </c>
      <c r="BK168" s="214">
        <f>ROUND(I168*H168,2)</f>
        <v>0</v>
      </c>
      <c r="BL168" s="15" t="s">
        <v>169</v>
      </c>
      <c r="BM168" s="213" t="s">
        <v>1060</v>
      </c>
    </row>
    <row r="169" spans="1:47" s="2" customFormat="1" ht="12">
      <c r="A169" s="36"/>
      <c r="B169" s="37"/>
      <c r="C169" s="38"/>
      <c r="D169" s="215" t="s">
        <v>171</v>
      </c>
      <c r="E169" s="38"/>
      <c r="F169" s="216" t="s">
        <v>224</v>
      </c>
      <c r="G169" s="38"/>
      <c r="H169" s="38"/>
      <c r="I169" s="217"/>
      <c r="J169" s="38"/>
      <c r="K169" s="38"/>
      <c r="L169" s="42"/>
      <c r="M169" s="218"/>
      <c r="N169" s="219"/>
      <c r="O169" s="82"/>
      <c r="P169" s="82"/>
      <c r="Q169" s="82"/>
      <c r="R169" s="82"/>
      <c r="S169" s="82"/>
      <c r="T169" s="83"/>
      <c r="U169" s="36"/>
      <c r="V169" s="36"/>
      <c r="W169" s="36"/>
      <c r="X169" s="36"/>
      <c r="Y169" s="36"/>
      <c r="Z169" s="36"/>
      <c r="AA169" s="36"/>
      <c r="AB169" s="36"/>
      <c r="AC169" s="36"/>
      <c r="AD169" s="36"/>
      <c r="AE169" s="36"/>
      <c r="AT169" s="15" t="s">
        <v>171</v>
      </c>
      <c r="AU169" s="15" t="s">
        <v>79</v>
      </c>
    </row>
    <row r="170" spans="1:65" s="2" customFormat="1" ht="21.75" customHeight="1">
      <c r="A170" s="36"/>
      <c r="B170" s="37"/>
      <c r="C170" s="220" t="s">
        <v>302</v>
      </c>
      <c r="D170" s="220" t="s">
        <v>205</v>
      </c>
      <c r="E170" s="221" t="s">
        <v>1061</v>
      </c>
      <c r="F170" s="222" t="s">
        <v>1062</v>
      </c>
      <c r="G170" s="223" t="s">
        <v>184</v>
      </c>
      <c r="H170" s="224">
        <v>2.17</v>
      </c>
      <c r="I170" s="225"/>
      <c r="J170" s="226">
        <f>ROUND(I170*H170,2)</f>
        <v>0</v>
      </c>
      <c r="K170" s="222" t="s">
        <v>168</v>
      </c>
      <c r="L170" s="227"/>
      <c r="M170" s="228" t="s">
        <v>19</v>
      </c>
      <c r="N170" s="229" t="s">
        <v>40</v>
      </c>
      <c r="O170" s="82"/>
      <c r="P170" s="211">
        <f>O170*H170</f>
        <v>0</v>
      </c>
      <c r="Q170" s="211">
        <v>1</v>
      </c>
      <c r="R170" s="211">
        <f>Q170*H170</f>
        <v>2.17</v>
      </c>
      <c r="S170" s="211">
        <v>0</v>
      </c>
      <c r="T170" s="212">
        <f>S170*H170</f>
        <v>0</v>
      </c>
      <c r="U170" s="36"/>
      <c r="V170" s="36"/>
      <c r="W170" s="36"/>
      <c r="X170" s="36"/>
      <c r="Y170" s="36"/>
      <c r="Z170" s="36"/>
      <c r="AA170" s="36"/>
      <c r="AB170" s="36"/>
      <c r="AC170" s="36"/>
      <c r="AD170" s="36"/>
      <c r="AE170" s="36"/>
      <c r="AR170" s="213" t="s">
        <v>204</v>
      </c>
      <c r="AT170" s="213" t="s">
        <v>205</v>
      </c>
      <c r="AU170" s="213" t="s">
        <v>79</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1063</v>
      </c>
    </row>
    <row r="171" spans="1:65" s="2" customFormat="1" ht="21.75" customHeight="1">
      <c r="A171" s="36"/>
      <c r="B171" s="37"/>
      <c r="C171" s="220" t="s">
        <v>306</v>
      </c>
      <c r="D171" s="220" t="s">
        <v>205</v>
      </c>
      <c r="E171" s="221" t="s">
        <v>230</v>
      </c>
      <c r="F171" s="222" t="s">
        <v>231</v>
      </c>
      <c r="G171" s="223" t="s">
        <v>184</v>
      </c>
      <c r="H171" s="224">
        <v>1.021</v>
      </c>
      <c r="I171" s="225"/>
      <c r="J171" s="226">
        <f>ROUND(I171*H171,2)</f>
        <v>0</v>
      </c>
      <c r="K171" s="222" t="s">
        <v>168</v>
      </c>
      <c r="L171" s="227"/>
      <c r="M171" s="228" t="s">
        <v>19</v>
      </c>
      <c r="N171" s="229" t="s">
        <v>40</v>
      </c>
      <c r="O171" s="82"/>
      <c r="P171" s="211">
        <f>O171*H171</f>
        <v>0</v>
      </c>
      <c r="Q171" s="211">
        <v>1</v>
      </c>
      <c r="R171" s="211">
        <f>Q171*H171</f>
        <v>1.021</v>
      </c>
      <c r="S171" s="211">
        <v>0</v>
      </c>
      <c r="T171" s="212">
        <f>S171*H171</f>
        <v>0</v>
      </c>
      <c r="U171" s="36"/>
      <c r="V171" s="36"/>
      <c r="W171" s="36"/>
      <c r="X171" s="36"/>
      <c r="Y171" s="36"/>
      <c r="Z171" s="36"/>
      <c r="AA171" s="36"/>
      <c r="AB171" s="36"/>
      <c r="AC171" s="36"/>
      <c r="AD171" s="36"/>
      <c r="AE171" s="36"/>
      <c r="AR171" s="213" t="s">
        <v>204</v>
      </c>
      <c r="AT171" s="213" t="s">
        <v>205</v>
      </c>
      <c r="AU171" s="213" t="s">
        <v>79</v>
      </c>
      <c r="AY171" s="15" t="s">
        <v>162</v>
      </c>
      <c r="BE171" s="214">
        <f>IF(N171="základní",J171,0)</f>
        <v>0</v>
      </c>
      <c r="BF171" s="214">
        <f>IF(N171="snížená",J171,0)</f>
        <v>0</v>
      </c>
      <c r="BG171" s="214">
        <f>IF(N171="zákl. přenesená",J171,0)</f>
        <v>0</v>
      </c>
      <c r="BH171" s="214">
        <f>IF(N171="sníž. přenesená",J171,0)</f>
        <v>0</v>
      </c>
      <c r="BI171" s="214">
        <f>IF(N171="nulová",J171,0)</f>
        <v>0</v>
      </c>
      <c r="BJ171" s="15" t="s">
        <v>77</v>
      </c>
      <c r="BK171" s="214">
        <f>ROUND(I171*H171,2)</f>
        <v>0</v>
      </c>
      <c r="BL171" s="15" t="s">
        <v>169</v>
      </c>
      <c r="BM171" s="213" t="s">
        <v>1064</v>
      </c>
    </row>
    <row r="172" spans="1:65" s="2" customFormat="1" ht="24.15" customHeight="1">
      <c r="A172" s="36"/>
      <c r="B172" s="37"/>
      <c r="C172" s="202" t="s">
        <v>310</v>
      </c>
      <c r="D172" s="202" t="s">
        <v>164</v>
      </c>
      <c r="E172" s="203" t="s">
        <v>1065</v>
      </c>
      <c r="F172" s="204" t="s">
        <v>1066</v>
      </c>
      <c r="G172" s="205" t="s">
        <v>235</v>
      </c>
      <c r="H172" s="206">
        <v>0.9</v>
      </c>
      <c r="I172" s="207"/>
      <c r="J172" s="208">
        <f>ROUND(I172*H172,2)</f>
        <v>0</v>
      </c>
      <c r="K172" s="204" t="s">
        <v>19</v>
      </c>
      <c r="L172" s="42"/>
      <c r="M172" s="209" t="s">
        <v>19</v>
      </c>
      <c r="N172" s="210" t="s">
        <v>40</v>
      </c>
      <c r="O172" s="82"/>
      <c r="P172" s="211">
        <f>O172*H172</f>
        <v>0</v>
      </c>
      <c r="Q172" s="211">
        <v>0.00158</v>
      </c>
      <c r="R172" s="211">
        <f>Q172*H172</f>
        <v>0.001422</v>
      </c>
      <c r="S172" s="211">
        <v>0</v>
      </c>
      <c r="T172" s="212">
        <f>S172*H172</f>
        <v>0</v>
      </c>
      <c r="U172" s="36"/>
      <c r="V172" s="36"/>
      <c r="W172" s="36"/>
      <c r="X172" s="36"/>
      <c r="Y172" s="36"/>
      <c r="Z172" s="36"/>
      <c r="AA172" s="36"/>
      <c r="AB172" s="36"/>
      <c r="AC172" s="36"/>
      <c r="AD172" s="36"/>
      <c r="AE172" s="36"/>
      <c r="AR172" s="213" t="s">
        <v>169</v>
      </c>
      <c r="AT172" s="213" t="s">
        <v>164</v>
      </c>
      <c r="AU172" s="213" t="s">
        <v>79</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1067</v>
      </c>
    </row>
    <row r="173" spans="1:65" s="2" customFormat="1" ht="24.15" customHeight="1">
      <c r="A173" s="36"/>
      <c r="B173" s="37"/>
      <c r="C173" s="202" t="s">
        <v>314</v>
      </c>
      <c r="D173" s="202" t="s">
        <v>164</v>
      </c>
      <c r="E173" s="203" t="s">
        <v>1068</v>
      </c>
      <c r="F173" s="204" t="s">
        <v>1069</v>
      </c>
      <c r="G173" s="205" t="s">
        <v>167</v>
      </c>
      <c r="H173" s="206">
        <v>41.973</v>
      </c>
      <c r="I173" s="207"/>
      <c r="J173" s="208">
        <f>ROUND(I173*H173,2)</f>
        <v>0</v>
      </c>
      <c r="K173" s="204" t="s">
        <v>168</v>
      </c>
      <c r="L173" s="42"/>
      <c r="M173" s="209" t="s">
        <v>19</v>
      </c>
      <c r="N173" s="210" t="s">
        <v>40</v>
      </c>
      <c r="O173" s="82"/>
      <c r="P173" s="211">
        <f>O173*H173</f>
        <v>0</v>
      </c>
      <c r="Q173" s="211">
        <v>2.50188</v>
      </c>
      <c r="R173" s="211">
        <f>Q173*H173</f>
        <v>105.01140923999999</v>
      </c>
      <c r="S173" s="211">
        <v>0</v>
      </c>
      <c r="T173" s="212">
        <f>S173*H173</f>
        <v>0</v>
      </c>
      <c r="U173" s="36"/>
      <c r="V173" s="36"/>
      <c r="W173" s="36"/>
      <c r="X173" s="36"/>
      <c r="Y173" s="36"/>
      <c r="Z173" s="36"/>
      <c r="AA173" s="36"/>
      <c r="AB173" s="36"/>
      <c r="AC173" s="36"/>
      <c r="AD173" s="36"/>
      <c r="AE173" s="36"/>
      <c r="AR173" s="213" t="s">
        <v>169</v>
      </c>
      <c r="AT173" s="213" t="s">
        <v>164</v>
      </c>
      <c r="AU173" s="213" t="s">
        <v>79</v>
      </c>
      <c r="AY173" s="15" t="s">
        <v>162</v>
      </c>
      <c r="BE173" s="214">
        <f>IF(N173="základní",J173,0)</f>
        <v>0</v>
      </c>
      <c r="BF173" s="214">
        <f>IF(N173="snížená",J173,0)</f>
        <v>0</v>
      </c>
      <c r="BG173" s="214">
        <f>IF(N173="zákl. přenesená",J173,0)</f>
        <v>0</v>
      </c>
      <c r="BH173" s="214">
        <f>IF(N173="sníž. přenesená",J173,0)</f>
        <v>0</v>
      </c>
      <c r="BI173" s="214">
        <f>IF(N173="nulová",J173,0)</f>
        <v>0</v>
      </c>
      <c r="BJ173" s="15" t="s">
        <v>77</v>
      </c>
      <c r="BK173" s="214">
        <f>ROUND(I173*H173,2)</f>
        <v>0</v>
      </c>
      <c r="BL173" s="15" t="s">
        <v>169</v>
      </c>
      <c r="BM173" s="213" t="s">
        <v>1070</v>
      </c>
    </row>
    <row r="174" spans="1:47" s="2" customFormat="1" ht="12">
      <c r="A174" s="36"/>
      <c r="B174" s="37"/>
      <c r="C174" s="38"/>
      <c r="D174" s="215" t="s">
        <v>171</v>
      </c>
      <c r="E174" s="38"/>
      <c r="F174" s="216" t="s">
        <v>1071</v>
      </c>
      <c r="G174" s="38"/>
      <c r="H174" s="38"/>
      <c r="I174" s="217"/>
      <c r="J174" s="38"/>
      <c r="K174" s="38"/>
      <c r="L174" s="42"/>
      <c r="M174" s="218"/>
      <c r="N174" s="219"/>
      <c r="O174" s="82"/>
      <c r="P174" s="82"/>
      <c r="Q174" s="82"/>
      <c r="R174" s="82"/>
      <c r="S174" s="82"/>
      <c r="T174" s="83"/>
      <c r="U174" s="36"/>
      <c r="V174" s="36"/>
      <c r="W174" s="36"/>
      <c r="X174" s="36"/>
      <c r="Y174" s="36"/>
      <c r="Z174" s="36"/>
      <c r="AA174" s="36"/>
      <c r="AB174" s="36"/>
      <c r="AC174" s="36"/>
      <c r="AD174" s="36"/>
      <c r="AE174" s="36"/>
      <c r="AT174" s="15" t="s">
        <v>171</v>
      </c>
      <c r="AU174" s="15" t="s">
        <v>79</v>
      </c>
    </row>
    <row r="175" spans="1:65" s="2" customFormat="1" ht="24.15" customHeight="1">
      <c r="A175" s="36"/>
      <c r="B175" s="37"/>
      <c r="C175" s="202" t="s">
        <v>319</v>
      </c>
      <c r="D175" s="202" t="s">
        <v>164</v>
      </c>
      <c r="E175" s="203" t="s">
        <v>1072</v>
      </c>
      <c r="F175" s="204" t="s">
        <v>1073</v>
      </c>
      <c r="G175" s="205" t="s">
        <v>235</v>
      </c>
      <c r="H175" s="206">
        <v>335.784</v>
      </c>
      <c r="I175" s="207"/>
      <c r="J175" s="208">
        <f>ROUND(I175*H175,2)</f>
        <v>0</v>
      </c>
      <c r="K175" s="204" t="s">
        <v>168</v>
      </c>
      <c r="L175" s="42"/>
      <c r="M175" s="209" t="s">
        <v>19</v>
      </c>
      <c r="N175" s="210" t="s">
        <v>40</v>
      </c>
      <c r="O175" s="82"/>
      <c r="P175" s="211">
        <f>O175*H175</f>
        <v>0</v>
      </c>
      <c r="Q175" s="211">
        <v>0.00275</v>
      </c>
      <c r="R175" s="211">
        <f>Q175*H175</f>
        <v>0.923406</v>
      </c>
      <c r="S175" s="211">
        <v>0</v>
      </c>
      <c r="T175" s="212">
        <f>S175*H175</f>
        <v>0</v>
      </c>
      <c r="U175" s="36"/>
      <c r="V175" s="36"/>
      <c r="W175" s="36"/>
      <c r="X175" s="36"/>
      <c r="Y175" s="36"/>
      <c r="Z175" s="36"/>
      <c r="AA175" s="36"/>
      <c r="AB175" s="36"/>
      <c r="AC175" s="36"/>
      <c r="AD175" s="36"/>
      <c r="AE175" s="36"/>
      <c r="AR175" s="213" t="s">
        <v>169</v>
      </c>
      <c r="AT175" s="213" t="s">
        <v>164</v>
      </c>
      <c r="AU175" s="213" t="s">
        <v>79</v>
      </c>
      <c r="AY175" s="15" t="s">
        <v>162</v>
      </c>
      <c r="BE175" s="214">
        <f>IF(N175="základní",J175,0)</f>
        <v>0</v>
      </c>
      <c r="BF175" s="214">
        <f>IF(N175="snížená",J175,0)</f>
        <v>0</v>
      </c>
      <c r="BG175" s="214">
        <f>IF(N175="zákl. přenesená",J175,0)</f>
        <v>0</v>
      </c>
      <c r="BH175" s="214">
        <f>IF(N175="sníž. přenesená",J175,0)</f>
        <v>0</v>
      </c>
      <c r="BI175" s="214">
        <f>IF(N175="nulová",J175,0)</f>
        <v>0</v>
      </c>
      <c r="BJ175" s="15" t="s">
        <v>77</v>
      </c>
      <c r="BK175" s="214">
        <f>ROUND(I175*H175,2)</f>
        <v>0</v>
      </c>
      <c r="BL175" s="15" t="s">
        <v>169</v>
      </c>
      <c r="BM175" s="213" t="s">
        <v>1074</v>
      </c>
    </row>
    <row r="176" spans="1:47" s="2" customFormat="1" ht="12">
      <c r="A176" s="36"/>
      <c r="B176" s="37"/>
      <c r="C176" s="38"/>
      <c r="D176" s="215" t="s">
        <v>171</v>
      </c>
      <c r="E176" s="38"/>
      <c r="F176" s="216" t="s">
        <v>1075</v>
      </c>
      <c r="G176" s="38"/>
      <c r="H176" s="38"/>
      <c r="I176" s="217"/>
      <c r="J176" s="38"/>
      <c r="K176" s="38"/>
      <c r="L176" s="42"/>
      <c r="M176" s="218"/>
      <c r="N176" s="219"/>
      <c r="O176" s="82"/>
      <c r="P176" s="82"/>
      <c r="Q176" s="82"/>
      <c r="R176" s="82"/>
      <c r="S176" s="82"/>
      <c r="T176" s="83"/>
      <c r="U176" s="36"/>
      <c r="V176" s="36"/>
      <c r="W176" s="36"/>
      <c r="X176" s="36"/>
      <c r="Y176" s="36"/>
      <c r="Z176" s="36"/>
      <c r="AA176" s="36"/>
      <c r="AB176" s="36"/>
      <c r="AC176" s="36"/>
      <c r="AD176" s="36"/>
      <c r="AE176" s="36"/>
      <c r="AT176" s="15" t="s">
        <v>171</v>
      </c>
      <c r="AU176" s="15" t="s">
        <v>79</v>
      </c>
    </row>
    <row r="177" spans="1:65" s="2" customFormat="1" ht="24.15" customHeight="1">
      <c r="A177" s="36"/>
      <c r="B177" s="37"/>
      <c r="C177" s="202" t="s">
        <v>324</v>
      </c>
      <c r="D177" s="202" t="s">
        <v>164</v>
      </c>
      <c r="E177" s="203" t="s">
        <v>1076</v>
      </c>
      <c r="F177" s="204" t="s">
        <v>1077</v>
      </c>
      <c r="G177" s="205" t="s">
        <v>235</v>
      </c>
      <c r="H177" s="206">
        <v>335.784</v>
      </c>
      <c r="I177" s="207"/>
      <c r="J177" s="208">
        <f>ROUND(I177*H177,2)</f>
        <v>0</v>
      </c>
      <c r="K177" s="204" t="s">
        <v>168</v>
      </c>
      <c r="L177" s="42"/>
      <c r="M177" s="209" t="s">
        <v>19</v>
      </c>
      <c r="N177" s="210" t="s">
        <v>40</v>
      </c>
      <c r="O177" s="82"/>
      <c r="P177" s="211">
        <f>O177*H177</f>
        <v>0</v>
      </c>
      <c r="Q177" s="211">
        <v>0</v>
      </c>
      <c r="R177" s="211">
        <f>Q177*H177</f>
        <v>0</v>
      </c>
      <c r="S177" s="211">
        <v>0</v>
      </c>
      <c r="T177" s="212">
        <f>S177*H177</f>
        <v>0</v>
      </c>
      <c r="U177" s="36"/>
      <c r="V177" s="36"/>
      <c r="W177" s="36"/>
      <c r="X177" s="36"/>
      <c r="Y177" s="36"/>
      <c r="Z177" s="36"/>
      <c r="AA177" s="36"/>
      <c r="AB177" s="36"/>
      <c r="AC177" s="36"/>
      <c r="AD177" s="36"/>
      <c r="AE177" s="36"/>
      <c r="AR177" s="213" t="s">
        <v>169</v>
      </c>
      <c r="AT177" s="213" t="s">
        <v>164</v>
      </c>
      <c r="AU177" s="213" t="s">
        <v>79</v>
      </c>
      <c r="AY177" s="15" t="s">
        <v>162</v>
      </c>
      <c r="BE177" s="214">
        <f>IF(N177="základní",J177,0)</f>
        <v>0</v>
      </c>
      <c r="BF177" s="214">
        <f>IF(N177="snížená",J177,0)</f>
        <v>0</v>
      </c>
      <c r="BG177" s="214">
        <f>IF(N177="zákl. přenesená",J177,0)</f>
        <v>0</v>
      </c>
      <c r="BH177" s="214">
        <f>IF(N177="sníž. přenesená",J177,0)</f>
        <v>0</v>
      </c>
      <c r="BI177" s="214">
        <f>IF(N177="nulová",J177,0)</f>
        <v>0</v>
      </c>
      <c r="BJ177" s="15" t="s">
        <v>77</v>
      </c>
      <c r="BK177" s="214">
        <f>ROUND(I177*H177,2)</f>
        <v>0</v>
      </c>
      <c r="BL177" s="15" t="s">
        <v>169</v>
      </c>
      <c r="BM177" s="213" t="s">
        <v>1078</v>
      </c>
    </row>
    <row r="178" spans="1:47" s="2" customFormat="1" ht="12">
      <c r="A178" s="36"/>
      <c r="B178" s="37"/>
      <c r="C178" s="38"/>
      <c r="D178" s="215" t="s">
        <v>171</v>
      </c>
      <c r="E178" s="38"/>
      <c r="F178" s="216" t="s">
        <v>1079</v>
      </c>
      <c r="G178" s="38"/>
      <c r="H178" s="38"/>
      <c r="I178" s="217"/>
      <c r="J178" s="38"/>
      <c r="K178" s="38"/>
      <c r="L178" s="42"/>
      <c r="M178" s="218"/>
      <c r="N178" s="219"/>
      <c r="O178" s="82"/>
      <c r="P178" s="82"/>
      <c r="Q178" s="82"/>
      <c r="R178" s="82"/>
      <c r="S178" s="82"/>
      <c r="T178" s="83"/>
      <c r="U178" s="36"/>
      <c r="V178" s="36"/>
      <c r="W178" s="36"/>
      <c r="X178" s="36"/>
      <c r="Y178" s="36"/>
      <c r="Z178" s="36"/>
      <c r="AA178" s="36"/>
      <c r="AB178" s="36"/>
      <c r="AC178" s="36"/>
      <c r="AD178" s="36"/>
      <c r="AE178" s="36"/>
      <c r="AT178" s="15" t="s">
        <v>171</v>
      </c>
      <c r="AU178" s="15" t="s">
        <v>79</v>
      </c>
    </row>
    <row r="179" spans="1:65" s="2" customFormat="1" ht="37.8" customHeight="1">
      <c r="A179" s="36"/>
      <c r="B179" s="37"/>
      <c r="C179" s="202" t="s">
        <v>330</v>
      </c>
      <c r="D179" s="202" t="s">
        <v>164</v>
      </c>
      <c r="E179" s="203" t="s">
        <v>1080</v>
      </c>
      <c r="F179" s="204" t="s">
        <v>1081</v>
      </c>
      <c r="G179" s="205" t="s">
        <v>184</v>
      </c>
      <c r="H179" s="206">
        <v>3.358</v>
      </c>
      <c r="I179" s="207"/>
      <c r="J179" s="208">
        <f>ROUND(I179*H179,2)</f>
        <v>0</v>
      </c>
      <c r="K179" s="204" t="s">
        <v>168</v>
      </c>
      <c r="L179" s="42"/>
      <c r="M179" s="209" t="s">
        <v>19</v>
      </c>
      <c r="N179" s="210" t="s">
        <v>40</v>
      </c>
      <c r="O179" s="82"/>
      <c r="P179" s="211">
        <f>O179*H179</f>
        <v>0</v>
      </c>
      <c r="Q179" s="211">
        <v>1.04632</v>
      </c>
      <c r="R179" s="211">
        <f>Q179*H179</f>
        <v>3.51354256</v>
      </c>
      <c r="S179" s="211">
        <v>0</v>
      </c>
      <c r="T179" s="212">
        <f>S179*H179</f>
        <v>0</v>
      </c>
      <c r="U179" s="36"/>
      <c r="V179" s="36"/>
      <c r="W179" s="36"/>
      <c r="X179" s="36"/>
      <c r="Y179" s="36"/>
      <c r="Z179" s="36"/>
      <c r="AA179" s="36"/>
      <c r="AB179" s="36"/>
      <c r="AC179" s="36"/>
      <c r="AD179" s="36"/>
      <c r="AE179" s="36"/>
      <c r="AR179" s="213" t="s">
        <v>169</v>
      </c>
      <c r="AT179" s="213" t="s">
        <v>164</v>
      </c>
      <c r="AU179" s="213" t="s">
        <v>79</v>
      </c>
      <c r="AY179" s="15" t="s">
        <v>162</v>
      </c>
      <c r="BE179" s="214">
        <f>IF(N179="základní",J179,0)</f>
        <v>0</v>
      </c>
      <c r="BF179" s="214">
        <f>IF(N179="snížená",J179,0)</f>
        <v>0</v>
      </c>
      <c r="BG179" s="214">
        <f>IF(N179="zákl. přenesená",J179,0)</f>
        <v>0</v>
      </c>
      <c r="BH179" s="214">
        <f>IF(N179="sníž. přenesená",J179,0)</f>
        <v>0</v>
      </c>
      <c r="BI179" s="214">
        <f>IF(N179="nulová",J179,0)</f>
        <v>0</v>
      </c>
      <c r="BJ179" s="15" t="s">
        <v>77</v>
      </c>
      <c r="BK179" s="214">
        <f>ROUND(I179*H179,2)</f>
        <v>0</v>
      </c>
      <c r="BL179" s="15" t="s">
        <v>169</v>
      </c>
      <c r="BM179" s="213" t="s">
        <v>1082</v>
      </c>
    </row>
    <row r="180" spans="1:47" s="2" customFormat="1" ht="12">
      <c r="A180" s="36"/>
      <c r="B180" s="37"/>
      <c r="C180" s="38"/>
      <c r="D180" s="215" t="s">
        <v>171</v>
      </c>
      <c r="E180" s="38"/>
      <c r="F180" s="216" t="s">
        <v>1083</v>
      </c>
      <c r="G180" s="38"/>
      <c r="H180" s="38"/>
      <c r="I180" s="217"/>
      <c r="J180" s="38"/>
      <c r="K180" s="38"/>
      <c r="L180" s="42"/>
      <c r="M180" s="218"/>
      <c r="N180" s="219"/>
      <c r="O180" s="82"/>
      <c r="P180" s="82"/>
      <c r="Q180" s="82"/>
      <c r="R180" s="82"/>
      <c r="S180" s="82"/>
      <c r="T180" s="83"/>
      <c r="U180" s="36"/>
      <c r="V180" s="36"/>
      <c r="W180" s="36"/>
      <c r="X180" s="36"/>
      <c r="Y180" s="36"/>
      <c r="Z180" s="36"/>
      <c r="AA180" s="36"/>
      <c r="AB180" s="36"/>
      <c r="AC180" s="36"/>
      <c r="AD180" s="36"/>
      <c r="AE180" s="36"/>
      <c r="AT180" s="15" t="s">
        <v>171</v>
      </c>
      <c r="AU180" s="15" t="s">
        <v>79</v>
      </c>
    </row>
    <row r="181" spans="1:65" s="2" customFormat="1" ht="37.8" customHeight="1">
      <c r="A181" s="36"/>
      <c r="B181" s="37"/>
      <c r="C181" s="202" t="s">
        <v>335</v>
      </c>
      <c r="D181" s="202" t="s">
        <v>164</v>
      </c>
      <c r="E181" s="203" t="s">
        <v>1084</v>
      </c>
      <c r="F181" s="204" t="s">
        <v>1085</v>
      </c>
      <c r="G181" s="205" t="s">
        <v>184</v>
      </c>
      <c r="H181" s="206">
        <v>2.938</v>
      </c>
      <c r="I181" s="207"/>
      <c r="J181" s="208">
        <f>ROUND(I181*H181,2)</f>
        <v>0</v>
      </c>
      <c r="K181" s="204" t="s">
        <v>168</v>
      </c>
      <c r="L181" s="42"/>
      <c r="M181" s="209" t="s">
        <v>19</v>
      </c>
      <c r="N181" s="210" t="s">
        <v>40</v>
      </c>
      <c r="O181" s="82"/>
      <c r="P181" s="211">
        <f>O181*H181</f>
        <v>0</v>
      </c>
      <c r="Q181" s="211">
        <v>1.06277</v>
      </c>
      <c r="R181" s="211">
        <f>Q181*H181</f>
        <v>3.1224182600000003</v>
      </c>
      <c r="S181" s="211">
        <v>0</v>
      </c>
      <c r="T181" s="212">
        <f>S181*H181</f>
        <v>0</v>
      </c>
      <c r="U181" s="36"/>
      <c r="V181" s="36"/>
      <c r="W181" s="36"/>
      <c r="X181" s="36"/>
      <c r="Y181" s="36"/>
      <c r="Z181" s="36"/>
      <c r="AA181" s="36"/>
      <c r="AB181" s="36"/>
      <c r="AC181" s="36"/>
      <c r="AD181" s="36"/>
      <c r="AE181" s="36"/>
      <c r="AR181" s="213" t="s">
        <v>169</v>
      </c>
      <c r="AT181" s="213" t="s">
        <v>164</v>
      </c>
      <c r="AU181" s="213" t="s">
        <v>79</v>
      </c>
      <c r="AY181" s="15" t="s">
        <v>162</v>
      </c>
      <c r="BE181" s="214">
        <f>IF(N181="základní",J181,0)</f>
        <v>0</v>
      </c>
      <c r="BF181" s="214">
        <f>IF(N181="snížená",J181,0)</f>
        <v>0</v>
      </c>
      <c r="BG181" s="214">
        <f>IF(N181="zákl. přenesená",J181,0)</f>
        <v>0</v>
      </c>
      <c r="BH181" s="214">
        <f>IF(N181="sníž. přenesená",J181,0)</f>
        <v>0</v>
      </c>
      <c r="BI181" s="214">
        <f>IF(N181="nulová",J181,0)</f>
        <v>0</v>
      </c>
      <c r="BJ181" s="15" t="s">
        <v>77</v>
      </c>
      <c r="BK181" s="214">
        <f>ROUND(I181*H181,2)</f>
        <v>0</v>
      </c>
      <c r="BL181" s="15" t="s">
        <v>169</v>
      </c>
      <c r="BM181" s="213" t="s">
        <v>1086</v>
      </c>
    </row>
    <row r="182" spans="1:47" s="2" customFormat="1" ht="12">
      <c r="A182" s="36"/>
      <c r="B182" s="37"/>
      <c r="C182" s="38"/>
      <c r="D182" s="215" t="s">
        <v>171</v>
      </c>
      <c r="E182" s="38"/>
      <c r="F182" s="216" t="s">
        <v>1087</v>
      </c>
      <c r="G182" s="38"/>
      <c r="H182" s="38"/>
      <c r="I182" s="217"/>
      <c r="J182" s="38"/>
      <c r="K182" s="38"/>
      <c r="L182" s="42"/>
      <c r="M182" s="218"/>
      <c r="N182" s="219"/>
      <c r="O182" s="82"/>
      <c r="P182" s="82"/>
      <c r="Q182" s="82"/>
      <c r="R182" s="82"/>
      <c r="S182" s="82"/>
      <c r="T182" s="83"/>
      <c r="U182" s="36"/>
      <c r="V182" s="36"/>
      <c r="W182" s="36"/>
      <c r="X182" s="36"/>
      <c r="Y182" s="36"/>
      <c r="Z182" s="36"/>
      <c r="AA182" s="36"/>
      <c r="AB182" s="36"/>
      <c r="AC182" s="36"/>
      <c r="AD182" s="36"/>
      <c r="AE182" s="36"/>
      <c r="AT182" s="15" t="s">
        <v>171</v>
      </c>
      <c r="AU182" s="15" t="s">
        <v>79</v>
      </c>
    </row>
    <row r="183" spans="1:65" s="2" customFormat="1" ht="37.8" customHeight="1">
      <c r="A183" s="36"/>
      <c r="B183" s="37"/>
      <c r="C183" s="202" t="s">
        <v>340</v>
      </c>
      <c r="D183" s="202" t="s">
        <v>164</v>
      </c>
      <c r="E183" s="203" t="s">
        <v>1088</v>
      </c>
      <c r="F183" s="204" t="s">
        <v>1089</v>
      </c>
      <c r="G183" s="205" t="s">
        <v>235</v>
      </c>
      <c r="H183" s="206">
        <v>5.06</v>
      </c>
      <c r="I183" s="207"/>
      <c r="J183" s="208">
        <f>ROUND(I183*H183,2)</f>
        <v>0</v>
      </c>
      <c r="K183" s="204" t="s">
        <v>168</v>
      </c>
      <c r="L183" s="42"/>
      <c r="M183" s="209" t="s">
        <v>19</v>
      </c>
      <c r="N183" s="210" t="s">
        <v>40</v>
      </c>
      <c r="O183" s="82"/>
      <c r="P183" s="211">
        <f>O183*H183</f>
        <v>0</v>
      </c>
      <c r="Q183" s="211">
        <v>0.06172</v>
      </c>
      <c r="R183" s="211">
        <f>Q183*H183</f>
        <v>0.31230319999999995</v>
      </c>
      <c r="S183" s="211">
        <v>0</v>
      </c>
      <c r="T183" s="212">
        <f>S183*H183</f>
        <v>0</v>
      </c>
      <c r="U183" s="36"/>
      <c r="V183" s="36"/>
      <c r="W183" s="36"/>
      <c r="X183" s="36"/>
      <c r="Y183" s="36"/>
      <c r="Z183" s="36"/>
      <c r="AA183" s="36"/>
      <c r="AB183" s="36"/>
      <c r="AC183" s="36"/>
      <c r="AD183" s="36"/>
      <c r="AE183" s="36"/>
      <c r="AR183" s="213" t="s">
        <v>169</v>
      </c>
      <c r="AT183" s="213" t="s">
        <v>164</v>
      </c>
      <c r="AU183" s="213" t="s">
        <v>79</v>
      </c>
      <c r="AY183" s="15" t="s">
        <v>162</v>
      </c>
      <c r="BE183" s="214">
        <f>IF(N183="základní",J183,0)</f>
        <v>0</v>
      </c>
      <c r="BF183" s="214">
        <f>IF(N183="snížená",J183,0)</f>
        <v>0</v>
      </c>
      <c r="BG183" s="214">
        <f>IF(N183="zákl. přenesená",J183,0)</f>
        <v>0</v>
      </c>
      <c r="BH183" s="214">
        <f>IF(N183="sníž. přenesená",J183,0)</f>
        <v>0</v>
      </c>
      <c r="BI183" s="214">
        <f>IF(N183="nulová",J183,0)</f>
        <v>0</v>
      </c>
      <c r="BJ183" s="15" t="s">
        <v>77</v>
      </c>
      <c r="BK183" s="214">
        <f>ROUND(I183*H183,2)</f>
        <v>0</v>
      </c>
      <c r="BL183" s="15" t="s">
        <v>169</v>
      </c>
      <c r="BM183" s="213" t="s">
        <v>1090</v>
      </c>
    </row>
    <row r="184" spans="1:47" s="2" customFormat="1" ht="12">
      <c r="A184" s="36"/>
      <c r="B184" s="37"/>
      <c r="C184" s="38"/>
      <c r="D184" s="215" t="s">
        <v>171</v>
      </c>
      <c r="E184" s="38"/>
      <c r="F184" s="216" t="s">
        <v>1091</v>
      </c>
      <c r="G184" s="38"/>
      <c r="H184" s="38"/>
      <c r="I184" s="217"/>
      <c r="J184" s="38"/>
      <c r="K184" s="38"/>
      <c r="L184" s="42"/>
      <c r="M184" s="218"/>
      <c r="N184" s="219"/>
      <c r="O184" s="82"/>
      <c r="P184" s="82"/>
      <c r="Q184" s="82"/>
      <c r="R184" s="82"/>
      <c r="S184" s="82"/>
      <c r="T184" s="83"/>
      <c r="U184" s="36"/>
      <c r="V184" s="36"/>
      <c r="W184" s="36"/>
      <c r="X184" s="36"/>
      <c r="Y184" s="36"/>
      <c r="Z184" s="36"/>
      <c r="AA184" s="36"/>
      <c r="AB184" s="36"/>
      <c r="AC184" s="36"/>
      <c r="AD184" s="36"/>
      <c r="AE184" s="36"/>
      <c r="AT184" s="15" t="s">
        <v>171</v>
      </c>
      <c r="AU184" s="15" t="s">
        <v>79</v>
      </c>
    </row>
    <row r="185" spans="1:65" s="2" customFormat="1" ht="37.8" customHeight="1">
      <c r="A185" s="36"/>
      <c r="B185" s="37"/>
      <c r="C185" s="202" t="s">
        <v>345</v>
      </c>
      <c r="D185" s="202" t="s">
        <v>164</v>
      </c>
      <c r="E185" s="203" t="s">
        <v>1092</v>
      </c>
      <c r="F185" s="204" t="s">
        <v>1093</v>
      </c>
      <c r="G185" s="205" t="s">
        <v>235</v>
      </c>
      <c r="H185" s="206">
        <v>13.954</v>
      </c>
      <c r="I185" s="207"/>
      <c r="J185" s="208">
        <f>ROUND(I185*H185,2)</f>
        <v>0</v>
      </c>
      <c r="K185" s="204" t="s">
        <v>168</v>
      </c>
      <c r="L185" s="42"/>
      <c r="M185" s="209" t="s">
        <v>19</v>
      </c>
      <c r="N185" s="210" t="s">
        <v>40</v>
      </c>
      <c r="O185" s="82"/>
      <c r="P185" s="211">
        <f>O185*H185</f>
        <v>0</v>
      </c>
      <c r="Q185" s="211">
        <v>0.07921</v>
      </c>
      <c r="R185" s="211">
        <f>Q185*H185</f>
        <v>1.10529634</v>
      </c>
      <c r="S185" s="211">
        <v>0</v>
      </c>
      <c r="T185" s="212">
        <f>S185*H185</f>
        <v>0</v>
      </c>
      <c r="U185" s="36"/>
      <c r="V185" s="36"/>
      <c r="W185" s="36"/>
      <c r="X185" s="36"/>
      <c r="Y185" s="36"/>
      <c r="Z185" s="36"/>
      <c r="AA185" s="36"/>
      <c r="AB185" s="36"/>
      <c r="AC185" s="36"/>
      <c r="AD185" s="36"/>
      <c r="AE185" s="36"/>
      <c r="AR185" s="213" t="s">
        <v>169</v>
      </c>
      <c r="AT185" s="213" t="s">
        <v>164</v>
      </c>
      <c r="AU185" s="213" t="s">
        <v>79</v>
      </c>
      <c r="AY185" s="15" t="s">
        <v>162</v>
      </c>
      <c r="BE185" s="214">
        <f>IF(N185="základní",J185,0)</f>
        <v>0</v>
      </c>
      <c r="BF185" s="214">
        <f>IF(N185="snížená",J185,0)</f>
        <v>0</v>
      </c>
      <c r="BG185" s="214">
        <f>IF(N185="zákl. přenesená",J185,0)</f>
        <v>0</v>
      </c>
      <c r="BH185" s="214">
        <f>IF(N185="sníž. přenesená",J185,0)</f>
        <v>0</v>
      </c>
      <c r="BI185" s="214">
        <f>IF(N185="nulová",J185,0)</f>
        <v>0</v>
      </c>
      <c r="BJ185" s="15" t="s">
        <v>77</v>
      </c>
      <c r="BK185" s="214">
        <f>ROUND(I185*H185,2)</f>
        <v>0</v>
      </c>
      <c r="BL185" s="15" t="s">
        <v>169</v>
      </c>
      <c r="BM185" s="213" t="s">
        <v>1094</v>
      </c>
    </row>
    <row r="186" spans="1:47" s="2" customFormat="1" ht="12">
      <c r="A186" s="36"/>
      <c r="B186" s="37"/>
      <c r="C186" s="38"/>
      <c r="D186" s="215" t="s">
        <v>171</v>
      </c>
      <c r="E186" s="38"/>
      <c r="F186" s="216" t="s">
        <v>1095</v>
      </c>
      <c r="G186" s="38"/>
      <c r="H186" s="38"/>
      <c r="I186" s="217"/>
      <c r="J186" s="38"/>
      <c r="K186" s="38"/>
      <c r="L186" s="42"/>
      <c r="M186" s="218"/>
      <c r="N186" s="219"/>
      <c r="O186" s="82"/>
      <c r="P186" s="82"/>
      <c r="Q186" s="82"/>
      <c r="R186" s="82"/>
      <c r="S186" s="82"/>
      <c r="T186" s="83"/>
      <c r="U186" s="36"/>
      <c r="V186" s="36"/>
      <c r="W186" s="36"/>
      <c r="X186" s="36"/>
      <c r="Y186" s="36"/>
      <c r="Z186" s="36"/>
      <c r="AA186" s="36"/>
      <c r="AB186" s="36"/>
      <c r="AC186" s="36"/>
      <c r="AD186" s="36"/>
      <c r="AE186" s="36"/>
      <c r="AT186" s="15" t="s">
        <v>171</v>
      </c>
      <c r="AU186" s="15" t="s">
        <v>79</v>
      </c>
    </row>
    <row r="187" spans="1:65" s="2" customFormat="1" ht="16.5" customHeight="1">
      <c r="A187" s="36"/>
      <c r="B187" s="37"/>
      <c r="C187" s="202" t="s">
        <v>350</v>
      </c>
      <c r="D187" s="202" t="s">
        <v>164</v>
      </c>
      <c r="E187" s="203" t="s">
        <v>1096</v>
      </c>
      <c r="F187" s="204" t="s">
        <v>1097</v>
      </c>
      <c r="G187" s="205" t="s">
        <v>167</v>
      </c>
      <c r="H187" s="206">
        <v>0.144</v>
      </c>
      <c r="I187" s="207"/>
      <c r="J187" s="208">
        <f>ROUND(I187*H187,2)</f>
        <v>0</v>
      </c>
      <c r="K187" s="204" t="s">
        <v>168</v>
      </c>
      <c r="L187" s="42"/>
      <c r="M187" s="209" t="s">
        <v>19</v>
      </c>
      <c r="N187" s="210" t="s">
        <v>40</v>
      </c>
      <c r="O187" s="82"/>
      <c r="P187" s="211">
        <f>O187*H187</f>
        <v>0</v>
      </c>
      <c r="Q187" s="211">
        <v>2.64468</v>
      </c>
      <c r="R187" s="211">
        <f>Q187*H187</f>
        <v>0.38083392</v>
      </c>
      <c r="S187" s="211">
        <v>0</v>
      </c>
      <c r="T187" s="212">
        <f>S187*H187</f>
        <v>0</v>
      </c>
      <c r="U187" s="36"/>
      <c r="V187" s="36"/>
      <c r="W187" s="36"/>
      <c r="X187" s="36"/>
      <c r="Y187" s="36"/>
      <c r="Z187" s="36"/>
      <c r="AA187" s="36"/>
      <c r="AB187" s="36"/>
      <c r="AC187" s="36"/>
      <c r="AD187" s="36"/>
      <c r="AE187" s="36"/>
      <c r="AR187" s="213" t="s">
        <v>169</v>
      </c>
      <c r="AT187" s="213" t="s">
        <v>164</v>
      </c>
      <c r="AU187" s="213" t="s">
        <v>79</v>
      </c>
      <c r="AY187" s="15" t="s">
        <v>162</v>
      </c>
      <c r="BE187" s="214">
        <f>IF(N187="základní",J187,0)</f>
        <v>0</v>
      </c>
      <c r="BF187" s="214">
        <f>IF(N187="snížená",J187,0)</f>
        <v>0</v>
      </c>
      <c r="BG187" s="214">
        <f>IF(N187="zákl. přenesená",J187,0)</f>
        <v>0</v>
      </c>
      <c r="BH187" s="214">
        <f>IF(N187="sníž. přenesená",J187,0)</f>
        <v>0</v>
      </c>
      <c r="BI187" s="214">
        <f>IF(N187="nulová",J187,0)</f>
        <v>0</v>
      </c>
      <c r="BJ187" s="15" t="s">
        <v>77</v>
      </c>
      <c r="BK187" s="214">
        <f>ROUND(I187*H187,2)</f>
        <v>0</v>
      </c>
      <c r="BL187" s="15" t="s">
        <v>169</v>
      </c>
      <c r="BM187" s="213" t="s">
        <v>1098</v>
      </c>
    </row>
    <row r="188" spans="1:47" s="2" customFormat="1" ht="12">
      <c r="A188" s="36"/>
      <c r="B188" s="37"/>
      <c r="C188" s="38"/>
      <c r="D188" s="215" t="s">
        <v>171</v>
      </c>
      <c r="E188" s="38"/>
      <c r="F188" s="216" t="s">
        <v>1099</v>
      </c>
      <c r="G188" s="38"/>
      <c r="H188" s="38"/>
      <c r="I188" s="217"/>
      <c r="J188" s="38"/>
      <c r="K188" s="38"/>
      <c r="L188" s="42"/>
      <c r="M188" s="218"/>
      <c r="N188" s="219"/>
      <c r="O188" s="82"/>
      <c r="P188" s="82"/>
      <c r="Q188" s="82"/>
      <c r="R188" s="82"/>
      <c r="S188" s="82"/>
      <c r="T188" s="83"/>
      <c r="U188" s="36"/>
      <c r="V188" s="36"/>
      <c r="W188" s="36"/>
      <c r="X188" s="36"/>
      <c r="Y188" s="36"/>
      <c r="Z188" s="36"/>
      <c r="AA188" s="36"/>
      <c r="AB188" s="36"/>
      <c r="AC188" s="36"/>
      <c r="AD188" s="36"/>
      <c r="AE188" s="36"/>
      <c r="AT188" s="15" t="s">
        <v>171</v>
      </c>
      <c r="AU188" s="15" t="s">
        <v>79</v>
      </c>
    </row>
    <row r="189" spans="1:63" s="12" customFormat="1" ht="22.8" customHeight="1">
      <c r="A189" s="12"/>
      <c r="B189" s="186"/>
      <c r="C189" s="187"/>
      <c r="D189" s="188" t="s">
        <v>68</v>
      </c>
      <c r="E189" s="200" t="s">
        <v>169</v>
      </c>
      <c r="F189" s="200" t="s">
        <v>243</v>
      </c>
      <c r="G189" s="187"/>
      <c r="H189" s="187"/>
      <c r="I189" s="190"/>
      <c r="J189" s="201">
        <f>BK189</f>
        <v>0</v>
      </c>
      <c r="K189" s="187"/>
      <c r="L189" s="192"/>
      <c r="M189" s="193"/>
      <c r="N189" s="194"/>
      <c r="O189" s="194"/>
      <c r="P189" s="195">
        <f>SUM(P190:P232)</f>
        <v>0</v>
      </c>
      <c r="Q189" s="194"/>
      <c r="R189" s="195">
        <f>SUM(R190:R232)</f>
        <v>447.5915145000001</v>
      </c>
      <c r="S189" s="194"/>
      <c r="T189" s="196">
        <f>SUM(T190:T232)</f>
        <v>0</v>
      </c>
      <c r="U189" s="12"/>
      <c r="V189" s="12"/>
      <c r="W189" s="12"/>
      <c r="X189" s="12"/>
      <c r="Y189" s="12"/>
      <c r="Z189" s="12"/>
      <c r="AA189" s="12"/>
      <c r="AB189" s="12"/>
      <c r="AC189" s="12"/>
      <c r="AD189" s="12"/>
      <c r="AE189" s="12"/>
      <c r="AR189" s="197" t="s">
        <v>77</v>
      </c>
      <c r="AT189" s="198" t="s">
        <v>68</v>
      </c>
      <c r="AU189" s="198" t="s">
        <v>77</v>
      </c>
      <c r="AY189" s="197" t="s">
        <v>162</v>
      </c>
      <c r="BK189" s="199">
        <f>SUM(BK190:BK232)</f>
        <v>0</v>
      </c>
    </row>
    <row r="190" spans="1:65" s="2" customFormat="1" ht="49.05" customHeight="1">
      <c r="A190" s="36"/>
      <c r="B190" s="37"/>
      <c r="C190" s="202" t="s">
        <v>355</v>
      </c>
      <c r="D190" s="202" t="s">
        <v>164</v>
      </c>
      <c r="E190" s="203" t="s">
        <v>1100</v>
      </c>
      <c r="F190" s="204" t="s">
        <v>1101</v>
      </c>
      <c r="G190" s="205" t="s">
        <v>196</v>
      </c>
      <c r="H190" s="206">
        <v>15</v>
      </c>
      <c r="I190" s="207"/>
      <c r="J190" s="208">
        <f>ROUND(I190*H190,2)</f>
        <v>0</v>
      </c>
      <c r="K190" s="204" t="s">
        <v>168</v>
      </c>
      <c r="L190" s="42"/>
      <c r="M190" s="209" t="s">
        <v>19</v>
      </c>
      <c r="N190" s="210" t="s">
        <v>40</v>
      </c>
      <c r="O190" s="82"/>
      <c r="P190" s="211">
        <f>O190*H190</f>
        <v>0</v>
      </c>
      <c r="Q190" s="211">
        <v>0.00459</v>
      </c>
      <c r="R190" s="211">
        <f>Q190*H190</f>
        <v>0.06885000000000001</v>
      </c>
      <c r="S190" s="211">
        <v>0</v>
      </c>
      <c r="T190" s="212">
        <f>S190*H190</f>
        <v>0</v>
      </c>
      <c r="U190" s="36"/>
      <c r="V190" s="36"/>
      <c r="W190" s="36"/>
      <c r="X190" s="36"/>
      <c r="Y190" s="36"/>
      <c r="Z190" s="36"/>
      <c r="AA190" s="36"/>
      <c r="AB190" s="36"/>
      <c r="AC190" s="36"/>
      <c r="AD190" s="36"/>
      <c r="AE190" s="36"/>
      <c r="AR190" s="213" t="s">
        <v>169</v>
      </c>
      <c r="AT190" s="213" t="s">
        <v>164</v>
      </c>
      <c r="AU190" s="213" t="s">
        <v>79</v>
      </c>
      <c r="AY190" s="15" t="s">
        <v>162</v>
      </c>
      <c r="BE190" s="214">
        <f>IF(N190="základní",J190,0)</f>
        <v>0</v>
      </c>
      <c r="BF190" s="214">
        <f>IF(N190="snížená",J190,0)</f>
        <v>0</v>
      </c>
      <c r="BG190" s="214">
        <f>IF(N190="zákl. přenesená",J190,0)</f>
        <v>0</v>
      </c>
      <c r="BH190" s="214">
        <f>IF(N190="sníž. přenesená",J190,0)</f>
        <v>0</v>
      </c>
      <c r="BI190" s="214">
        <f>IF(N190="nulová",J190,0)</f>
        <v>0</v>
      </c>
      <c r="BJ190" s="15" t="s">
        <v>77</v>
      </c>
      <c r="BK190" s="214">
        <f>ROUND(I190*H190,2)</f>
        <v>0</v>
      </c>
      <c r="BL190" s="15" t="s">
        <v>169</v>
      </c>
      <c r="BM190" s="213" t="s">
        <v>1102</v>
      </c>
    </row>
    <row r="191" spans="1:47" s="2" customFormat="1" ht="12">
      <c r="A191" s="36"/>
      <c r="B191" s="37"/>
      <c r="C191" s="38"/>
      <c r="D191" s="215" t="s">
        <v>171</v>
      </c>
      <c r="E191" s="38"/>
      <c r="F191" s="216" t="s">
        <v>1103</v>
      </c>
      <c r="G191" s="38"/>
      <c r="H191" s="38"/>
      <c r="I191" s="217"/>
      <c r="J191" s="38"/>
      <c r="K191" s="38"/>
      <c r="L191" s="42"/>
      <c r="M191" s="218"/>
      <c r="N191" s="219"/>
      <c r="O191" s="82"/>
      <c r="P191" s="82"/>
      <c r="Q191" s="82"/>
      <c r="R191" s="82"/>
      <c r="S191" s="82"/>
      <c r="T191" s="83"/>
      <c r="U191" s="36"/>
      <c r="V191" s="36"/>
      <c r="W191" s="36"/>
      <c r="X191" s="36"/>
      <c r="Y191" s="36"/>
      <c r="Z191" s="36"/>
      <c r="AA191" s="36"/>
      <c r="AB191" s="36"/>
      <c r="AC191" s="36"/>
      <c r="AD191" s="36"/>
      <c r="AE191" s="36"/>
      <c r="AT191" s="15" t="s">
        <v>171</v>
      </c>
      <c r="AU191" s="15" t="s">
        <v>79</v>
      </c>
    </row>
    <row r="192" spans="1:65" s="2" customFormat="1" ht="16.5" customHeight="1">
      <c r="A192" s="36"/>
      <c r="B192" s="37"/>
      <c r="C192" s="220" t="s">
        <v>360</v>
      </c>
      <c r="D192" s="220" t="s">
        <v>205</v>
      </c>
      <c r="E192" s="221" t="s">
        <v>1104</v>
      </c>
      <c r="F192" s="222" t="s">
        <v>1105</v>
      </c>
      <c r="G192" s="223" t="s">
        <v>196</v>
      </c>
      <c r="H192" s="224">
        <v>15</v>
      </c>
      <c r="I192" s="225"/>
      <c r="J192" s="226">
        <f>ROUND(I192*H192,2)</f>
        <v>0</v>
      </c>
      <c r="K192" s="222" t="s">
        <v>19</v>
      </c>
      <c r="L192" s="227"/>
      <c r="M192" s="228" t="s">
        <v>19</v>
      </c>
      <c r="N192" s="229" t="s">
        <v>40</v>
      </c>
      <c r="O192" s="82"/>
      <c r="P192" s="211">
        <f>O192*H192</f>
        <v>0</v>
      </c>
      <c r="Q192" s="211">
        <v>0.195</v>
      </c>
      <c r="R192" s="211">
        <f>Q192*H192</f>
        <v>2.9250000000000003</v>
      </c>
      <c r="S192" s="211">
        <v>0</v>
      </c>
      <c r="T192" s="212">
        <f>S192*H192</f>
        <v>0</v>
      </c>
      <c r="U192" s="36"/>
      <c r="V192" s="36"/>
      <c r="W192" s="36"/>
      <c r="X192" s="36"/>
      <c r="Y192" s="36"/>
      <c r="Z192" s="36"/>
      <c r="AA192" s="36"/>
      <c r="AB192" s="36"/>
      <c r="AC192" s="36"/>
      <c r="AD192" s="36"/>
      <c r="AE192" s="36"/>
      <c r="AR192" s="213" t="s">
        <v>204</v>
      </c>
      <c r="AT192" s="213" t="s">
        <v>205</v>
      </c>
      <c r="AU192" s="213" t="s">
        <v>79</v>
      </c>
      <c r="AY192" s="15" t="s">
        <v>162</v>
      </c>
      <c r="BE192" s="214">
        <f>IF(N192="základní",J192,0)</f>
        <v>0</v>
      </c>
      <c r="BF192" s="214">
        <f>IF(N192="snížená",J192,0)</f>
        <v>0</v>
      </c>
      <c r="BG192" s="214">
        <f>IF(N192="zákl. přenesená",J192,0)</f>
        <v>0</v>
      </c>
      <c r="BH192" s="214">
        <f>IF(N192="sníž. přenesená",J192,0)</f>
        <v>0</v>
      </c>
      <c r="BI192" s="214">
        <f>IF(N192="nulová",J192,0)</f>
        <v>0</v>
      </c>
      <c r="BJ192" s="15" t="s">
        <v>77</v>
      </c>
      <c r="BK192" s="214">
        <f>ROUND(I192*H192,2)</f>
        <v>0</v>
      </c>
      <c r="BL192" s="15" t="s">
        <v>169</v>
      </c>
      <c r="BM192" s="213" t="s">
        <v>1106</v>
      </c>
    </row>
    <row r="193" spans="1:65" s="2" customFormat="1" ht="49.05" customHeight="1">
      <c r="A193" s="36"/>
      <c r="B193" s="37"/>
      <c r="C193" s="202" t="s">
        <v>365</v>
      </c>
      <c r="D193" s="202" t="s">
        <v>164</v>
      </c>
      <c r="E193" s="203" t="s">
        <v>1107</v>
      </c>
      <c r="F193" s="204" t="s">
        <v>1108</v>
      </c>
      <c r="G193" s="205" t="s">
        <v>167</v>
      </c>
      <c r="H193" s="206">
        <v>150.443</v>
      </c>
      <c r="I193" s="207"/>
      <c r="J193" s="208">
        <f>ROUND(I193*H193,2)</f>
        <v>0</v>
      </c>
      <c r="K193" s="204" t="s">
        <v>168</v>
      </c>
      <c r="L193" s="42"/>
      <c r="M193" s="209" t="s">
        <v>19</v>
      </c>
      <c r="N193" s="210" t="s">
        <v>40</v>
      </c>
      <c r="O193" s="82"/>
      <c r="P193" s="211">
        <f>O193*H193</f>
        <v>0</v>
      </c>
      <c r="Q193" s="211">
        <v>2.50201</v>
      </c>
      <c r="R193" s="211">
        <f>Q193*H193</f>
        <v>376.40989043</v>
      </c>
      <c r="S193" s="211">
        <v>0</v>
      </c>
      <c r="T193" s="212">
        <f>S193*H193</f>
        <v>0</v>
      </c>
      <c r="U193" s="36"/>
      <c r="V193" s="36"/>
      <c r="W193" s="36"/>
      <c r="X193" s="36"/>
      <c r="Y193" s="36"/>
      <c r="Z193" s="36"/>
      <c r="AA193" s="36"/>
      <c r="AB193" s="36"/>
      <c r="AC193" s="36"/>
      <c r="AD193" s="36"/>
      <c r="AE193" s="36"/>
      <c r="AR193" s="213" t="s">
        <v>169</v>
      </c>
      <c r="AT193" s="213" t="s">
        <v>164</v>
      </c>
      <c r="AU193" s="213" t="s">
        <v>79</v>
      </c>
      <c r="AY193" s="15" t="s">
        <v>162</v>
      </c>
      <c r="BE193" s="214">
        <f>IF(N193="základní",J193,0)</f>
        <v>0</v>
      </c>
      <c r="BF193" s="214">
        <f>IF(N193="snížená",J193,0)</f>
        <v>0</v>
      </c>
      <c r="BG193" s="214">
        <f>IF(N193="zákl. přenesená",J193,0)</f>
        <v>0</v>
      </c>
      <c r="BH193" s="214">
        <f>IF(N193="sníž. přenesená",J193,0)</f>
        <v>0</v>
      </c>
      <c r="BI193" s="214">
        <f>IF(N193="nulová",J193,0)</f>
        <v>0</v>
      </c>
      <c r="BJ193" s="15" t="s">
        <v>77</v>
      </c>
      <c r="BK193" s="214">
        <f>ROUND(I193*H193,2)</f>
        <v>0</v>
      </c>
      <c r="BL193" s="15" t="s">
        <v>169</v>
      </c>
      <c r="BM193" s="213" t="s">
        <v>1109</v>
      </c>
    </row>
    <row r="194" spans="1:47" s="2" customFormat="1" ht="12">
      <c r="A194" s="36"/>
      <c r="B194" s="37"/>
      <c r="C194" s="38"/>
      <c r="D194" s="215" t="s">
        <v>171</v>
      </c>
      <c r="E194" s="38"/>
      <c r="F194" s="216" t="s">
        <v>1110</v>
      </c>
      <c r="G194" s="38"/>
      <c r="H194" s="38"/>
      <c r="I194" s="217"/>
      <c r="J194" s="38"/>
      <c r="K194" s="38"/>
      <c r="L194" s="42"/>
      <c r="M194" s="218"/>
      <c r="N194" s="219"/>
      <c r="O194" s="82"/>
      <c r="P194" s="82"/>
      <c r="Q194" s="82"/>
      <c r="R194" s="82"/>
      <c r="S194" s="82"/>
      <c r="T194" s="83"/>
      <c r="U194" s="36"/>
      <c r="V194" s="36"/>
      <c r="W194" s="36"/>
      <c r="X194" s="36"/>
      <c r="Y194" s="36"/>
      <c r="Z194" s="36"/>
      <c r="AA194" s="36"/>
      <c r="AB194" s="36"/>
      <c r="AC194" s="36"/>
      <c r="AD194" s="36"/>
      <c r="AE194" s="36"/>
      <c r="AT194" s="15" t="s">
        <v>171</v>
      </c>
      <c r="AU194" s="15" t="s">
        <v>79</v>
      </c>
    </row>
    <row r="195" spans="1:65" s="2" customFormat="1" ht="49.05" customHeight="1">
      <c r="A195" s="36"/>
      <c r="B195" s="37"/>
      <c r="C195" s="202" t="s">
        <v>370</v>
      </c>
      <c r="D195" s="202" t="s">
        <v>164</v>
      </c>
      <c r="E195" s="203" t="s">
        <v>245</v>
      </c>
      <c r="F195" s="204" t="s">
        <v>246</v>
      </c>
      <c r="G195" s="205" t="s">
        <v>167</v>
      </c>
      <c r="H195" s="206">
        <v>0.233</v>
      </c>
      <c r="I195" s="207"/>
      <c r="J195" s="208">
        <f>ROUND(I195*H195,2)</f>
        <v>0</v>
      </c>
      <c r="K195" s="204" t="s">
        <v>168</v>
      </c>
      <c r="L195" s="42"/>
      <c r="M195" s="209" t="s">
        <v>19</v>
      </c>
      <c r="N195" s="210" t="s">
        <v>40</v>
      </c>
      <c r="O195" s="82"/>
      <c r="P195" s="211">
        <f>O195*H195</f>
        <v>0</v>
      </c>
      <c r="Q195" s="211">
        <v>2.50201</v>
      </c>
      <c r="R195" s="211">
        <f>Q195*H195</f>
        <v>0.58296833</v>
      </c>
      <c r="S195" s="211">
        <v>0</v>
      </c>
      <c r="T195" s="212">
        <f>S195*H195</f>
        <v>0</v>
      </c>
      <c r="U195" s="36"/>
      <c r="V195" s="36"/>
      <c r="W195" s="36"/>
      <c r="X195" s="36"/>
      <c r="Y195" s="36"/>
      <c r="Z195" s="36"/>
      <c r="AA195" s="36"/>
      <c r="AB195" s="36"/>
      <c r="AC195" s="36"/>
      <c r="AD195" s="36"/>
      <c r="AE195" s="36"/>
      <c r="AR195" s="213" t="s">
        <v>169</v>
      </c>
      <c r="AT195" s="213" t="s">
        <v>164</v>
      </c>
      <c r="AU195" s="213" t="s">
        <v>79</v>
      </c>
      <c r="AY195" s="15" t="s">
        <v>162</v>
      </c>
      <c r="BE195" s="214">
        <f>IF(N195="základní",J195,0)</f>
        <v>0</v>
      </c>
      <c r="BF195" s="214">
        <f>IF(N195="snížená",J195,0)</f>
        <v>0</v>
      </c>
      <c r="BG195" s="214">
        <f>IF(N195="zákl. přenesená",J195,0)</f>
        <v>0</v>
      </c>
      <c r="BH195" s="214">
        <f>IF(N195="sníž. přenesená",J195,0)</f>
        <v>0</v>
      </c>
      <c r="BI195" s="214">
        <f>IF(N195="nulová",J195,0)</f>
        <v>0</v>
      </c>
      <c r="BJ195" s="15" t="s">
        <v>77</v>
      </c>
      <c r="BK195" s="214">
        <f>ROUND(I195*H195,2)</f>
        <v>0</v>
      </c>
      <c r="BL195" s="15" t="s">
        <v>169</v>
      </c>
      <c r="BM195" s="213" t="s">
        <v>1111</v>
      </c>
    </row>
    <row r="196" spans="1:47" s="2" customFormat="1" ht="12">
      <c r="A196" s="36"/>
      <c r="B196" s="37"/>
      <c r="C196" s="38"/>
      <c r="D196" s="215" t="s">
        <v>171</v>
      </c>
      <c r="E196" s="38"/>
      <c r="F196" s="216" t="s">
        <v>248</v>
      </c>
      <c r="G196" s="38"/>
      <c r="H196" s="38"/>
      <c r="I196" s="217"/>
      <c r="J196" s="38"/>
      <c r="K196" s="38"/>
      <c r="L196" s="42"/>
      <c r="M196" s="218"/>
      <c r="N196" s="219"/>
      <c r="O196" s="82"/>
      <c r="P196" s="82"/>
      <c r="Q196" s="82"/>
      <c r="R196" s="82"/>
      <c r="S196" s="82"/>
      <c r="T196" s="83"/>
      <c r="U196" s="36"/>
      <c r="V196" s="36"/>
      <c r="W196" s="36"/>
      <c r="X196" s="36"/>
      <c r="Y196" s="36"/>
      <c r="Z196" s="36"/>
      <c r="AA196" s="36"/>
      <c r="AB196" s="36"/>
      <c r="AC196" s="36"/>
      <c r="AD196" s="36"/>
      <c r="AE196" s="36"/>
      <c r="AT196" s="15" t="s">
        <v>171</v>
      </c>
      <c r="AU196" s="15" t="s">
        <v>79</v>
      </c>
    </row>
    <row r="197" spans="1:65" s="2" customFormat="1" ht="37.8" customHeight="1">
      <c r="A197" s="36"/>
      <c r="B197" s="37"/>
      <c r="C197" s="202" t="s">
        <v>375</v>
      </c>
      <c r="D197" s="202" t="s">
        <v>164</v>
      </c>
      <c r="E197" s="203" t="s">
        <v>1112</v>
      </c>
      <c r="F197" s="204" t="s">
        <v>1113</v>
      </c>
      <c r="G197" s="205" t="s">
        <v>235</v>
      </c>
      <c r="H197" s="206">
        <v>65.652</v>
      </c>
      <c r="I197" s="207"/>
      <c r="J197" s="208">
        <f>ROUND(I197*H197,2)</f>
        <v>0</v>
      </c>
      <c r="K197" s="204" t="s">
        <v>168</v>
      </c>
      <c r="L197" s="42"/>
      <c r="M197" s="209" t="s">
        <v>19</v>
      </c>
      <c r="N197" s="210" t="s">
        <v>40</v>
      </c>
      <c r="O197" s="82"/>
      <c r="P197" s="211">
        <f>O197*H197</f>
        <v>0</v>
      </c>
      <c r="Q197" s="211">
        <v>0.00533</v>
      </c>
      <c r="R197" s="211">
        <f>Q197*H197</f>
        <v>0.34992515999999996</v>
      </c>
      <c r="S197" s="211">
        <v>0</v>
      </c>
      <c r="T197" s="212">
        <f>S197*H197</f>
        <v>0</v>
      </c>
      <c r="U197" s="36"/>
      <c r="V197" s="36"/>
      <c r="W197" s="36"/>
      <c r="X197" s="36"/>
      <c r="Y197" s="36"/>
      <c r="Z197" s="36"/>
      <c r="AA197" s="36"/>
      <c r="AB197" s="36"/>
      <c r="AC197" s="36"/>
      <c r="AD197" s="36"/>
      <c r="AE197" s="36"/>
      <c r="AR197" s="213" t="s">
        <v>169</v>
      </c>
      <c r="AT197" s="213" t="s">
        <v>164</v>
      </c>
      <c r="AU197" s="213" t="s">
        <v>79</v>
      </c>
      <c r="AY197" s="15" t="s">
        <v>162</v>
      </c>
      <c r="BE197" s="214">
        <f>IF(N197="základní",J197,0)</f>
        <v>0</v>
      </c>
      <c r="BF197" s="214">
        <f>IF(N197="snížená",J197,0)</f>
        <v>0</v>
      </c>
      <c r="BG197" s="214">
        <f>IF(N197="zákl. přenesená",J197,0)</f>
        <v>0</v>
      </c>
      <c r="BH197" s="214">
        <f>IF(N197="sníž. přenesená",J197,0)</f>
        <v>0</v>
      </c>
      <c r="BI197" s="214">
        <f>IF(N197="nulová",J197,0)</f>
        <v>0</v>
      </c>
      <c r="BJ197" s="15" t="s">
        <v>77</v>
      </c>
      <c r="BK197" s="214">
        <f>ROUND(I197*H197,2)</f>
        <v>0</v>
      </c>
      <c r="BL197" s="15" t="s">
        <v>169</v>
      </c>
      <c r="BM197" s="213" t="s">
        <v>1114</v>
      </c>
    </row>
    <row r="198" spans="1:47" s="2" customFormat="1" ht="12">
      <c r="A198" s="36"/>
      <c r="B198" s="37"/>
      <c r="C198" s="38"/>
      <c r="D198" s="215" t="s">
        <v>171</v>
      </c>
      <c r="E198" s="38"/>
      <c r="F198" s="216" t="s">
        <v>1115</v>
      </c>
      <c r="G198" s="38"/>
      <c r="H198" s="38"/>
      <c r="I198" s="217"/>
      <c r="J198" s="38"/>
      <c r="K198" s="38"/>
      <c r="L198" s="42"/>
      <c r="M198" s="218"/>
      <c r="N198" s="219"/>
      <c r="O198" s="82"/>
      <c r="P198" s="82"/>
      <c r="Q198" s="82"/>
      <c r="R198" s="82"/>
      <c r="S198" s="82"/>
      <c r="T198" s="83"/>
      <c r="U198" s="36"/>
      <c r="V198" s="36"/>
      <c r="W198" s="36"/>
      <c r="X198" s="36"/>
      <c r="Y198" s="36"/>
      <c r="Z198" s="36"/>
      <c r="AA198" s="36"/>
      <c r="AB198" s="36"/>
      <c r="AC198" s="36"/>
      <c r="AD198" s="36"/>
      <c r="AE198" s="36"/>
      <c r="AT198" s="15" t="s">
        <v>171</v>
      </c>
      <c r="AU198" s="15" t="s">
        <v>79</v>
      </c>
    </row>
    <row r="199" spans="1:65" s="2" customFormat="1" ht="37.8" customHeight="1">
      <c r="A199" s="36"/>
      <c r="B199" s="37"/>
      <c r="C199" s="202" t="s">
        <v>380</v>
      </c>
      <c r="D199" s="202" t="s">
        <v>164</v>
      </c>
      <c r="E199" s="203" t="s">
        <v>1116</v>
      </c>
      <c r="F199" s="204" t="s">
        <v>1117</v>
      </c>
      <c r="G199" s="205" t="s">
        <v>235</v>
      </c>
      <c r="H199" s="206">
        <v>65.652</v>
      </c>
      <c r="I199" s="207"/>
      <c r="J199" s="208">
        <f>ROUND(I199*H199,2)</f>
        <v>0</v>
      </c>
      <c r="K199" s="204" t="s">
        <v>168</v>
      </c>
      <c r="L199" s="42"/>
      <c r="M199" s="209" t="s">
        <v>19</v>
      </c>
      <c r="N199" s="210" t="s">
        <v>40</v>
      </c>
      <c r="O199" s="82"/>
      <c r="P199" s="211">
        <f>O199*H199</f>
        <v>0</v>
      </c>
      <c r="Q199" s="211">
        <v>0</v>
      </c>
      <c r="R199" s="211">
        <f>Q199*H199</f>
        <v>0</v>
      </c>
      <c r="S199" s="211">
        <v>0</v>
      </c>
      <c r="T199" s="212">
        <f>S199*H199</f>
        <v>0</v>
      </c>
      <c r="U199" s="36"/>
      <c r="V199" s="36"/>
      <c r="W199" s="36"/>
      <c r="X199" s="36"/>
      <c r="Y199" s="36"/>
      <c r="Z199" s="36"/>
      <c r="AA199" s="36"/>
      <c r="AB199" s="36"/>
      <c r="AC199" s="36"/>
      <c r="AD199" s="36"/>
      <c r="AE199" s="36"/>
      <c r="AR199" s="213" t="s">
        <v>169</v>
      </c>
      <c r="AT199" s="213" t="s">
        <v>164</v>
      </c>
      <c r="AU199" s="213" t="s">
        <v>79</v>
      </c>
      <c r="AY199" s="15" t="s">
        <v>162</v>
      </c>
      <c r="BE199" s="214">
        <f>IF(N199="základní",J199,0)</f>
        <v>0</v>
      </c>
      <c r="BF199" s="214">
        <f>IF(N199="snížená",J199,0)</f>
        <v>0</v>
      </c>
      <c r="BG199" s="214">
        <f>IF(N199="zákl. přenesená",J199,0)</f>
        <v>0</v>
      </c>
      <c r="BH199" s="214">
        <f>IF(N199="sníž. přenesená",J199,0)</f>
        <v>0</v>
      </c>
      <c r="BI199" s="214">
        <f>IF(N199="nulová",J199,0)</f>
        <v>0</v>
      </c>
      <c r="BJ199" s="15" t="s">
        <v>77</v>
      </c>
      <c r="BK199" s="214">
        <f>ROUND(I199*H199,2)</f>
        <v>0</v>
      </c>
      <c r="BL199" s="15" t="s">
        <v>169</v>
      </c>
      <c r="BM199" s="213" t="s">
        <v>1118</v>
      </c>
    </row>
    <row r="200" spans="1:47" s="2" customFormat="1" ht="12">
      <c r="A200" s="36"/>
      <c r="B200" s="37"/>
      <c r="C200" s="38"/>
      <c r="D200" s="215" t="s">
        <v>171</v>
      </c>
      <c r="E200" s="38"/>
      <c r="F200" s="216" t="s">
        <v>1119</v>
      </c>
      <c r="G200" s="38"/>
      <c r="H200" s="38"/>
      <c r="I200" s="217"/>
      <c r="J200" s="38"/>
      <c r="K200" s="38"/>
      <c r="L200" s="42"/>
      <c r="M200" s="218"/>
      <c r="N200" s="219"/>
      <c r="O200" s="82"/>
      <c r="P200" s="82"/>
      <c r="Q200" s="82"/>
      <c r="R200" s="82"/>
      <c r="S200" s="82"/>
      <c r="T200" s="83"/>
      <c r="U200" s="36"/>
      <c r="V200" s="36"/>
      <c r="W200" s="36"/>
      <c r="X200" s="36"/>
      <c r="Y200" s="36"/>
      <c r="Z200" s="36"/>
      <c r="AA200" s="36"/>
      <c r="AB200" s="36"/>
      <c r="AC200" s="36"/>
      <c r="AD200" s="36"/>
      <c r="AE200" s="36"/>
      <c r="AT200" s="15" t="s">
        <v>171</v>
      </c>
      <c r="AU200" s="15" t="s">
        <v>79</v>
      </c>
    </row>
    <row r="201" spans="1:65" s="2" customFormat="1" ht="101.25" customHeight="1">
      <c r="A201" s="36"/>
      <c r="B201" s="37"/>
      <c r="C201" s="202" t="s">
        <v>385</v>
      </c>
      <c r="D201" s="202" t="s">
        <v>164</v>
      </c>
      <c r="E201" s="203" t="s">
        <v>1120</v>
      </c>
      <c r="F201" s="204" t="s">
        <v>1121</v>
      </c>
      <c r="G201" s="205" t="s">
        <v>235</v>
      </c>
      <c r="H201" s="206">
        <v>29.599</v>
      </c>
      <c r="I201" s="207"/>
      <c r="J201" s="208">
        <f>ROUND(I201*H201,2)</f>
        <v>0</v>
      </c>
      <c r="K201" s="204" t="s">
        <v>168</v>
      </c>
      <c r="L201" s="42"/>
      <c r="M201" s="209" t="s">
        <v>19</v>
      </c>
      <c r="N201" s="210" t="s">
        <v>40</v>
      </c>
      <c r="O201" s="82"/>
      <c r="P201" s="211">
        <f>O201*H201</f>
        <v>0</v>
      </c>
      <c r="Q201" s="211">
        <v>0.00958</v>
      </c>
      <c r="R201" s="211">
        <f>Q201*H201</f>
        <v>0.28355842</v>
      </c>
      <c r="S201" s="211">
        <v>0</v>
      </c>
      <c r="T201" s="212">
        <f>S201*H201</f>
        <v>0</v>
      </c>
      <c r="U201" s="36"/>
      <c r="V201" s="36"/>
      <c r="W201" s="36"/>
      <c r="X201" s="36"/>
      <c r="Y201" s="36"/>
      <c r="Z201" s="36"/>
      <c r="AA201" s="36"/>
      <c r="AB201" s="36"/>
      <c r="AC201" s="36"/>
      <c r="AD201" s="36"/>
      <c r="AE201" s="36"/>
      <c r="AR201" s="213" t="s">
        <v>169</v>
      </c>
      <c r="AT201" s="213" t="s">
        <v>164</v>
      </c>
      <c r="AU201" s="213" t="s">
        <v>79</v>
      </c>
      <c r="AY201" s="15" t="s">
        <v>162</v>
      </c>
      <c r="BE201" s="214">
        <f>IF(N201="základní",J201,0)</f>
        <v>0</v>
      </c>
      <c r="BF201" s="214">
        <f>IF(N201="snížená",J201,0)</f>
        <v>0</v>
      </c>
      <c r="BG201" s="214">
        <f>IF(N201="zákl. přenesená",J201,0)</f>
        <v>0</v>
      </c>
      <c r="BH201" s="214">
        <f>IF(N201="sníž. přenesená",J201,0)</f>
        <v>0</v>
      </c>
      <c r="BI201" s="214">
        <f>IF(N201="nulová",J201,0)</f>
        <v>0</v>
      </c>
      <c r="BJ201" s="15" t="s">
        <v>77</v>
      </c>
      <c r="BK201" s="214">
        <f>ROUND(I201*H201,2)</f>
        <v>0</v>
      </c>
      <c r="BL201" s="15" t="s">
        <v>169</v>
      </c>
      <c r="BM201" s="213" t="s">
        <v>1122</v>
      </c>
    </row>
    <row r="202" spans="1:47" s="2" customFormat="1" ht="12">
      <c r="A202" s="36"/>
      <c r="B202" s="37"/>
      <c r="C202" s="38"/>
      <c r="D202" s="215" t="s">
        <v>171</v>
      </c>
      <c r="E202" s="38"/>
      <c r="F202" s="216" t="s">
        <v>1123</v>
      </c>
      <c r="G202" s="38"/>
      <c r="H202" s="38"/>
      <c r="I202" s="217"/>
      <c r="J202" s="38"/>
      <c r="K202" s="38"/>
      <c r="L202" s="42"/>
      <c r="M202" s="218"/>
      <c r="N202" s="219"/>
      <c r="O202" s="82"/>
      <c r="P202" s="82"/>
      <c r="Q202" s="82"/>
      <c r="R202" s="82"/>
      <c r="S202" s="82"/>
      <c r="T202" s="83"/>
      <c r="U202" s="36"/>
      <c r="V202" s="36"/>
      <c r="W202" s="36"/>
      <c r="X202" s="36"/>
      <c r="Y202" s="36"/>
      <c r="Z202" s="36"/>
      <c r="AA202" s="36"/>
      <c r="AB202" s="36"/>
      <c r="AC202" s="36"/>
      <c r="AD202" s="36"/>
      <c r="AE202" s="36"/>
      <c r="AT202" s="15" t="s">
        <v>171</v>
      </c>
      <c r="AU202" s="15" t="s">
        <v>79</v>
      </c>
    </row>
    <row r="203" spans="1:65" s="2" customFormat="1" ht="101.25" customHeight="1">
      <c r="A203" s="36"/>
      <c r="B203" s="37"/>
      <c r="C203" s="202" t="s">
        <v>390</v>
      </c>
      <c r="D203" s="202" t="s">
        <v>164</v>
      </c>
      <c r="E203" s="203" t="s">
        <v>1124</v>
      </c>
      <c r="F203" s="204" t="s">
        <v>1125</v>
      </c>
      <c r="G203" s="205" t="s">
        <v>235</v>
      </c>
      <c r="H203" s="206">
        <v>409.7</v>
      </c>
      <c r="I203" s="207"/>
      <c r="J203" s="208">
        <f>ROUND(I203*H203,2)</f>
        <v>0</v>
      </c>
      <c r="K203" s="204" t="s">
        <v>168</v>
      </c>
      <c r="L203" s="42"/>
      <c r="M203" s="209" t="s">
        <v>19</v>
      </c>
      <c r="N203" s="210" t="s">
        <v>40</v>
      </c>
      <c r="O203" s="82"/>
      <c r="P203" s="211">
        <f>O203*H203</f>
        <v>0</v>
      </c>
      <c r="Q203" s="211">
        <v>0.01031</v>
      </c>
      <c r="R203" s="211">
        <f>Q203*H203</f>
        <v>4.224006999999999</v>
      </c>
      <c r="S203" s="211">
        <v>0</v>
      </c>
      <c r="T203" s="212">
        <f>S203*H203</f>
        <v>0</v>
      </c>
      <c r="U203" s="36"/>
      <c r="V203" s="36"/>
      <c r="W203" s="36"/>
      <c r="X203" s="36"/>
      <c r="Y203" s="36"/>
      <c r="Z203" s="36"/>
      <c r="AA203" s="36"/>
      <c r="AB203" s="36"/>
      <c r="AC203" s="36"/>
      <c r="AD203" s="36"/>
      <c r="AE203" s="36"/>
      <c r="AR203" s="213" t="s">
        <v>169</v>
      </c>
      <c r="AT203" s="213" t="s">
        <v>164</v>
      </c>
      <c r="AU203" s="213" t="s">
        <v>79</v>
      </c>
      <c r="AY203" s="15" t="s">
        <v>162</v>
      </c>
      <c r="BE203" s="214">
        <f>IF(N203="základní",J203,0)</f>
        <v>0</v>
      </c>
      <c r="BF203" s="214">
        <f>IF(N203="snížená",J203,0)</f>
        <v>0</v>
      </c>
      <c r="BG203" s="214">
        <f>IF(N203="zákl. přenesená",J203,0)</f>
        <v>0</v>
      </c>
      <c r="BH203" s="214">
        <f>IF(N203="sníž. přenesená",J203,0)</f>
        <v>0</v>
      </c>
      <c r="BI203" s="214">
        <f>IF(N203="nulová",J203,0)</f>
        <v>0</v>
      </c>
      <c r="BJ203" s="15" t="s">
        <v>77</v>
      </c>
      <c r="BK203" s="214">
        <f>ROUND(I203*H203,2)</f>
        <v>0</v>
      </c>
      <c r="BL203" s="15" t="s">
        <v>169</v>
      </c>
      <c r="BM203" s="213" t="s">
        <v>1126</v>
      </c>
    </row>
    <row r="204" spans="1:47" s="2" customFormat="1" ht="12">
      <c r="A204" s="36"/>
      <c r="B204" s="37"/>
      <c r="C204" s="38"/>
      <c r="D204" s="215" t="s">
        <v>171</v>
      </c>
      <c r="E204" s="38"/>
      <c r="F204" s="216" t="s">
        <v>1127</v>
      </c>
      <c r="G204" s="38"/>
      <c r="H204" s="38"/>
      <c r="I204" s="217"/>
      <c r="J204" s="38"/>
      <c r="K204" s="38"/>
      <c r="L204" s="42"/>
      <c r="M204" s="218"/>
      <c r="N204" s="219"/>
      <c r="O204" s="82"/>
      <c r="P204" s="82"/>
      <c r="Q204" s="82"/>
      <c r="R204" s="82"/>
      <c r="S204" s="82"/>
      <c r="T204" s="83"/>
      <c r="U204" s="36"/>
      <c r="V204" s="36"/>
      <c r="W204" s="36"/>
      <c r="X204" s="36"/>
      <c r="Y204" s="36"/>
      <c r="Z204" s="36"/>
      <c r="AA204" s="36"/>
      <c r="AB204" s="36"/>
      <c r="AC204" s="36"/>
      <c r="AD204" s="36"/>
      <c r="AE204" s="36"/>
      <c r="AT204" s="15" t="s">
        <v>171</v>
      </c>
      <c r="AU204" s="15" t="s">
        <v>79</v>
      </c>
    </row>
    <row r="205" spans="1:65" s="2" customFormat="1" ht="37.8" customHeight="1">
      <c r="A205" s="36"/>
      <c r="B205" s="37"/>
      <c r="C205" s="202" t="s">
        <v>395</v>
      </c>
      <c r="D205" s="202" t="s">
        <v>164</v>
      </c>
      <c r="E205" s="203" t="s">
        <v>250</v>
      </c>
      <c r="F205" s="204" t="s">
        <v>251</v>
      </c>
      <c r="G205" s="205" t="s">
        <v>235</v>
      </c>
      <c r="H205" s="206">
        <v>508.259</v>
      </c>
      <c r="I205" s="207"/>
      <c r="J205" s="208">
        <f>ROUND(I205*H205,2)</f>
        <v>0</v>
      </c>
      <c r="K205" s="204" t="s">
        <v>168</v>
      </c>
      <c r="L205" s="42"/>
      <c r="M205" s="209" t="s">
        <v>19</v>
      </c>
      <c r="N205" s="210" t="s">
        <v>40</v>
      </c>
      <c r="O205" s="82"/>
      <c r="P205" s="211">
        <f>O205*H205</f>
        <v>0</v>
      </c>
      <c r="Q205" s="211">
        <v>0.00088</v>
      </c>
      <c r="R205" s="211">
        <f>Q205*H205</f>
        <v>0.44726792000000004</v>
      </c>
      <c r="S205" s="211">
        <v>0</v>
      </c>
      <c r="T205" s="212">
        <f>S205*H205</f>
        <v>0</v>
      </c>
      <c r="U205" s="36"/>
      <c r="V205" s="36"/>
      <c r="W205" s="36"/>
      <c r="X205" s="36"/>
      <c r="Y205" s="36"/>
      <c r="Z205" s="36"/>
      <c r="AA205" s="36"/>
      <c r="AB205" s="36"/>
      <c r="AC205" s="36"/>
      <c r="AD205" s="36"/>
      <c r="AE205" s="36"/>
      <c r="AR205" s="213" t="s">
        <v>169</v>
      </c>
      <c r="AT205" s="213" t="s">
        <v>164</v>
      </c>
      <c r="AU205" s="213" t="s">
        <v>79</v>
      </c>
      <c r="AY205" s="15" t="s">
        <v>162</v>
      </c>
      <c r="BE205" s="214">
        <f>IF(N205="základní",J205,0)</f>
        <v>0</v>
      </c>
      <c r="BF205" s="214">
        <f>IF(N205="snížená",J205,0)</f>
        <v>0</v>
      </c>
      <c r="BG205" s="214">
        <f>IF(N205="zákl. přenesená",J205,0)</f>
        <v>0</v>
      </c>
      <c r="BH205" s="214">
        <f>IF(N205="sníž. přenesená",J205,0)</f>
        <v>0</v>
      </c>
      <c r="BI205" s="214">
        <f>IF(N205="nulová",J205,0)</f>
        <v>0</v>
      </c>
      <c r="BJ205" s="15" t="s">
        <v>77</v>
      </c>
      <c r="BK205" s="214">
        <f>ROUND(I205*H205,2)</f>
        <v>0</v>
      </c>
      <c r="BL205" s="15" t="s">
        <v>169</v>
      </c>
      <c r="BM205" s="213" t="s">
        <v>1128</v>
      </c>
    </row>
    <row r="206" spans="1:47" s="2" customFormat="1" ht="12">
      <c r="A206" s="36"/>
      <c r="B206" s="37"/>
      <c r="C206" s="38"/>
      <c r="D206" s="215" t="s">
        <v>171</v>
      </c>
      <c r="E206" s="38"/>
      <c r="F206" s="216" t="s">
        <v>253</v>
      </c>
      <c r="G206" s="38"/>
      <c r="H206" s="38"/>
      <c r="I206" s="217"/>
      <c r="J206" s="38"/>
      <c r="K206" s="38"/>
      <c r="L206" s="42"/>
      <c r="M206" s="218"/>
      <c r="N206" s="219"/>
      <c r="O206" s="82"/>
      <c r="P206" s="82"/>
      <c r="Q206" s="82"/>
      <c r="R206" s="82"/>
      <c r="S206" s="82"/>
      <c r="T206" s="83"/>
      <c r="U206" s="36"/>
      <c r="V206" s="36"/>
      <c r="W206" s="36"/>
      <c r="X206" s="36"/>
      <c r="Y206" s="36"/>
      <c r="Z206" s="36"/>
      <c r="AA206" s="36"/>
      <c r="AB206" s="36"/>
      <c r="AC206" s="36"/>
      <c r="AD206" s="36"/>
      <c r="AE206" s="36"/>
      <c r="AT206" s="15" t="s">
        <v>171</v>
      </c>
      <c r="AU206" s="15" t="s">
        <v>79</v>
      </c>
    </row>
    <row r="207" spans="1:65" s="2" customFormat="1" ht="37.8" customHeight="1">
      <c r="A207" s="36"/>
      <c r="B207" s="37"/>
      <c r="C207" s="202" t="s">
        <v>400</v>
      </c>
      <c r="D207" s="202" t="s">
        <v>164</v>
      </c>
      <c r="E207" s="203" t="s">
        <v>255</v>
      </c>
      <c r="F207" s="204" t="s">
        <v>256</v>
      </c>
      <c r="G207" s="205" t="s">
        <v>235</v>
      </c>
      <c r="H207" s="206">
        <v>508.259</v>
      </c>
      <c r="I207" s="207"/>
      <c r="J207" s="208">
        <f>ROUND(I207*H207,2)</f>
        <v>0</v>
      </c>
      <c r="K207" s="204" t="s">
        <v>168</v>
      </c>
      <c r="L207" s="42"/>
      <c r="M207" s="209" t="s">
        <v>19</v>
      </c>
      <c r="N207" s="210" t="s">
        <v>40</v>
      </c>
      <c r="O207" s="82"/>
      <c r="P207" s="211">
        <f>O207*H207</f>
        <v>0</v>
      </c>
      <c r="Q207" s="211">
        <v>0</v>
      </c>
      <c r="R207" s="211">
        <f>Q207*H207</f>
        <v>0</v>
      </c>
      <c r="S207" s="211">
        <v>0</v>
      </c>
      <c r="T207" s="212">
        <f>S207*H207</f>
        <v>0</v>
      </c>
      <c r="U207" s="36"/>
      <c r="V207" s="36"/>
      <c r="W207" s="36"/>
      <c r="X207" s="36"/>
      <c r="Y207" s="36"/>
      <c r="Z207" s="36"/>
      <c r="AA207" s="36"/>
      <c r="AB207" s="36"/>
      <c r="AC207" s="36"/>
      <c r="AD207" s="36"/>
      <c r="AE207" s="36"/>
      <c r="AR207" s="213" t="s">
        <v>169</v>
      </c>
      <c r="AT207" s="213" t="s">
        <v>164</v>
      </c>
      <c r="AU207" s="213" t="s">
        <v>79</v>
      </c>
      <c r="AY207" s="15" t="s">
        <v>162</v>
      </c>
      <c r="BE207" s="214">
        <f>IF(N207="základní",J207,0)</f>
        <v>0</v>
      </c>
      <c r="BF207" s="214">
        <f>IF(N207="snížená",J207,0)</f>
        <v>0</v>
      </c>
      <c r="BG207" s="214">
        <f>IF(N207="zákl. přenesená",J207,0)</f>
        <v>0</v>
      </c>
      <c r="BH207" s="214">
        <f>IF(N207="sníž. přenesená",J207,0)</f>
        <v>0</v>
      </c>
      <c r="BI207" s="214">
        <f>IF(N207="nulová",J207,0)</f>
        <v>0</v>
      </c>
      <c r="BJ207" s="15" t="s">
        <v>77</v>
      </c>
      <c r="BK207" s="214">
        <f>ROUND(I207*H207,2)</f>
        <v>0</v>
      </c>
      <c r="BL207" s="15" t="s">
        <v>169</v>
      </c>
      <c r="BM207" s="213" t="s">
        <v>1129</v>
      </c>
    </row>
    <row r="208" spans="1:47" s="2" customFormat="1" ht="12">
      <c r="A208" s="36"/>
      <c r="B208" s="37"/>
      <c r="C208" s="38"/>
      <c r="D208" s="215" t="s">
        <v>171</v>
      </c>
      <c r="E208" s="38"/>
      <c r="F208" s="216" t="s">
        <v>258</v>
      </c>
      <c r="G208" s="38"/>
      <c r="H208" s="38"/>
      <c r="I208" s="217"/>
      <c r="J208" s="38"/>
      <c r="K208" s="38"/>
      <c r="L208" s="42"/>
      <c r="M208" s="218"/>
      <c r="N208" s="219"/>
      <c r="O208" s="82"/>
      <c r="P208" s="82"/>
      <c r="Q208" s="82"/>
      <c r="R208" s="82"/>
      <c r="S208" s="82"/>
      <c r="T208" s="83"/>
      <c r="U208" s="36"/>
      <c r="V208" s="36"/>
      <c r="W208" s="36"/>
      <c r="X208" s="36"/>
      <c r="Y208" s="36"/>
      <c r="Z208" s="36"/>
      <c r="AA208" s="36"/>
      <c r="AB208" s="36"/>
      <c r="AC208" s="36"/>
      <c r="AD208" s="36"/>
      <c r="AE208" s="36"/>
      <c r="AT208" s="15" t="s">
        <v>171</v>
      </c>
      <c r="AU208" s="15" t="s">
        <v>79</v>
      </c>
    </row>
    <row r="209" spans="1:65" s="2" customFormat="1" ht="37.8" customHeight="1">
      <c r="A209" s="36"/>
      <c r="B209" s="37"/>
      <c r="C209" s="202" t="s">
        <v>405</v>
      </c>
      <c r="D209" s="202" t="s">
        <v>164</v>
      </c>
      <c r="E209" s="203" t="s">
        <v>1130</v>
      </c>
      <c r="F209" s="204" t="s">
        <v>1131</v>
      </c>
      <c r="G209" s="205" t="s">
        <v>235</v>
      </c>
      <c r="H209" s="206">
        <v>5.103</v>
      </c>
      <c r="I209" s="207"/>
      <c r="J209" s="208">
        <f>ROUND(I209*H209,2)</f>
        <v>0</v>
      </c>
      <c r="K209" s="204" t="s">
        <v>168</v>
      </c>
      <c r="L209" s="42"/>
      <c r="M209" s="209" t="s">
        <v>19</v>
      </c>
      <c r="N209" s="210" t="s">
        <v>40</v>
      </c>
      <c r="O209" s="82"/>
      <c r="P209" s="211">
        <f>O209*H209</f>
        <v>0</v>
      </c>
      <c r="Q209" s="211">
        <v>0.00092</v>
      </c>
      <c r="R209" s="211">
        <f>Q209*H209</f>
        <v>0.00469476</v>
      </c>
      <c r="S209" s="211">
        <v>0</v>
      </c>
      <c r="T209" s="212">
        <f>S209*H209</f>
        <v>0</v>
      </c>
      <c r="U209" s="36"/>
      <c r="V209" s="36"/>
      <c r="W209" s="36"/>
      <c r="X209" s="36"/>
      <c r="Y209" s="36"/>
      <c r="Z209" s="36"/>
      <c r="AA209" s="36"/>
      <c r="AB209" s="36"/>
      <c r="AC209" s="36"/>
      <c r="AD209" s="36"/>
      <c r="AE209" s="36"/>
      <c r="AR209" s="213" t="s">
        <v>169</v>
      </c>
      <c r="AT209" s="213" t="s">
        <v>164</v>
      </c>
      <c r="AU209" s="213" t="s">
        <v>79</v>
      </c>
      <c r="AY209" s="15" t="s">
        <v>162</v>
      </c>
      <c r="BE209" s="214">
        <f>IF(N209="základní",J209,0)</f>
        <v>0</v>
      </c>
      <c r="BF209" s="214">
        <f>IF(N209="snížená",J209,0)</f>
        <v>0</v>
      </c>
      <c r="BG209" s="214">
        <f>IF(N209="zákl. přenesená",J209,0)</f>
        <v>0</v>
      </c>
      <c r="BH209" s="214">
        <f>IF(N209="sníž. přenesená",J209,0)</f>
        <v>0</v>
      </c>
      <c r="BI209" s="214">
        <f>IF(N209="nulová",J209,0)</f>
        <v>0</v>
      </c>
      <c r="BJ209" s="15" t="s">
        <v>77</v>
      </c>
      <c r="BK209" s="214">
        <f>ROUND(I209*H209,2)</f>
        <v>0</v>
      </c>
      <c r="BL209" s="15" t="s">
        <v>169</v>
      </c>
      <c r="BM209" s="213" t="s">
        <v>1132</v>
      </c>
    </row>
    <row r="210" spans="1:47" s="2" customFormat="1" ht="12">
      <c r="A210" s="36"/>
      <c r="B210" s="37"/>
      <c r="C210" s="38"/>
      <c r="D210" s="215" t="s">
        <v>171</v>
      </c>
      <c r="E210" s="38"/>
      <c r="F210" s="216" t="s">
        <v>1133</v>
      </c>
      <c r="G210" s="38"/>
      <c r="H210" s="38"/>
      <c r="I210" s="217"/>
      <c r="J210" s="38"/>
      <c r="K210" s="38"/>
      <c r="L210" s="42"/>
      <c r="M210" s="218"/>
      <c r="N210" s="219"/>
      <c r="O210" s="82"/>
      <c r="P210" s="82"/>
      <c r="Q210" s="82"/>
      <c r="R210" s="82"/>
      <c r="S210" s="82"/>
      <c r="T210" s="83"/>
      <c r="U210" s="36"/>
      <c r="V210" s="36"/>
      <c r="W210" s="36"/>
      <c r="X210" s="36"/>
      <c r="Y210" s="36"/>
      <c r="Z210" s="36"/>
      <c r="AA210" s="36"/>
      <c r="AB210" s="36"/>
      <c r="AC210" s="36"/>
      <c r="AD210" s="36"/>
      <c r="AE210" s="36"/>
      <c r="AT210" s="15" t="s">
        <v>171</v>
      </c>
      <c r="AU210" s="15" t="s">
        <v>79</v>
      </c>
    </row>
    <row r="211" spans="1:65" s="2" customFormat="1" ht="37.8" customHeight="1">
      <c r="A211" s="36"/>
      <c r="B211" s="37"/>
      <c r="C211" s="202" t="s">
        <v>410</v>
      </c>
      <c r="D211" s="202" t="s">
        <v>164</v>
      </c>
      <c r="E211" s="203" t="s">
        <v>1134</v>
      </c>
      <c r="F211" s="204" t="s">
        <v>1135</v>
      </c>
      <c r="G211" s="205" t="s">
        <v>235</v>
      </c>
      <c r="H211" s="206">
        <v>5.103</v>
      </c>
      <c r="I211" s="207"/>
      <c r="J211" s="208">
        <f>ROUND(I211*H211,2)</f>
        <v>0</v>
      </c>
      <c r="K211" s="204" t="s">
        <v>168</v>
      </c>
      <c r="L211" s="42"/>
      <c r="M211" s="209" t="s">
        <v>19</v>
      </c>
      <c r="N211" s="210" t="s">
        <v>40</v>
      </c>
      <c r="O211" s="82"/>
      <c r="P211" s="211">
        <f>O211*H211</f>
        <v>0</v>
      </c>
      <c r="Q211" s="211">
        <v>0</v>
      </c>
      <c r="R211" s="211">
        <f>Q211*H211</f>
        <v>0</v>
      </c>
      <c r="S211" s="211">
        <v>0</v>
      </c>
      <c r="T211" s="212">
        <f>S211*H211</f>
        <v>0</v>
      </c>
      <c r="U211" s="36"/>
      <c r="V211" s="36"/>
      <c r="W211" s="36"/>
      <c r="X211" s="36"/>
      <c r="Y211" s="36"/>
      <c r="Z211" s="36"/>
      <c r="AA211" s="36"/>
      <c r="AB211" s="36"/>
      <c r="AC211" s="36"/>
      <c r="AD211" s="36"/>
      <c r="AE211" s="36"/>
      <c r="AR211" s="213" t="s">
        <v>169</v>
      </c>
      <c r="AT211" s="213" t="s">
        <v>164</v>
      </c>
      <c r="AU211" s="213" t="s">
        <v>79</v>
      </c>
      <c r="AY211" s="15" t="s">
        <v>162</v>
      </c>
      <c r="BE211" s="214">
        <f>IF(N211="základní",J211,0)</f>
        <v>0</v>
      </c>
      <c r="BF211" s="214">
        <f>IF(N211="snížená",J211,0)</f>
        <v>0</v>
      </c>
      <c r="BG211" s="214">
        <f>IF(N211="zákl. přenesená",J211,0)</f>
        <v>0</v>
      </c>
      <c r="BH211" s="214">
        <f>IF(N211="sníž. přenesená",J211,0)</f>
        <v>0</v>
      </c>
      <c r="BI211" s="214">
        <f>IF(N211="nulová",J211,0)</f>
        <v>0</v>
      </c>
      <c r="BJ211" s="15" t="s">
        <v>77</v>
      </c>
      <c r="BK211" s="214">
        <f>ROUND(I211*H211,2)</f>
        <v>0</v>
      </c>
      <c r="BL211" s="15" t="s">
        <v>169</v>
      </c>
      <c r="BM211" s="213" t="s">
        <v>1136</v>
      </c>
    </row>
    <row r="212" spans="1:47" s="2" customFormat="1" ht="12">
      <c r="A212" s="36"/>
      <c r="B212" s="37"/>
      <c r="C212" s="38"/>
      <c r="D212" s="215" t="s">
        <v>171</v>
      </c>
      <c r="E212" s="38"/>
      <c r="F212" s="216" t="s">
        <v>1137</v>
      </c>
      <c r="G212" s="38"/>
      <c r="H212" s="38"/>
      <c r="I212" s="217"/>
      <c r="J212" s="38"/>
      <c r="K212" s="38"/>
      <c r="L212" s="42"/>
      <c r="M212" s="218"/>
      <c r="N212" s="219"/>
      <c r="O212" s="82"/>
      <c r="P212" s="82"/>
      <c r="Q212" s="82"/>
      <c r="R212" s="82"/>
      <c r="S212" s="82"/>
      <c r="T212" s="83"/>
      <c r="U212" s="36"/>
      <c r="V212" s="36"/>
      <c r="W212" s="36"/>
      <c r="X212" s="36"/>
      <c r="Y212" s="36"/>
      <c r="Z212" s="36"/>
      <c r="AA212" s="36"/>
      <c r="AB212" s="36"/>
      <c r="AC212" s="36"/>
      <c r="AD212" s="36"/>
      <c r="AE212" s="36"/>
      <c r="AT212" s="15" t="s">
        <v>171</v>
      </c>
      <c r="AU212" s="15" t="s">
        <v>79</v>
      </c>
    </row>
    <row r="213" spans="1:65" s="2" customFormat="1" ht="78" customHeight="1">
      <c r="A213" s="36"/>
      <c r="B213" s="37"/>
      <c r="C213" s="202" t="s">
        <v>415</v>
      </c>
      <c r="D213" s="202" t="s">
        <v>164</v>
      </c>
      <c r="E213" s="203" t="s">
        <v>1138</v>
      </c>
      <c r="F213" s="204" t="s">
        <v>1139</v>
      </c>
      <c r="G213" s="205" t="s">
        <v>184</v>
      </c>
      <c r="H213" s="206">
        <v>0.593</v>
      </c>
      <c r="I213" s="207"/>
      <c r="J213" s="208">
        <f>ROUND(I213*H213,2)</f>
        <v>0</v>
      </c>
      <c r="K213" s="204" t="s">
        <v>168</v>
      </c>
      <c r="L213" s="42"/>
      <c r="M213" s="209" t="s">
        <v>19</v>
      </c>
      <c r="N213" s="210" t="s">
        <v>40</v>
      </c>
      <c r="O213" s="82"/>
      <c r="P213" s="211">
        <f>O213*H213</f>
        <v>0</v>
      </c>
      <c r="Q213" s="211">
        <v>1.05555</v>
      </c>
      <c r="R213" s="211">
        <f>Q213*H213</f>
        <v>0.62594115</v>
      </c>
      <c r="S213" s="211">
        <v>0</v>
      </c>
      <c r="T213" s="212">
        <f>S213*H213</f>
        <v>0</v>
      </c>
      <c r="U213" s="36"/>
      <c r="V213" s="36"/>
      <c r="W213" s="36"/>
      <c r="X213" s="36"/>
      <c r="Y213" s="36"/>
      <c r="Z213" s="36"/>
      <c r="AA213" s="36"/>
      <c r="AB213" s="36"/>
      <c r="AC213" s="36"/>
      <c r="AD213" s="36"/>
      <c r="AE213" s="36"/>
      <c r="AR213" s="213" t="s">
        <v>169</v>
      </c>
      <c r="AT213" s="213" t="s">
        <v>164</v>
      </c>
      <c r="AU213" s="213" t="s">
        <v>79</v>
      </c>
      <c r="AY213" s="15" t="s">
        <v>162</v>
      </c>
      <c r="BE213" s="214">
        <f>IF(N213="základní",J213,0)</f>
        <v>0</v>
      </c>
      <c r="BF213" s="214">
        <f>IF(N213="snížená",J213,0)</f>
        <v>0</v>
      </c>
      <c r="BG213" s="214">
        <f>IF(N213="zákl. přenesená",J213,0)</f>
        <v>0</v>
      </c>
      <c r="BH213" s="214">
        <f>IF(N213="sníž. přenesená",J213,0)</f>
        <v>0</v>
      </c>
      <c r="BI213" s="214">
        <f>IF(N213="nulová",J213,0)</f>
        <v>0</v>
      </c>
      <c r="BJ213" s="15" t="s">
        <v>77</v>
      </c>
      <c r="BK213" s="214">
        <f>ROUND(I213*H213,2)</f>
        <v>0</v>
      </c>
      <c r="BL213" s="15" t="s">
        <v>169</v>
      </c>
      <c r="BM213" s="213" t="s">
        <v>1140</v>
      </c>
    </row>
    <row r="214" spans="1:47" s="2" customFormat="1" ht="12">
      <c r="A214" s="36"/>
      <c r="B214" s="37"/>
      <c r="C214" s="38"/>
      <c r="D214" s="215" t="s">
        <v>171</v>
      </c>
      <c r="E214" s="38"/>
      <c r="F214" s="216" t="s">
        <v>1141</v>
      </c>
      <c r="G214" s="38"/>
      <c r="H214" s="38"/>
      <c r="I214" s="217"/>
      <c r="J214" s="38"/>
      <c r="K214" s="38"/>
      <c r="L214" s="42"/>
      <c r="M214" s="218"/>
      <c r="N214" s="219"/>
      <c r="O214" s="82"/>
      <c r="P214" s="82"/>
      <c r="Q214" s="82"/>
      <c r="R214" s="82"/>
      <c r="S214" s="82"/>
      <c r="T214" s="83"/>
      <c r="U214" s="36"/>
      <c r="V214" s="36"/>
      <c r="W214" s="36"/>
      <c r="X214" s="36"/>
      <c r="Y214" s="36"/>
      <c r="Z214" s="36"/>
      <c r="AA214" s="36"/>
      <c r="AB214" s="36"/>
      <c r="AC214" s="36"/>
      <c r="AD214" s="36"/>
      <c r="AE214" s="36"/>
      <c r="AT214" s="15" t="s">
        <v>171</v>
      </c>
      <c r="AU214" s="15" t="s">
        <v>79</v>
      </c>
    </row>
    <row r="215" spans="1:65" s="2" customFormat="1" ht="78" customHeight="1">
      <c r="A215" s="36"/>
      <c r="B215" s="37"/>
      <c r="C215" s="202" t="s">
        <v>420</v>
      </c>
      <c r="D215" s="202" t="s">
        <v>164</v>
      </c>
      <c r="E215" s="203" t="s">
        <v>1142</v>
      </c>
      <c r="F215" s="204" t="s">
        <v>1143</v>
      </c>
      <c r="G215" s="205" t="s">
        <v>184</v>
      </c>
      <c r="H215" s="206">
        <v>7.496</v>
      </c>
      <c r="I215" s="207"/>
      <c r="J215" s="208">
        <f>ROUND(I215*H215,2)</f>
        <v>0</v>
      </c>
      <c r="K215" s="204" t="s">
        <v>168</v>
      </c>
      <c r="L215" s="42"/>
      <c r="M215" s="209" t="s">
        <v>19</v>
      </c>
      <c r="N215" s="210" t="s">
        <v>40</v>
      </c>
      <c r="O215" s="82"/>
      <c r="P215" s="211">
        <f>O215*H215</f>
        <v>0</v>
      </c>
      <c r="Q215" s="211">
        <v>1.06277</v>
      </c>
      <c r="R215" s="211">
        <f>Q215*H215</f>
        <v>7.96652392</v>
      </c>
      <c r="S215" s="211">
        <v>0</v>
      </c>
      <c r="T215" s="212">
        <f>S215*H215</f>
        <v>0</v>
      </c>
      <c r="U215" s="36"/>
      <c r="V215" s="36"/>
      <c r="W215" s="36"/>
      <c r="X215" s="36"/>
      <c r="Y215" s="36"/>
      <c r="Z215" s="36"/>
      <c r="AA215" s="36"/>
      <c r="AB215" s="36"/>
      <c r="AC215" s="36"/>
      <c r="AD215" s="36"/>
      <c r="AE215" s="36"/>
      <c r="AR215" s="213" t="s">
        <v>169</v>
      </c>
      <c r="AT215" s="213" t="s">
        <v>164</v>
      </c>
      <c r="AU215" s="213" t="s">
        <v>79</v>
      </c>
      <c r="AY215" s="15" t="s">
        <v>162</v>
      </c>
      <c r="BE215" s="214">
        <f>IF(N215="základní",J215,0)</f>
        <v>0</v>
      </c>
      <c r="BF215" s="214">
        <f>IF(N215="snížená",J215,0)</f>
        <v>0</v>
      </c>
      <c r="BG215" s="214">
        <f>IF(N215="zákl. přenesená",J215,0)</f>
        <v>0</v>
      </c>
      <c r="BH215" s="214">
        <f>IF(N215="sníž. přenesená",J215,0)</f>
        <v>0</v>
      </c>
      <c r="BI215" s="214">
        <f>IF(N215="nulová",J215,0)</f>
        <v>0</v>
      </c>
      <c r="BJ215" s="15" t="s">
        <v>77</v>
      </c>
      <c r="BK215" s="214">
        <f>ROUND(I215*H215,2)</f>
        <v>0</v>
      </c>
      <c r="BL215" s="15" t="s">
        <v>169</v>
      </c>
      <c r="BM215" s="213" t="s">
        <v>1144</v>
      </c>
    </row>
    <row r="216" spans="1:47" s="2" customFormat="1" ht="12">
      <c r="A216" s="36"/>
      <c r="B216" s="37"/>
      <c r="C216" s="38"/>
      <c r="D216" s="215" t="s">
        <v>171</v>
      </c>
      <c r="E216" s="38"/>
      <c r="F216" s="216" t="s">
        <v>1145</v>
      </c>
      <c r="G216" s="38"/>
      <c r="H216" s="38"/>
      <c r="I216" s="217"/>
      <c r="J216" s="38"/>
      <c r="K216" s="38"/>
      <c r="L216" s="42"/>
      <c r="M216" s="218"/>
      <c r="N216" s="219"/>
      <c r="O216" s="82"/>
      <c r="P216" s="82"/>
      <c r="Q216" s="82"/>
      <c r="R216" s="82"/>
      <c r="S216" s="82"/>
      <c r="T216" s="83"/>
      <c r="U216" s="36"/>
      <c r="V216" s="36"/>
      <c r="W216" s="36"/>
      <c r="X216" s="36"/>
      <c r="Y216" s="36"/>
      <c r="Z216" s="36"/>
      <c r="AA216" s="36"/>
      <c r="AB216" s="36"/>
      <c r="AC216" s="36"/>
      <c r="AD216" s="36"/>
      <c r="AE216" s="36"/>
      <c r="AT216" s="15" t="s">
        <v>171</v>
      </c>
      <c r="AU216" s="15" t="s">
        <v>79</v>
      </c>
    </row>
    <row r="217" spans="1:65" s="2" customFormat="1" ht="24.15" customHeight="1">
      <c r="A217" s="36"/>
      <c r="B217" s="37"/>
      <c r="C217" s="202" t="s">
        <v>425</v>
      </c>
      <c r="D217" s="202" t="s">
        <v>164</v>
      </c>
      <c r="E217" s="203" t="s">
        <v>1146</v>
      </c>
      <c r="F217" s="204" t="s">
        <v>1147</v>
      </c>
      <c r="G217" s="205" t="s">
        <v>167</v>
      </c>
      <c r="H217" s="206">
        <v>1.018</v>
      </c>
      <c r="I217" s="207"/>
      <c r="J217" s="208">
        <f>ROUND(I217*H217,2)</f>
        <v>0</v>
      </c>
      <c r="K217" s="204" t="s">
        <v>168</v>
      </c>
      <c r="L217" s="42"/>
      <c r="M217" s="209" t="s">
        <v>19</v>
      </c>
      <c r="N217" s="210" t="s">
        <v>40</v>
      </c>
      <c r="O217" s="82"/>
      <c r="P217" s="211">
        <f>O217*H217</f>
        <v>0</v>
      </c>
      <c r="Q217" s="211">
        <v>2.50198</v>
      </c>
      <c r="R217" s="211">
        <f>Q217*H217</f>
        <v>2.54701564</v>
      </c>
      <c r="S217" s="211">
        <v>0</v>
      </c>
      <c r="T217" s="212">
        <f>S217*H217</f>
        <v>0</v>
      </c>
      <c r="U217" s="36"/>
      <c r="V217" s="36"/>
      <c r="W217" s="36"/>
      <c r="X217" s="36"/>
      <c r="Y217" s="36"/>
      <c r="Z217" s="36"/>
      <c r="AA217" s="36"/>
      <c r="AB217" s="36"/>
      <c r="AC217" s="36"/>
      <c r="AD217" s="36"/>
      <c r="AE217" s="36"/>
      <c r="AR217" s="213" t="s">
        <v>169</v>
      </c>
      <c r="AT217" s="213" t="s">
        <v>164</v>
      </c>
      <c r="AU217" s="213" t="s">
        <v>79</v>
      </c>
      <c r="AY217" s="15" t="s">
        <v>162</v>
      </c>
      <c r="BE217" s="214">
        <f>IF(N217="základní",J217,0)</f>
        <v>0</v>
      </c>
      <c r="BF217" s="214">
        <f>IF(N217="snížená",J217,0)</f>
        <v>0</v>
      </c>
      <c r="BG217" s="214">
        <f>IF(N217="zákl. přenesená",J217,0)</f>
        <v>0</v>
      </c>
      <c r="BH217" s="214">
        <f>IF(N217="sníž. přenesená",J217,0)</f>
        <v>0</v>
      </c>
      <c r="BI217" s="214">
        <f>IF(N217="nulová",J217,0)</f>
        <v>0</v>
      </c>
      <c r="BJ217" s="15" t="s">
        <v>77</v>
      </c>
      <c r="BK217" s="214">
        <f>ROUND(I217*H217,2)</f>
        <v>0</v>
      </c>
      <c r="BL217" s="15" t="s">
        <v>169</v>
      </c>
      <c r="BM217" s="213" t="s">
        <v>1148</v>
      </c>
    </row>
    <row r="218" spans="1:47" s="2" customFormat="1" ht="12">
      <c r="A218" s="36"/>
      <c r="B218" s="37"/>
      <c r="C218" s="38"/>
      <c r="D218" s="215" t="s">
        <v>171</v>
      </c>
      <c r="E218" s="38"/>
      <c r="F218" s="216" t="s">
        <v>1149</v>
      </c>
      <c r="G218" s="38"/>
      <c r="H218" s="38"/>
      <c r="I218" s="217"/>
      <c r="J218" s="38"/>
      <c r="K218" s="38"/>
      <c r="L218" s="42"/>
      <c r="M218" s="218"/>
      <c r="N218" s="219"/>
      <c r="O218" s="82"/>
      <c r="P218" s="82"/>
      <c r="Q218" s="82"/>
      <c r="R218" s="82"/>
      <c r="S218" s="82"/>
      <c r="T218" s="83"/>
      <c r="U218" s="36"/>
      <c r="V218" s="36"/>
      <c r="W218" s="36"/>
      <c r="X218" s="36"/>
      <c r="Y218" s="36"/>
      <c r="Z218" s="36"/>
      <c r="AA218" s="36"/>
      <c r="AB218" s="36"/>
      <c r="AC218" s="36"/>
      <c r="AD218" s="36"/>
      <c r="AE218" s="36"/>
      <c r="AT218" s="15" t="s">
        <v>171</v>
      </c>
      <c r="AU218" s="15" t="s">
        <v>79</v>
      </c>
    </row>
    <row r="219" spans="1:65" s="2" customFormat="1" ht="24.15" customHeight="1">
      <c r="A219" s="36"/>
      <c r="B219" s="37"/>
      <c r="C219" s="202" t="s">
        <v>430</v>
      </c>
      <c r="D219" s="202" t="s">
        <v>164</v>
      </c>
      <c r="E219" s="203" t="s">
        <v>1150</v>
      </c>
      <c r="F219" s="204" t="s">
        <v>1151</v>
      </c>
      <c r="G219" s="205" t="s">
        <v>235</v>
      </c>
      <c r="H219" s="206">
        <v>7.66</v>
      </c>
      <c r="I219" s="207"/>
      <c r="J219" s="208">
        <f>ROUND(I219*H219,2)</f>
        <v>0</v>
      </c>
      <c r="K219" s="204" t="s">
        <v>168</v>
      </c>
      <c r="L219" s="42"/>
      <c r="M219" s="209" t="s">
        <v>19</v>
      </c>
      <c r="N219" s="210" t="s">
        <v>40</v>
      </c>
      <c r="O219" s="82"/>
      <c r="P219" s="211">
        <f>O219*H219</f>
        <v>0</v>
      </c>
      <c r="Q219" s="211">
        <v>0.00842</v>
      </c>
      <c r="R219" s="211">
        <f>Q219*H219</f>
        <v>0.0644972</v>
      </c>
      <c r="S219" s="211">
        <v>0</v>
      </c>
      <c r="T219" s="212">
        <f>S219*H219</f>
        <v>0</v>
      </c>
      <c r="U219" s="36"/>
      <c r="V219" s="36"/>
      <c r="W219" s="36"/>
      <c r="X219" s="36"/>
      <c r="Y219" s="36"/>
      <c r="Z219" s="36"/>
      <c r="AA219" s="36"/>
      <c r="AB219" s="36"/>
      <c r="AC219" s="36"/>
      <c r="AD219" s="36"/>
      <c r="AE219" s="36"/>
      <c r="AR219" s="213" t="s">
        <v>169</v>
      </c>
      <c r="AT219" s="213" t="s">
        <v>164</v>
      </c>
      <c r="AU219" s="213" t="s">
        <v>79</v>
      </c>
      <c r="AY219" s="15" t="s">
        <v>162</v>
      </c>
      <c r="BE219" s="214">
        <f>IF(N219="základní",J219,0)</f>
        <v>0</v>
      </c>
      <c r="BF219" s="214">
        <f>IF(N219="snížená",J219,0)</f>
        <v>0</v>
      </c>
      <c r="BG219" s="214">
        <f>IF(N219="zákl. přenesená",J219,0)</f>
        <v>0</v>
      </c>
      <c r="BH219" s="214">
        <f>IF(N219="sníž. přenesená",J219,0)</f>
        <v>0</v>
      </c>
      <c r="BI219" s="214">
        <f>IF(N219="nulová",J219,0)</f>
        <v>0</v>
      </c>
      <c r="BJ219" s="15" t="s">
        <v>77</v>
      </c>
      <c r="BK219" s="214">
        <f>ROUND(I219*H219,2)</f>
        <v>0</v>
      </c>
      <c r="BL219" s="15" t="s">
        <v>169</v>
      </c>
      <c r="BM219" s="213" t="s">
        <v>1152</v>
      </c>
    </row>
    <row r="220" spans="1:47" s="2" customFormat="1" ht="12">
      <c r="A220" s="36"/>
      <c r="B220" s="37"/>
      <c r="C220" s="38"/>
      <c r="D220" s="215" t="s">
        <v>171</v>
      </c>
      <c r="E220" s="38"/>
      <c r="F220" s="216" t="s">
        <v>1153</v>
      </c>
      <c r="G220" s="38"/>
      <c r="H220" s="38"/>
      <c r="I220" s="217"/>
      <c r="J220" s="38"/>
      <c r="K220" s="38"/>
      <c r="L220" s="42"/>
      <c r="M220" s="218"/>
      <c r="N220" s="219"/>
      <c r="O220" s="82"/>
      <c r="P220" s="82"/>
      <c r="Q220" s="82"/>
      <c r="R220" s="82"/>
      <c r="S220" s="82"/>
      <c r="T220" s="83"/>
      <c r="U220" s="36"/>
      <c r="V220" s="36"/>
      <c r="W220" s="36"/>
      <c r="X220" s="36"/>
      <c r="Y220" s="36"/>
      <c r="Z220" s="36"/>
      <c r="AA220" s="36"/>
      <c r="AB220" s="36"/>
      <c r="AC220" s="36"/>
      <c r="AD220" s="36"/>
      <c r="AE220" s="36"/>
      <c r="AT220" s="15" t="s">
        <v>171</v>
      </c>
      <c r="AU220" s="15" t="s">
        <v>79</v>
      </c>
    </row>
    <row r="221" spans="1:65" s="2" customFormat="1" ht="24.15" customHeight="1">
      <c r="A221" s="36"/>
      <c r="B221" s="37"/>
      <c r="C221" s="202" t="s">
        <v>435</v>
      </c>
      <c r="D221" s="202" t="s">
        <v>164</v>
      </c>
      <c r="E221" s="203" t="s">
        <v>1154</v>
      </c>
      <c r="F221" s="204" t="s">
        <v>1155</v>
      </c>
      <c r="G221" s="205" t="s">
        <v>235</v>
      </c>
      <c r="H221" s="206">
        <v>7.66</v>
      </c>
      <c r="I221" s="207"/>
      <c r="J221" s="208">
        <f>ROUND(I221*H221,2)</f>
        <v>0</v>
      </c>
      <c r="K221" s="204" t="s">
        <v>168</v>
      </c>
      <c r="L221" s="42"/>
      <c r="M221" s="209" t="s">
        <v>19</v>
      </c>
      <c r="N221" s="210" t="s">
        <v>40</v>
      </c>
      <c r="O221" s="82"/>
      <c r="P221" s="211">
        <f>O221*H221</f>
        <v>0</v>
      </c>
      <c r="Q221" s="211">
        <v>0</v>
      </c>
      <c r="R221" s="211">
        <f>Q221*H221</f>
        <v>0</v>
      </c>
      <c r="S221" s="211">
        <v>0</v>
      </c>
      <c r="T221" s="212">
        <f>S221*H221</f>
        <v>0</v>
      </c>
      <c r="U221" s="36"/>
      <c r="V221" s="36"/>
      <c r="W221" s="36"/>
      <c r="X221" s="36"/>
      <c r="Y221" s="36"/>
      <c r="Z221" s="36"/>
      <c r="AA221" s="36"/>
      <c r="AB221" s="36"/>
      <c r="AC221" s="36"/>
      <c r="AD221" s="36"/>
      <c r="AE221" s="36"/>
      <c r="AR221" s="213" t="s">
        <v>169</v>
      </c>
      <c r="AT221" s="213" t="s">
        <v>164</v>
      </c>
      <c r="AU221" s="213" t="s">
        <v>79</v>
      </c>
      <c r="AY221" s="15" t="s">
        <v>162</v>
      </c>
      <c r="BE221" s="214">
        <f>IF(N221="základní",J221,0)</f>
        <v>0</v>
      </c>
      <c r="BF221" s="214">
        <f>IF(N221="snížená",J221,0)</f>
        <v>0</v>
      </c>
      <c r="BG221" s="214">
        <f>IF(N221="zákl. přenesená",J221,0)</f>
        <v>0</v>
      </c>
      <c r="BH221" s="214">
        <f>IF(N221="sníž. přenesená",J221,0)</f>
        <v>0</v>
      </c>
      <c r="BI221" s="214">
        <f>IF(N221="nulová",J221,0)</f>
        <v>0</v>
      </c>
      <c r="BJ221" s="15" t="s">
        <v>77</v>
      </c>
      <c r="BK221" s="214">
        <f>ROUND(I221*H221,2)</f>
        <v>0</v>
      </c>
      <c r="BL221" s="15" t="s">
        <v>169</v>
      </c>
      <c r="BM221" s="213" t="s">
        <v>1156</v>
      </c>
    </row>
    <row r="222" spans="1:47" s="2" customFormat="1" ht="12">
      <c r="A222" s="36"/>
      <c r="B222" s="37"/>
      <c r="C222" s="38"/>
      <c r="D222" s="215" t="s">
        <v>171</v>
      </c>
      <c r="E222" s="38"/>
      <c r="F222" s="216" t="s">
        <v>1157</v>
      </c>
      <c r="G222" s="38"/>
      <c r="H222" s="38"/>
      <c r="I222" s="217"/>
      <c r="J222" s="38"/>
      <c r="K222" s="38"/>
      <c r="L222" s="42"/>
      <c r="M222" s="218"/>
      <c r="N222" s="219"/>
      <c r="O222" s="82"/>
      <c r="P222" s="82"/>
      <c r="Q222" s="82"/>
      <c r="R222" s="82"/>
      <c r="S222" s="82"/>
      <c r="T222" s="83"/>
      <c r="U222" s="36"/>
      <c r="V222" s="36"/>
      <c r="W222" s="36"/>
      <c r="X222" s="36"/>
      <c r="Y222" s="36"/>
      <c r="Z222" s="36"/>
      <c r="AA222" s="36"/>
      <c r="AB222" s="36"/>
      <c r="AC222" s="36"/>
      <c r="AD222" s="36"/>
      <c r="AE222" s="36"/>
      <c r="AT222" s="15" t="s">
        <v>171</v>
      </c>
      <c r="AU222" s="15" t="s">
        <v>79</v>
      </c>
    </row>
    <row r="223" spans="1:65" s="2" customFormat="1" ht="24.15" customHeight="1">
      <c r="A223" s="36"/>
      <c r="B223" s="37"/>
      <c r="C223" s="202" t="s">
        <v>440</v>
      </c>
      <c r="D223" s="202" t="s">
        <v>164</v>
      </c>
      <c r="E223" s="203" t="s">
        <v>1158</v>
      </c>
      <c r="F223" s="204" t="s">
        <v>1159</v>
      </c>
      <c r="G223" s="205" t="s">
        <v>184</v>
      </c>
      <c r="H223" s="206">
        <v>0.153</v>
      </c>
      <c r="I223" s="207"/>
      <c r="J223" s="208">
        <f>ROUND(I223*H223,2)</f>
        <v>0</v>
      </c>
      <c r="K223" s="204" t="s">
        <v>168</v>
      </c>
      <c r="L223" s="42"/>
      <c r="M223" s="209" t="s">
        <v>19</v>
      </c>
      <c r="N223" s="210" t="s">
        <v>40</v>
      </c>
      <c r="O223" s="82"/>
      <c r="P223" s="211">
        <f>O223*H223</f>
        <v>0</v>
      </c>
      <c r="Q223" s="211">
        <v>1.05291</v>
      </c>
      <c r="R223" s="211">
        <f>Q223*H223</f>
        <v>0.16109523</v>
      </c>
      <c r="S223" s="211">
        <v>0</v>
      </c>
      <c r="T223" s="212">
        <f>S223*H223</f>
        <v>0</v>
      </c>
      <c r="U223" s="36"/>
      <c r="V223" s="36"/>
      <c r="W223" s="36"/>
      <c r="X223" s="36"/>
      <c r="Y223" s="36"/>
      <c r="Z223" s="36"/>
      <c r="AA223" s="36"/>
      <c r="AB223" s="36"/>
      <c r="AC223" s="36"/>
      <c r="AD223" s="36"/>
      <c r="AE223" s="36"/>
      <c r="AR223" s="213" t="s">
        <v>169</v>
      </c>
      <c r="AT223" s="213" t="s">
        <v>164</v>
      </c>
      <c r="AU223" s="213" t="s">
        <v>79</v>
      </c>
      <c r="AY223" s="15" t="s">
        <v>162</v>
      </c>
      <c r="BE223" s="214">
        <f>IF(N223="základní",J223,0)</f>
        <v>0</v>
      </c>
      <c r="BF223" s="214">
        <f>IF(N223="snížená",J223,0)</f>
        <v>0</v>
      </c>
      <c r="BG223" s="214">
        <f>IF(N223="zákl. přenesená",J223,0)</f>
        <v>0</v>
      </c>
      <c r="BH223" s="214">
        <f>IF(N223="sníž. přenesená",J223,0)</f>
        <v>0</v>
      </c>
      <c r="BI223" s="214">
        <f>IF(N223="nulová",J223,0)</f>
        <v>0</v>
      </c>
      <c r="BJ223" s="15" t="s">
        <v>77</v>
      </c>
      <c r="BK223" s="214">
        <f>ROUND(I223*H223,2)</f>
        <v>0</v>
      </c>
      <c r="BL223" s="15" t="s">
        <v>169</v>
      </c>
      <c r="BM223" s="213" t="s">
        <v>1160</v>
      </c>
    </row>
    <row r="224" spans="1:47" s="2" customFormat="1" ht="12">
      <c r="A224" s="36"/>
      <c r="B224" s="37"/>
      <c r="C224" s="38"/>
      <c r="D224" s="215" t="s">
        <v>171</v>
      </c>
      <c r="E224" s="38"/>
      <c r="F224" s="216" t="s">
        <v>1161</v>
      </c>
      <c r="G224" s="38"/>
      <c r="H224" s="38"/>
      <c r="I224" s="217"/>
      <c r="J224" s="38"/>
      <c r="K224" s="38"/>
      <c r="L224" s="42"/>
      <c r="M224" s="218"/>
      <c r="N224" s="219"/>
      <c r="O224" s="82"/>
      <c r="P224" s="82"/>
      <c r="Q224" s="82"/>
      <c r="R224" s="82"/>
      <c r="S224" s="82"/>
      <c r="T224" s="83"/>
      <c r="U224" s="36"/>
      <c r="V224" s="36"/>
      <c r="W224" s="36"/>
      <c r="X224" s="36"/>
      <c r="Y224" s="36"/>
      <c r="Z224" s="36"/>
      <c r="AA224" s="36"/>
      <c r="AB224" s="36"/>
      <c r="AC224" s="36"/>
      <c r="AD224" s="36"/>
      <c r="AE224" s="36"/>
      <c r="AT224" s="15" t="s">
        <v>171</v>
      </c>
      <c r="AU224" s="15" t="s">
        <v>79</v>
      </c>
    </row>
    <row r="225" spans="1:65" s="2" customFormat="1" ht="37.8" customHeight="1">
      <c r="A225" s="36"/>
      <c r="B225" s="37"/>
      <c r="C225" s="202" t="s">
        <v>445</v>
      </c>
      <c r="D225" s="202" t="s">
        <v>164</v>
      </c>
      <c r="E225" s="203" t="s">
        <v>1162</v>
      </c>
      <c r="F225" s="204" t="s">
        <v>1163</v>
      </c>
      <c r="G225" s="205" t="s">
        <v>167</v>
      </c>
      <c r="H225" s="206">
        <v>17.832</v>
      </c>
      <c r="I225" s="207"/>
      <c r="J225" s="208">
        <f>ROUND(I225*H225,2)</f>
        <v>0</v>
      </c>
      <c r="K225" s="204" t="s">
        <v>168</v>
      </c>
      <c r="L225" s="42"/>
      <c r="M225" s="209" t="s">
        <v>19</v>
      </c>
      <c r="N225" s="210" t="s">
        <v>40</v>
      </c>
      <c r="O225" s="82"/>
      <c r="P225" s="211">
        <f>O225*H225</f>
        <v>0</v>
      </c>
      <c r="Q225" s="211">
        <v>2.50195</v>
      </c>
      <c r="R225" s="211">
        <f>Q225*H225</f>
        <v>44.6147724</v>
      </c>
      <c r="S225" s="211">
        <v>0</v>
      </c>
      <c r="T225" s="212">
        <f>S225*H225</f>
        <v>0</v>
      </c>
      <c r="U225" s="36"/>
      <c r="V225" s="36"/>
      <c r="W225" s="36"/>
      <c r="X225" s="36"/>
      <c r="Y225" s="36"/>
      <c r="Z225" s="36"/>
      <c r="AA225" s="36"/>
      <c r="AB225" s="36"/>
      <c r="AC225" s="36"/>
      <c r="AD225" s="36"/>
      <c r="AE225" s="36"/>
      <c r="AR225" s="213" t="s">
        <v>169</v>
      </c>
      <c r="AT225" s="213" t="s">
        <v>164</v>
      </c>
      <c r="AU225" s="213" t="s">
        <v>79</v>
      </c>
      <c r="AY225" s="15" t="s">
        <v>162</v>
      </c>
      <c r="BE225" s="214">
        <f>IF(N225="základní",J225,0)</f>
        <v>0</v>
      </c>
      <c r="BF225" s="214">
        <f>IF(N225="snížená",J225,0)</f>
        <v>0</v>
      </c>
      <c r="BG225" s="214">
        <f>IF(N225="zákl. přenesená",J225,0)</f>
        <v>0</v>
      </c>
      <c r="BH225" s="214">
        <f>IF(N225="sníž. přenesená",J225,0)</f>
        <v>0</v>
      </c>
      <c r="BI225" s="214">
        <f>IF(N225="nulová",J225,0)</f>
        <v>0</v>
      </c>
      <c r="BJ225" s="15" t="s">
        <v>77</v>
      </c>
      <c r="BK225" s="214">
        <f>ROUND(I225*H225,2)</f>
        <v>0</v>
      </c>
      <c r="BL225" s="15" t="s">
        <v>169</v>
      </c>
      <c r="BM225" s="213" t="s">
        <v>1164</v>
      </c>
    </row>
    <row r="226" spans="1:47" s="2" customFormat="1" ht="12">
      <c r="A226" s="36"/>
      <c r="B226" s="37"/>
      <c r="C226" s="38"/>
      <c r="D226" s="215" t="s">
        <v>171</v>
      </c>
      <c r="E226" s="38"/>
      <c r="F226" s="216" t="s">
        <v>1165</v>
      </c>
      <c r="G226" s="38"/>
      <c r="H226" s="38"/>
      <c r="I226" s="217"/>
      <c r="J226" s="38"/>
      <c r="K226" s="38"/>
      <c r="L226" s="42"/>
      <c r="M226" s="218"/>
      <c r="N226" s="219"/>
      <c r="O226" s="82"/>
      <c r="P226" s="82"/>
      <c r="Q226" s="82"/>
      <c r="R226" s="82"/>
      <c r="S226" s="82"/>
      <c r="T226" s="83"/>
      <c r="U226" s="36"/>
      <c r="V226" s="36"/>
      <c r="W226" s="36"/>
      <c r="X226" s="36"/>
      <c r="Y226" s="36"/>
      <c r="Z226" s="36"/>
      <c r="AA226" s="36"/>
      <c r="AB226" s="36"/>
      <c r="AC226" s="36"/>
      <c r="AD226" s="36"/>
      <c r="AE226" s="36"/>
      <c r="AT226" s="15" t="s">
        <v>171</v>
      </c>
      <c r="AU226" s="15" t="s">
        <v>79</v>
      </c>
    </row>
    <row r="227" spans="1:65" s="2" customFormat="1" ht="37.8" customHeight="1">
      <c r="A227" s="36"/>
      <c r="B227" s="37"/>
      <c r="C227" s="202" t="s">
        <v>450</v>
      </c>
      <c r="D227" s="202" t="s">
        <v>164</v>
      </c>
      <c r="E227" s="203" t="s">
        <v>1166</v>
      </c>
      <c r="F227" s="204" t="s">
        <v>1167</v>
      </c>
      <c r="G227" s="205" t="s">
        <v>184</v>
      </c>
      <c r="H227" s="206">
        <v>3.21</v>
      </c>
      <c r="I227" s="207"/>
      <c r="J227" s="208">
        <f>ROUND(I227*H227,2)</f>
        <v>0</v>
      </c>
      <c r="K227" s="204" t="s">
        <v>168</v>
      </c>
      <c r="L227" s="42"/>
      <c r="M227" s="209" t="s">
        <v>19</v>
      </c>
      <c r="N227" s="210" t="s">
        <v>40</v>
      </c>
      <c r="O227" s="82"/>
      <c r="P227" s="211">
        <f>O227*H227</f>
        <v>0</v>
      </c>
      <c r="Q227" s="211">
        <v>1.04927</v>
      </c>
      <c r="R227" s="211">
        <f>Q227*H227</f>
        <v>3.3681566999999997</v>
      </c>
      <c r="S227" s="211">
        <v>0</v>
      </c>
      <c r="T227" s="212">
        <f>S227*H227</f>
        <v>0</v>
      </c>
      <c r="U227" s="36"/>
      <c r="V227" s="36"/>
      <c r="W227" s="36"/>
      <c r="X227" s="36"/>
      <c r="Y227" s="36"/>
      <c r="Z227" s="36"/>
      <c r="AA227" s="36"/>
      <c r="AB227" s="36"/>
      <c r="AC227" s="36"/>
      <c r="AD227" s="36"/>
      <c r="AE227" s="36"/>
      <c r="AR227" s="213" t="s">
        <v>169</v>
      </c>
      <c r="AT227" s="213" t="s">
        <v>164</v>
      </c>
      <c r="AU227" s="213" t="s">
        <v>79</v>
      </c>
      <c r="AY227" s="15" t="s">
        <v>162</v>
      </c>
      <c r="BE227" s="214">
        <f>IF(N227="základní",J227,0)</f>
        <v>0</v>
      </c>
      <c r="BF227" s="214">
        <f>IF(N227="snížená",J227,0)</f>
        <v>0</v>
      </c>
      <c r="BG227" s="214">
        <f>IF(N227="zákl. přenesená",J227,0)</f>
        <v>0</v>
      </c>
      <c r="BH227" s="214">
        <f>IF(N227="sníž. přenesená",J227,0)</f>
        <v>0</v>
      </c>
      <c r="BI227" s="214">
        <f>IF(N227="nulová",J227,0)</f>
        <v>0</v>
      </c>
      <c r="BJ227" s="15" t="s">
        <v>77</v>
      </c>
      <c r="BK227" s="214">
        <f>ROUND(I227*H227,2)</f>
        <v>0</v>
      </c>
      <c r="BL227" s="15" t="s">
        <v>169</v>
      </c>
      <c r="BM227" s="213" t="s">
        <v>1168</v>
      </c>
    </row>
    <row r="228" spans="1:47" s="2" customFormat="1" ht="12">
      <c r="A228" s="36"/>
      <c r="B228" s="37"/>
      <c r="C228" s="38"/>
      <c r="D228" s="215" t="s">
        <v>171</v>
      </c>
      <c r="E228" s="38"/>
      <c r="F228" s="216" t="s">
        <v>1169</v>
      </c>
      <c r="G228" s="38"/>
      <c r="H228" s="38"/>
      <c r="I228" s="217"/>
      <c r="J228" s="38"/>
      <c r="K228" s="38"/>
      <c r="L228" s="42"/>
      <c r="M228" s="218"/>
      <c r="N228" s="219"/>
      <c r="O228" s="82"/>
      <c r="P228" s="82"/>
      <c r="Q228" s="82"/>
      <c r="R228" s="82"/>
      <c r="S228" s="82"/>
      <c r="T228" s="83"/>
      <c r="U228" s="36"/>
      <c r="V228" s="36"/>
      <c r="W228" s="36"/>
      <c r="X228" s="36"/>
      <c r="Y228" s="36"/>
      <c r="Z228" s="36"/>
      <c r="AA228" s="36"/>
      <c r="AB228" s="36"/>
      <c r="AC228" s="36"/>
      <c r="AD228" s="36"/>
      <c r="AE228" s="36"/>
      <c r="AT228" s="15" t="s">
        <v>171</v>
      </c>
      <c r="AU228" s="15" t="s">
        <v>79</v>
      </c>
    </row>
    <row r="229" spans="1:65" s="2" customFormat="1" ht="37.8" customHeight="1">
      <c r="A229" s="36"/>
      <c r="B229" s="37"/>
      <c r="C229" s="202" t="s">
        <v>455</v>
      </c>
      <c r="D229" s="202" t="s">
        <v>164</v>
      </c>
      <c r="E229" s="203" t="s">
        <v>1170</v>
      </c>
      <c r="F229" s="204" t="s">
        <v>1171</v>
      </c>
      <c r="G229" s="205" t="s">
        <v>235</v>
      </c>
      <c r="H229" s="206">
        <v>227.419</v>
      </c>
      <c r="I229" s="207"/>
      <c r="J229" s="208">
        <f>ROUND(I229*H229,2)</f>
        <v>0</v>
      </c>
      <c r="K229" s="204" t="s">
        <v>168</v>
      </c>
      <c r="L229" s="42"/>
      <c r="M229" s="209" t="s">
        <v>19</v>
      </c>
      <c r="N229" s="210" t="s">
        <v>40</v>
      </c>
      <c r="O229" s="82"/>
      <c r="P229" s="211">
        <f>O229*H229</f>
        <v>0</v>
      </c>
      <c r="Q229" s="211">
        <v>0.01296</v>
      </c>
      <c r="R229" s="211">
        <f>Q229*H229</f>
        <v>2.94735024</v>
      </c>
      <c r="S229" s="211">
        <v>0</v>
      </c>
      <c r="T229" s="212">
        <f>S229*H229</f>
        <v>0</v>
      </c>
      <c r="U229" s="36"/>
      <c r="V229" s="36"/>
      <c r="W229" s="36"/>
      <c r="X229" s="36"/>
      <c r="Y229" s="36"/>
      <c r="Z229" s="36"/>
      <c r="AA229" s="36"/>
      <c r="AB229" s="36"/>
      <c r="AC229" s="36"/>
      <c r="AD229" s="36"/>
      <c r="AE229" s="36"/>
      <c r="AR229" s="213" t="s">
        <v>169</v>
      </c>
      <c r="AT229" s="213" t="s">
        <v>164</v>
      </c>
      <c r="AU229" s="213" t="s">
        <v>79</v>
      </c>
      <c r="AY229" s="15" t="s">
        <v>162</v>
      </c>
      <c r="BE229" s="214">
        <f>IF(N229="základní",J229,0)</f>
        <v>0</v>
      </c>
      <c r="BF229" s="214">
        <f>IF(N229="snížená",J229,0)</f>
        <v>0</v>
      </c>
      <c r="BG229" s="214">
        <f>IF(N229="zákl. přenesená",J229,0)</f>
        <v>0</v>
      </c>
      <c r="BH229" s="214">
        <f>IF(N229="sníž. přenesená",J229,0)</f>
        <v>0</v>
      </c>
      <c r="BI229" s="214">
        <f>IF(N229="nulová",J229,0)</f>
        <v>0</v>
      </c>
      <c r="BJ229" s="15" t="s">
        <v>77</v>
      </c>
      <c r="BK229" s="214">
        <f>ROUND(I229*H229,2)</f>
        <v>0</v>
      </c>
      <c r="BL229" s="15" t="s">
        <v>169</v>
      </c>
      <c r="BM229" s="213" t="s">
        <v>1172</v>
      </c>
    </row>
    <row r="230" spans="1:47" s="2" customFormat="1" ht="12">
      <c r="A230" s="36"/>
      <c r="B230" s="37"/>
      <c r="C230" s="38"/>
      <c r="D230" s="215" t="s">
        <v>171</v>
      </c>
      <c r="E230" s="38"/>
      <c r="F230" s="216" t="s">
        <v>1173</v>
      </c>
      <c r="G230" s="38"/>
      <c r="H230" s="38"/>
      <c r="I230" s="217"/>
      <c r="J230" s="38"/>
      <c r="K230" s="38"/>
      <c r="L230" s="42"/>
      <c r="M230" s="218"/>
      <c r="N230" s="219"/>
      <c r="O230" s="82"/>
      <c r="P230" s="82"/>
      <c r="Q230" s="82"/>
      <c r="R230" s="82"/>
      <c r="S230" s="82"/>
      <c r="T230" s="83"/>
      <c r="U230" s="36"/>
      <c r="V230" s="36"/>
      <c r="W230" s="36"/>
      <c r="X230" s="36"/>
      <c r="Y230" s="36"/>
      <c r="Z230" s="36"/>
      <c r="AA230" s="36"/>
      <c r="AB230" s="36"/>
      <c r="AC230" s="36"/>
      <c r="AD230" s="36"/>
      <c r="AE230" s="36"/>
      <c r="AT230" s="15" t="s">
        <v>171</v>
      </c>
      <c r="AU230" s="15" t="s">
        <v>79</v>
      </c>
    </row>
    <row r="231" spans="1:65" s="2" customFormat="1" ht="37.8" customHeight="1">
      <c r="A231" s="36"/>
      <c r="B231" s="37"/>
      <c r="C231" s="202" t="s">
        <v>460</v>
      </c>
      <c r="D231" s="202" t="s">
        <v>164</v>
      </c>
      <c r="E231" s="203" t="s">
        <v>1174</v>
      </c>
      <c r="F231" s="204" t="s">
        <v>1175</v>
      </c>
      <c r="G231" s="205" t="s">
        <v>235</v>
      </c>
      <c r="H231" s="206">
        <v>227.419</v>
      </c>
      <c r="I231" s="207"/>
      <c r="J231" s="208">
        <f>ROUND(I231*H231,2)</f>
        <v>0</v>
      </c>
      <c r="K231" s="204" t="s">
        <v>168</v>
      </c>
      <c r="L231" s="42"/>
      <c r="M231" s="209" t="s">
        <v>19</v>
      </c>
      <c r="N231" s="210" t="s">
        <v>40</v>
      </c>
      <c r="O231" s="82"/>
      <c r="P231" s="211">
        <f>O231*H231</f>
        <v>0</v>
      </c>
      <c r="Q231" s="211">
        <v>0</v>
      </c>
      <c r="R231" s="211">
        <f>Q231*H231</f>
        <v>0</v>
      </c>
      <c r="S231" s="211">
        <v>0</v>
      </c>
      <c r="T231" s="212">
        <f>S231*H231</f>
        <v>0</v>
      </c>
      <c r="U231" s="36"/>
      <c r="V231" s="36"/>
      <c r="W231" s="36"/>
      <c r="X231" s="36"/>
      <c r="Y231" s="36"/>
      <c r="Z231" s="36"/>
      <c r="AA231" s="36"/>
      <c r="AB231" s="36"/>
      <c r="AC231" s="36"/>
      <c r="AD231" s="36"/>
      <c r="AE231" s="36"/>
      <c r="AR231" s="213" t="s">
        <v>169</v>
      </c>
      <c r="AT231" s="213" t="s">
        <v>164</v>
      </c>
      <c r="AU231" s="213" t="s">
        <v>79</v>
      </c>
      <c r="AY231" s="15" t="s">
        <v>162</v>
      </c>
      <c r="BE231" s="214">
        <f>IF(N231="základní",J231,0)</f>
        <v>0</v>
      </c>
      <c r="BF231" s="214">
        <f>IF(N231="snížená",J231,0)</f>
        <v>0</v>
      </c>
      <c r="BG231" s="214">
        <f>IF(N231="zákl. přenesená",J231,0)</f>
        <v>0</v>
      </c>
      <c r="BH231" s="214">
        <f>IF(N231="sníž. přenesená",J231,0)</f>
        <v>0</v>
      </c>
      <c r="BI231" s="214">
        <f>IF(N231="nulová",J231,0)</f>
        <v>0</v>
      </c>
      <c r="BJ231" s="15" t="s">
        <v>77</v>
      </c>
      <c r="BK231" s="214">
        <f>ROUND(I231*H231,2)</f>
        <v>0</v>
      </c>
      <c r="BL231" s="15" t="s">
        <v>169</v>
      </c>
      <c r="BM231" s="213" t="s">
        <v>1176</v>
      </c>
    </row>
    <row r="232" spans="1:47" s="2" customFormat="1" ht="12">
      <c r="A232" s="36"/>
      <c r="B232" s="37"/>
      <c r="C232" s="38"/>
      <c r="D232" s="215" t="s">
        <v>171</v>
      </c>
      <c r="E232" s="38"/>
      <c r="F232" s="216" t="s">
        <v>1177</v>
      </c>
      <c r="G232" s="38"/>
      <c r="H232" s="38"/>
      <c r="I232" s="217"/>
      <c r="J232" s="38"/>
      <c r="K232" s="38"/>
      <c r="L232" s="42"/>
      <c r="M232" s="218"/>
      <c r="N232" s="219"/>
      <c r="O232" s="82"/>
      <c r="P232" s="82"/>
      <c r="Q232" s="82"/>
      <c r="R232" s="82"/>
      <c r="S232" s="82"/>
      <c r="T232" s="83"/>
      <c r="U232" s="36"/>
      <c r="V232" s="36"/>
      <c r="W232" s="36"/>
      <c r="X232" s="36"/>
      <c r="Y232" s="36"/>
      <c r="Z232" s="36"/>
      <c r="AA232" s="36"/>
      <c r="AB232" s="36"/>
      <c r="AC232" s="36"/>
      <c r="AD232" s="36"/>
      <c r="AE232" s="36"/>
      <c r="AT232" s="15" t="s">
        <v>171</v>
      </c>
      <c r="AU232" s="15" t="s">
        <v>79</v>
      </c>
    </row>
    <row r="233" spans="1:63" s="12" customFormat="1" ht="22.8" customHeight="1">
      <c r="A233" s="12"/>
      <c r="B233" s="186"/>
      <c r="C233" s="187"/>
      <c r="D233" s="188" t="s">
        <v>68</v>
      </c>
      <c r="E233" s="200" t="s">
        <v>193</v>
      </c>
      <c r="F233" s="200" t="s">
        <v>259</v>
      </c>
      <c r="G233" s="187"/>
      <c r="H233" s="187"/>
      <c r="I233" s="190"/>
      <c r="J233" s="201">
        <f>BK233</f>
        <v>0</v>
      </c>
      <c r="K233" s="187"/>
      <c r="L233" s="192"/>
      <c r="M233" s="193"/>
      <c r="N233" s="194"/>
      <c r="O233" s="194"/>
      <c r="P233" s="195">
        <f>SUM(P234:P301)</f>
        <v>0</v>
      </c>
      <c r="Q233" s="194"/>
      <c r="R233" s="195">
        <f>SUM(R234:R301)</f>
        <v>82.63771118</v>
      </c>
      <c r="S233" s="194"/>
      <c r="T233" s="196">
        <f>SUM(T234:T301)</f>
        <v>0</v>
      </c>
      <c r="U233" s="12"/>
      <c r="V233" s="12"/>
      <c r="W233" s="12"/>
      <c r="X233" s="12"/>
      <c r="Y233" s="12"/>
      <c r="Z233" s="12"/>
      <c r="AA233" s="12"/>
      <c r="AB233" s="12"/>
      <c r="AC233" s="12"/>
      <c r="AD233" s="12"/>
      <c r="AE233" s="12"/>
      <c r="AR233" s="197" t="s">
        <v>77</v>
      </c>
      <c r="AT233" s="198" t="s">
        <v>68</v>
      </c>
      <c r="AU233" s="198" t="s">
        <v>77</v>
      </c>
      <c r="AY233" s="197" t="s">
        <v>162</v>
      </c>
      <c r="BK233" s="199">
        <f>SUM(BK234:BK301)</f>
        <v>0</v>
      </c>
    </row>
    <row r="234" spans="1:65" s="2" customFormat="1" ht="24.15" customHeight="1">
      <c r="A234" s="36"/>
      <c r="B234" s="37"/>
      <c r="C234" s="202" t="s">
        <v>467</v>
      </c>
      <c r="D234" s="202" t="s">
        <v>164</v>
      </c>
      <c r="E234" s="203" t="s">
        <v>1178</v>
      </c>
      <c r="F234" s="204" t="s">
        <v>1179</v>
      </c>
      <c r="G234" s="205" t="s">
        <v>235</v>
      </c>
      <c r="H234" s="206">
        <v>2601.413</v>
      </c>
      <c r="I234" s="207"/>
      <c r="J234" s="208">
        <f>ROUND(I234*H234,2)</f>
        <v>0</v>
      </c>
      <c r="K234" s="204" t="s">
        <v>168</v>
      </c>
      <c r="L234" s="42"/>
      <c r="M234" s="209" t="s">
        <v>19</v>
      </c>
      <c r="N234" s="210" t="s">
        <v>40</v>
      </c>
      <c r="O234" s="82"/>
      <c r="P234" s="211">
        <f>O234*H234</f>
        <v>0</v>
      </c>
      <c r="Q234" s="211">
        <v>0.00026</v>
      </c>
      <c r="R234" s="211">
        <f>Q234*H234</f>
        <v>0.67636738</v>
      </c>
      <c r="S234" s="211">
        <v>0</v>
      </c>
      <c r="T234" s="212">
        <f>S234*H234</f>
        <v>0</v>
      </c>
      <c r="U234" s="36"/>
      <c r="V234" s="36"/>
      <c r="W234" s="36"/>
      <c r="X234" s="36"/>
      <c r="Y234" s="36"/>
      <c r="Z234" s="36"/>
      <c r="AA234" s="36"/>
      <c r="AB234" s="36"/>
      <c r="AC234" s="36"/>
      <c r="AD234" s="36"/>
      <c r="AE234" s="36"/>
      <c r="AR234" s="213" t="s">
        <v>169</v>
      </c>
      <c r="AT234" s="213" t="s">
        <v>164</v>
      </c>
      <c r="AU234" s="213" t="s">
        <v>79</v>
      </c>
      <c r="AY234" s="15" t="s">
        <v>162</v>
      </c>
      <c r="BE234" s="214">
        <f>IF(N234="základní",J234,0)</f>
        <v>0</v>
      </c>
      <c r="BF234" s="214">
        <f>IF(N234="snížená",J234,0)</f>
        <v>0</v>
      </c>
      <c r="BG234" s="214">
        <f>IF(N234="zákl. přenesená",J234,0)</f>
        <v>0</v>
      </c>
      <c r="BH234" s="214">
        <f>IF(N234="sníž. přenesená",J234,0)</f>
        <v>0</v>
      </c>
      <c r="BI234" s="214">
        <f>IF(N234="nulová",J234,0)</f>
        <v>0</v>
      </c>
      <c r="BJ234" s="15" t="s">
        <v>77</v>
      </c>
      <c r="BK234" s="214">
        <f>ROUND(I234*H234,2)</f>
        <v>0</v>
      </c>
      <c r="BL234" s="15" t="s">
        <v>169</v>
      </c>
      <c r="BM234" s="213" t="s">
        <v>1180</v>
      </c>
    </row>
    <row r="235" spans="1:47" s="2" customFormat="1" ht="12">
      <c r="A235" s="36"/>
      <c r="B235" s="37"/>
      <c r="C235" s="38"/>
      <c r="D235" s="215" t="s">
        <v>171</v>
      </c>
      <c r="E235" s="38"/>
      <c r="F235" s="216" t="s">
        <v>1181</v>
      </c>
      <c r="G235" s="38"/>
      <c r="H235" s="38"/>
      <c r="I235" s="217"/>
      <c r="J235" s="38"/>
      <c r="K235" s="38"/>
      <c r="L235" s="42"/>
      <c r="M235" s="218"/>
      <c r="N235" s="219"/>
      <c r="O235" s="82"/>
      <c r="P235" s="82"/>
      <c r="Q235" s="82"/>
      <c r="R235" s="82"/>
      <c r="S235" s="82"/>
      <c r="T235" s="83"/>
      <c r="U235" s="36"/>
      <c r="V235" s="36"/>
      <c r="W235" s="36"/>
      <c r="X235" s="36"/>
      <c r="Y235" s="36"/>
      <c r="Z235" s="36"/>
      <c r="AA235" s="36"/>
      <c r="AB235" s="36"/>
      <c r="AC235" s="36"/>
      <c r="AD235" s="36"/>
      <c r="AE235" s="36"/>
      <c r="AT235" s="15" t="s">
        <v>171</v>
      </c>
      <c r="AU235" s="15" t="s">
        <v>79</v>
      </c>
    </row>
    <row r="236" spans="1:65" s="2" customFormat="1" ht="37.8" customHeight="1">
      <c r="A236" s="36"/>
      <c r="B236" s="37"/>
      <c r="C236" s="202" t="s">
        <v>472</v>
      </c>
      <c r="D236" s="202" t="s">
        <v>164</v>
      </c>
      <c r="E236" s="203" t="s">
        <v>1182</v>
      </c>
      <c r="F236" s="204" t="s">
        <v>1183</v>
      </c>
      <c r="G236" s="205" t="s">
        <v>235</v>
      </c>
      <c r="H236" s="206">
        <v>2601.413</v>
      </c>
      <c r="I236" s="207"/>
      <c r="J236" s="208">
        <f>ROUND(I236*H236,2)</f>
        <v>0</v>
      </c>
      <c r="K236" s="204" t="s">
        <v>168</v>
      </c>
      <c r="L236" s="42"/>
      <c r="M236" s="209" t="s">
        <v>19</v>
      </c>
      <c r="N236" s="210" t="s">
        <v>40</v>
      </c>
      <c r="O236" s="82"/>
      <c r="P236" s="211">
        <f>O236*H236</f>
        <v>0</v>
      </c>
      <c r="Q236" s="211">
        <v>0.00438</v>
      </c>
      <c r="R236" s="211">
        <f>Q236*H236</f>
        <v>11.394188940000001</v>
      </c>
      <c r="S236" s="211">
        <v>0</v>
      </c>
      <c r="T236" s="212">
        <f>S236*H236</f>
        <v>0</v>
      </c>
      <c r="U236" s="36"/>
      <c r="V236" s="36"/>
      <c r="W236" s="36"/>
      <c r="X236" s="36"/>
      <c r="Y236" s="36"/>
      <c r="Z236" s="36"/>
      <c r="AA236" s="36"/>
      <c r="AB236" s="36"/>
      <c r="AC236" s="36"/>
      <c r="AD236" s="36"/>
      <c r="AE236" s="36"/>
      <c r="AR236" s="213" t="s">
        <v>169</v>
      </c>
      <c r="AT236" s="213" t="s">
        <v>164</v>
      </c>
      <c r="AU236" s="213" t="s">
        <v>79</v>
      </c>
      <c r="AY236" s="15" t="s">
        <v>162</v>
      </c>
      <c r="BE236" s="214">
        <f>IF(N236="základní",J236,0)</f>
        <v>0</v>
      </c>
      <c r="BF236" s="214">
        <f>IF(N236="snížená",J236,0)</f>
        <v>0</v>
      </c>
      <c r="BG236" s="214">
        <f>IF(N236="zákl. přenesená",J236,0)</f>
        <v>0</v>
      </c>
      <c r="BH236" s="214">
        <f>IF(N236="sníž. přenesená",J236,0)</f>
        <v>0</v>
      </c>
      <c r="BI236" s="214">
        <f>IF(N236="nulová",J236,0)</f>
        <v>0</v>
      </c>
      <c r="BJ236" s="15" t="s">
        <v>77</v>
      </c>
      <c r="BK236" s="214">
        <f>ROUND(I236*H236,2)</f>
        <v>0</v>
      </c>
      <c r="BL236" s="15" t="s">
        <v>169</v>
      </c>
      <c r="BM236" s="213" t="s">
        <v>1184</v>
      </c>
    </row>
    <row r="237" spans="1:47" s="2" customFormat="1" ht="12">
      <c r="A237" s="36"/>
      <c r="B237" s="37"/>
      <c r="C237" s="38"/>
      <c r="D237" s="215" t="s">
        <v>171</v>
      </c>
      <c r="E237" s="38"/>
      <c r="F237" s="216" t="s">
        <v>1185</v>
      </c>
      <c r="G237" s="38"/>
      <c r="H237" s="38"/>
      <c r="I237" s="217"/>
      <c r="J237" s="38"/>
      <c r="K237" s="38"/>
      <c r="L237" s="42"/>
      <c r="M237" s="218"/>
      <c r="N237" s="219"/>
      <c r="O237" s="82"/>
      <c r="P237" s="82"/>
      <c r="Q237" s="82"/>
      <c r="R237" s="82"/>
      <c r="S237" s="82"/>
      <c r="T237" s="83"/>
      <c r="U237" s="36"/>
      <c r="V237" s="36"/>
      <c r="W237" s="36"/>
      <c r="X237" s="36"/>
      <c r="Y237" s="36"/>
      <c r="Z237" s="36"/>
      <c r="AA237" s="36"/>
      <c r="AB237" s="36"/>
      <c r="AC237" s="36"/>
      <c r="AD237" s="36"/>
      <c r="AE237" s="36"/>
      <c r="AT237" s="15" t="s">
        <v>171</v>
      </c>
      <c r="AU237" s="15" t="s">
        <v>79</v>
      </c>
    </row>
    <row r="238" spans="1:65" s="2" customFormat="1" ht="33" customHeight="1">
      <c r="A238" s="36"/>
      <c r="B238" s="37"/>
      <c r="C238" s="202" t="s">
        <v>477</v>
      </c>
      <c r="D238" s="202" t="s">
        <v>164</v>
      </c>
      <c r="E238" s="203" t="s">
        <v>1186</v>
      </c>
      <c r="F238" s="204" t="s">
        <v>1187</v>
      </c>
      <c r="G238" s="205" t="s">
        <v>235</v>
      </c>
      <c r="H238" s="206">
        <v>2601.413</v>
      </c>
      <c r="I238" s="207"/>
      <c r="J238" s="208">
        <f>ROUND(I238*H238,2)</f>
        <v>0</v>
      </c>
      <c r="K238" s="204" t="s">
        <v>168</v>
      </c>
      <c r="L238" s="42"/>
      <c r="M238" s="209" t="s">
        <v>19</v>
      </c>
      <c r="N238" s="210" t="s">
        <v>40</v>
      </c>
      <c r="O238" s="82"/>
      <c r="P238" s="211">
        <f>O238*H238</f>
        <v>0</v>
      </c>
      <c r="Q238" s="211">
        <v>0.004</v>
      </c>
      <c r="R238" s="211">
        <f>Q238*H238</f>
        <v>10.405652</v>
      </c>
      <c r="S238" s="211">
        <v>0</v>
      </c>
      <c r="T238" s="212">
        <f>S238*H238</f>
        <v>0</v>
      </c>
      <c r="U238" s="36"/>
      <c r="V238" s="36"/>
      <c r="W238" s="36"/>
      <c r="X238" s="36"/>
      <c r="Y238" s="36"/>
      <c r="Z238" s="36"/>
      <c r="AA238" s="36"/>
      <c r="AB238" s="36"/>
      <c r="AC238" s="36"/>
      <c r="AD238" s="36"/>
      <c r="AE238" s="36"/>
      <c r="AR238" s="213" t="s">
        <v>169</v>
      </c>
      <c r="AT238" s="213" t="s">
        <v>164</v>
      </c>
      <c r="AU238" s="213" t="s">
        <v>79</v>
      </c>
      <c r="AY238" s="15" t="s">
        <v>162</v>
      </c>
      <c r="BE238" s="214">
        <f>IF(N238="základní",J238,0)</f>
        <v>0</v>
      </c>
      <c r="BF238" s="214">
        <f>IF(N238="snížená",J238,0)</f>
        <v>0</v>
      </c>
      <c r="BG238" s="214">
        <f>IF(N238="zákl. přenesená",J238,0)</f>
        <v>0</v>
      </c>
      <c r="BH238" s="214">
        <f>IF(N238="sníž. přenesená",J238,0)</f>
        <v>0</v>
      </c>
      <c r="BI238" s="214">
        <f>IF(N238="nulová",J238,0)</f>
        <v>0</v>
      </c>
      <c r="BJ238" s="15" t="s">
        <v>77</v>
      </c>
      <c r="BK238" s="214">
        <f>ROUND(I238*H238,2)</f>
        <v>0</v>
      </c>
      <c r="BL238" s="15" t="s">
        <v>169</v>
      </c>
      <c r="BM238" s="213" t="s">
        <v>1188</v>
      </c>
    </row>
    <row r="239" spans="1:47" s="2" customFormat="1" ht="12">
      <c r="A239" s="36"/>
      <c r="B239" s="37"/>
      <c r="C239" s="38"/>
      <c r="D239" s="215" t="s">
        <v>171</v>
      </c>
      <c r="E239" s="38"/>
      <c r="F239" s="216" t="s">
        <v>1189</v>
      </c>
      <c r="G239" s="38"/>
      <c r="H239" s="38"/>
      <c r="I239" s="217"/>
      <c r="J239" s="38"/>
      <c r="K239" s="38"/>
      <c r="L239" s="42"/>
      <c r="M239" s="218"/>
      <c r="N239" s="219"/>
      <c r="O239" s="82"/>
      <c r="P239" s="82"/>
      <c r="Q239" s="82"/>
      <c r="R239" s="82"/>
      <c r="S239" s="82"/>
      <c r="T239" s="83"/>
      <c r="U239" s="36"/>
      <c r="V239" s="36"/>
      <c r="W239" s="36"/>
      <c r="X239" s="36"/>
      <c r="Y239" s="36"/>
      <c r="Z239" s="36"/>
      <c r="AA239" s="36"/>
      <c r="AB239" s="36"/>
      <c r="AC239" s="36"/>
      <c r="AD239" s="36"/>
      <c r="AE239" s="36"/>
      <c r="AT239" s="15" t="s">
        <v>171</v>
      </c>
      <c r="AU239" s="15" t="s">
        <v>79</v>
      </c>
    </row>
    <row r="240" spans="1:65" s="2" customFormat="1" ht="33" customHeight="1">
      <c r="A240" s="36"/>
      <c r="B240" s="37"/>
      <c r="C240" s="202" t="s">
        <v>482</v>
      </c>
      <c r="D240" s="202" t="s">
        <v>164</v>
      </c>
      <c r="E240" s="203" t="s">
        <v>1190</v>
      </c>
      <c r="F240" s="204" t="s">
        <v>1191</v>
      </c>
      <c r="G240" s="205" t="s">
        <v>235</v>
      </c>
      <c r="H240" s="206">
        <v>8.37</v>
      </c>
      <c r="I240" s="207"/>
      <c r="J240" s="208">
        <f>ROUND(I240*H240,2)</f>
        <v>0</v>
      </c>
      <c r="K240" s="204" t="s">
        <v>168</v>
      </c>
      <c r="L240" s="42"/>
      <c r="M240" s="209" t="s">
        <v>19</v>
      </c>
      <c r="N240" s="210" t="s">
        <v>40</v>
      </c>
      <c r="O240" s="82"/>
      <c r="P240" s="211">
        <f>O240*H240</f>
        <v>0</v>
      </c>
      <c r="Q240" s="211">
        <v>0.00735</v>
      </c>
      <c r="R240" s="211">
        <f>Q240*H240</f>
        <v>0.06151949999999999</v>
      </c>
      <c r="S240" s="211">
        <v>0</v>
      </c>
      <c r="T240" s="212">
        <f>S240*H240</f>
        <v>0</v>
      </c>
      <c r="U240" s="36"/>
      <c r="V240" s="36"/>
      <c r="W240" s="36"/>
      <c r="X240" s="36"/>
      <c r="Y240" s="36"/>
      <c r="Z240" s="36"/>
      <c r="AA240" s="36"/>
      <c r="AB240" s="36"/>
      <c r="AC240" s="36"/>
      <c r="AD240" s="36"/>
      <c r="AE240" s="36"/>
      <c r="AR240" s="213" t="s">
        <v>169</v>
      </c>
      <c r="AT240" s="213" t="s">
        <v>164</v>
      </c>
      <c r="AU240" s="213" t="s">
        <v>79</v>
      </c>
      <c r="AY240" s="15" t="s">
        <v>162</v>
      </c>
      <c r="BE240" s="214">
        <f>IF(N240="základní",J240,0)</f>
        <v>0</v>
      </c>
      <c r="BF240" s="214">
        <f>IF(N240="snížená",J240,0)</f>
        <v>0</v>
      </c>
      <c r="BG240" s="214">
        <f>IF(N240="zákl. přenesená",J240,0)</f>
        <v>0</v>
      </c>
      <c r="BH240" s="214">
        <f>IF(N240="sníž. přenesená",J240,0)</f>
        <v>0</v>
      </c>
      <c r="BI240" s="214">
        <f>IF(N240="nulová",J240,0)</f>
        <v>0</v>
      </c>
      <c r="BJ240" s="15" t="s">
        <v>77</v>
      </c>
      <c r="BK240" s="214">
        <f>ROUND(I240*H240,2)</f>
        <v>0</v>
      </c>
      <c r="BL240" s="15" t="s">
        <v>169</v>
      </c>
      <c r="BM240" s="213" t="s">
        <v>1192</v>
      </c>
    </row>
    <row r="241" spans="1:47" s="2" customFormat="1" ht="12">
      <c r="A241" s="36"/>
      <c r="B241" s="37"/>
      <c r="C241" s="38"/>
      <c r="D241" s="215" t="s">
        <v>171</v>
      </c>
      <c r="E241" s="38"/>
      <c r="F241" s="216" t="s">
        <v>1193</v>
      </c>
      <c r="G241" s="38"/>
      <c r="H241" s="38"/>
      <c r="I241" s="217"/>
      <c r="J241" s="38"/>
      <c r="K241" s="38"/>
      <c r="L241" s="42"/>
      <c r="M241" s="218"/>
      <c r="N241" s="219"/>
      <c r="O241" s="82"/>
      <c r="P241" s="82"/>
      <c r="Q241" s="82"/>
      <c r="R241" s="82"/>
      <c r="S241" s="82"/>
      <c r="T241" s="83"/>
      <c r="U241" s="36"/>
      <c r="V241" s="36"/>
      <c r="W241" s="36"/>
      <c r="X241" s="36"/>
      <c r="Y241" s="36"/>
      <c r="Z241" s="36"/>
      <c r="AA241" s="36"/>
      <c r="AB241" s="36"/>
      <c r="AC241" s="36"/>
      <c r="AD241" s="36"/>
      <c r="AE241" s="36"/>
      <c r="AT241" s="15" t="s">
        <v>171</v>
      </c>
      <c r="AU241" s="15" t="s">
        <v>79</v>
      </c>
    </row>
    <row r="242" spans="1:65" s="2" customFormat="1" ht="21.75" customHeight="1">
      <c r="A242" s="36"/>
      <c r="B242" s="37"/>
      <c r="C242" s="202" t="s">
        <v>487</v>
      </c>
      <c r="D242" s="202" t="s">
        <v>164</v>
      </c>
      <c r="E242" s="203" t="s">
        <v>261</v>
      </c>
      <c r="F242" s="204" t="s">
        <v>262</v>
      </c>
      <c r="G242" s="205" t="s">
        <v>235</v>
      </c>
      <c r="H242" s="206">
        <v>10.05</v>
      </c>
      <c r="I242" s="207"/>
      <c r="J242" s="208">
        <f>ROUND(I242*H242,2)</f>
        <v>0</v>
      </c>
      <c r="K242" s="204" t="s">
        <v>168</v>
      </c>
      <c r="L242" s="42"/>
      <c r="M242" s="209" t="s">
        <v>19</v>
      </c>
      <c r="N242" s="210" t="s">
        <v>40</v>
      </c>
      <c r="O242" s="82"/>
      <c r="P242" s="211">
        <f>O242*H242</f>
        <v>0</v>
      </c>
      <c r="Q242" s="211">
        <v>0.056</v>
      </c>
      <c r="R242" s="211">
        <f>Q242*H242</f>
        <v>0.5628000000000001</v>
      </c>
      <c r="S242" s="211">
        <v>0</v>
      </c>
      <c r="T242" s="212">
        <f>S242*H242</f>
        <v>0</v>
      </c>
      <c r="U242" s="36"/>
      <c r="V242" s="36"/>
      <c r="W242" s="36"/>
      <c r="X242" s="36"/>
      <c r="Y242" s="36"/>
      <c r="Z242" s="36"/>
      <c r="AA242" s="36"/>
      <c r="AB242" s="36"/>
      <c r="AC242" s="36"/>
      <c r="AD242" s="36"/>
      <c r="AE242" s="36"/>
      <c r="AR242" s="213" t="s">
        <v>169</v>
      </c>
      <c r="AT242" s="213" t="s">
        <v>164</v>
      </c>
      <c r="AU242" s="213" t="s">
        <v>79</v>
      </c>
      <c r="AY242" s="15" t="s">
        <v>162</v>
      </c>
      <c r="BE242" s="214">
        <f>IF(N242="základní",J242,0)</f>
        <v>0</v>
      </c>
      <c r="BF242" s="214">
        <f>IF(N242="snížená",J242,0)</f>
        <v>0</v>
      </c>
      <c r="BG242" s="214">
        <f>IF(N242="zákl. přenesená",J242,0)</f>
        <v>0</v>
      </c>
      <c r="BH242" s="214">
        <f>IF(N242="sníž. přenesená",J242,0)</f>
        <v>0</v>
      </c>
      <c r="BI242" s="214">
        <f>IF(N242="nulová",J242,0)</f>
        <v>0</v>
      </c>
      <c r="BJ242" s="15" t="s">
        <v>77</v>
      </c>
      <c r="BK242" s="214">
        <f>ROUND(I242*H242,2)</f>
        <v>0</v>
      </c>
      <c r="BL242" s="15" t="s">
        <v>169</v>
      </c>
      <c r="BM242" s="213" t="s">
        <v>1194</v>
      </c>
    </row>
    <row r="243" spans="1:47" s="2" customFormat="1" ht="12">
      <c r="A243" s="36"/>
      <c r="B243" s="37"/>
      <c r="C243" s="38"/>
      <c r="D243" s="215" t="s">
        <v>171</v>
      </c>
      <c r="E243" s="38"/>
      <c r="F243" s="216" t="s">
        <v>264</v>
      </c>
      <c r="G243" s="38"/>
      <c r="H243" s="38"/>
      <c r="I243" s="217"/>
      <c r="J243" s="38"/>
      <c r="K243" s="38"/>
      <c r="L243" s="42"/>
      <c r="M243" s="218"/>
      <c r="N243" s="219"/>
      <c r="O243" s="82"/>
      <c r="P243" s="82"/>
      <c r="Q243" s="82"/>
      <c r="R243" s="82"/>
      <c r="S243" s="82"/>
      <c r="T243" s="83"/>
      <c r="U243" s="36"/>
      <c r="V243" s="36"/>
      <c r="W243" s="36"/>
      <c r="X243" s="36"/>
      <c r="Y243" s="36"/>
      <c r="Z243" s="36"/>
      <c r="AA243" s="36"/>
      <c r="AB243" s="36"/>
      <c r="AC243" s="36"/>
      <c r="AD243" s="36"/>
      <c r="AE243" s="36"/>
      <c r="AT243" s="15" t="s">
        <v>171</v>
      </c>
      <c r="AU243" s="15" t="s">
        <v>79</v>
      </c>
    </row>
    <row r="244" spans="1:65" s="2" customFormat="1" ht="24.15" customHeight="1">
      <c r="A244" s="36"/>
      <c r="B244" s="37"/>
      <c r="C244" s="202" t="s">
        <v>492</v>
      </c>
      <c r="D244" s="202" t="s">
        <v>164</v>
      </c>
      <c r="E244" s="203" t="s">
        <v>1195</v>
      </c>
      <c r="F244" s="204" t="s">
        <v>1196</v>
      </c>
      <c r="G244" s="205" t="s">
        <v>235</v>
      </c>
      <c r="H244" s="206">
        <v>3204.387</v>
      </c>
      <c r="I244" s="207"/>
      <c r="J244" s="208">
        <f>ROUND(I244*H244,2)</f>
        <v>0</v>
      </c>
      <c r="K244" s="204" t="s">
        <v>168</v>
      </c>
      <c r="L244" s="42"/>
      <c r="M244" s="209" t="s">
        <v>19</v>
      </c>
      <c r="N244" s="210" t="s">
        <v>40</v>
      </c>
      <c r="O244" s="82"/>
      <c r="P244" s="211">
        <f>O244*H244</f>
        <v>0</v>
      </c>
      <c r="Q244" s="211">
        <v>0.00026</v>
      </c>
      <c r="R244" s="211">
        <f>Q244*H244</f>
        <v>0.83314062</v>
      </c>
      <c r="S244" s="211">
        <v>0</v>
      </c>
      <c r="T244" s="212">
        <f>S244*H244</f>
        <v>0</v>
      </c>
      <c r="U244" s="36"/>
      <c r="V244" s="36"/>
      <c r="W244" s="36"/>
      <c r="X244" s="36"/>
      <c r="Y244" s="36"/>
      <c r="Z244" s="36"/>
      <c r="AA244" s="36"/>
      <c r="AB244" s="36"/>
      <c r="AC244" s="36"/>
      <c r="AD244" s="36"/>
      <c r="AE244" s="36"/>
      <c r="AR244" s="213" t="s">
        <v>169</v>
      </c>
      <c r="AT244" s="213" t="s">
        <v>164</v>
      </c>
      <c r="AU244" s="213" t="s">
        <v>79</v>
      </c>
      <c r="AY244" s="15" t="s">
        <v>162</v>
      </c>
      <c r="BE244" s="214">
        <f>IF(N244="základní",J244,0)</f>
        <v>0</v>
      </c>
      <c r="BF244" s="214">
        <f>IF(N244="snížená",J244,0)</f>
        <v>0</v>
      </c>
      <c r="BG244" s="214">
        <f>IF(N244="zákl. přenesená",J244,0)</f>
        <v>0</v>
      </c>
      <c r="BH244" s="214">
        <f>IF(N244="sníž. přenesená",J244,0)</f>
        <v>0</v>
      </c>
      <c r="BI244" s="214">
        <f>IF(N244="nulová",J244,0)</f>
        <v>0</v>
      </c>
      <c r="BJ244" s="15" t="s">
        <v>77</v>
      </c>
      <c r="BK244" s="214">
        <f>ROUND(I244*H244,2)</f>
        <v>0</v>
      </c>
      <c r="BL244" s="15" t="s">
        <v>169</v>
      </c>
      <c r="BM244" s="213" t="s">
        <v>1197</v>
      </c>
    </row>
    <row r="245" spans="1:47" s="2" customFormat="1" ht="12">
      <c r="A245" s="36"/>
      <c r="B245" s="37"/>
      <c r="C245" s="38"/>
      <c r="D245" s="215" t="s">
        <v>171</v>
      </c>
      <c r="E245" s="38"/>
      <c r="F245" s="216" t="s">
        <v>1198</v>
      </c>
      <c r="G245" s="38"/>
      <c r="H245" s="38"/>
      <c r="I245" s="217"/>
      <c r="J245" s="38"/>
      <c r="K245" s="38"/>
      <c r="L245" s="42"/>
      <c r="M245" s="218"/>
      <c r="N245" s="219"/>
      <c r="O245" s="82"/>
      <c r="P245" s="82"/>
      <c r="Q245" s="82"/>
      <c r="R245" s="82"/>
      <c r="S245" s="82"/>
      <c r="T245" s="83"/>
      <c r="U245" s="36"/>
      <c r="V245" s="36"/>
      <c r="W245" s="36"/>
      <c r="X245" s="36"/>
      <c r="Y245" s="36"/>
      <c r="Z245" s="36"/>
      <c r="AA245" s="36"/>
      <c r="AB245" s="36"/>
      <c r="AC245" s="36"/>
      <c r="AD245" s="36"/>
      <c r="AE245" s="36"/>
      <c r="AT245" s="15" t="s">
        <v>171</v>
      </c>
      <c r="AU245" s="15" t="s">
        <v>79</v>
      </c>
    </row>
    <row r="246" spans="1:65" s="2" customFormat="1" ht="37.8" customHeight="1">
      <c r="A246" s="36"/>
      <c r="B246" s="37"/>
      <c r="C246" s="202" t="s">
        <v>497</v>
      </c>
      <c r="D246" s="202" t="s">
        <v>164</v>
      </c>
      <c r="E246" s="203" t="s">
        <v>1199</v>
      </c>
      <c r="F246" s="204" t="s">
        <v>1200</v>
      </c>
      <c r="G246" s="205" t="s">
        <v>235</v>
      </c>
      <c r="H246" s="206">
        <v>3204.387</v>
      </c>
      <c r="I246" s="207"/>
      <c r="J246" s="208">
        <f>ROUND(I246*H246,2)</f>
        <v>0</v>
      </c>
      <c r="K246" s="204" t="s">
        <v>168</v>
      </c>
      <c r="L246" s="42"/>
      <c r="M246" s="209" t="s">
        <v>19</v>
      </c>
      <c r="N246" s="210" t="s">
        <v>40</v>
      </c>
      <c r="O246" s="82"/>
      <c r="P246" s="211">
        <f>O246*H246</f>
        <v>0</v>
      </c>
      <c r="Q246" s="211">
        <v>0.00438</v>
      </c>
      <c r="R246" s="211">
        <f>Q246*H246</f>
        <v>14.035215060000002</v>
      </c>
      <c r="S246" s="211">
        <v>0</v>
      </c>
      <c r="T246" s="212">
        <f>S246*H246</f>
        <v>0</v>
      </c>
      <c r="U246" s="36"/>
      <c r="V246" s="36"/>
      <c r="W246" s="36"/>
      <c r="X246" s="36"/>
      <c r="Y246" s="36"/>
      <c r="Z246" s="36"/>
      <c r="AA246" s="36"/>
      <c r="AB246" s="36"/>
      <c r="AC246" s="36"/>
      <c r="AD246" s="36"/>
      <c r="AE246" s="36"/>
      <c r="AR246" s="213" t="s">
        <v>169</v>
      </c>
      <c r="AT246" s="213" t="s">
        <v>164</v>
      </c>
      <c r="AU246" s="213" t="s">
        <v>79</v>
      </c>
      <c r="AY246" s="15" t="s">
        <v>162</v>
      </c>
      <c r="BE246" s="214">
        <f>IF(N246="základní",J246,0)</f>
        <v>0</v>
      </c>
      <c r="BF246" s="214">
        <f>IF(N246="snížená",J246,0)</f>
        <v>0</v>
      </c>
      <c r="BG246" s="214">
        <f>IF(N246="zákl. přenesená",J246,0)</f>
        <v>0</v>
      </c>
      <c r="BH246" s="214">
        <f>IF(N246="sníž. přenesená",J246,0)</f>
        <v>0</v>
      </c>
      <c r="BI246" s="214">
        <f>IF(N246="nulová",J246,0)</f>
        <v>0</v>
      </c>
      <c r="BJ246" s="15" t="s">
        <v>77</v>
      </c>
      <c r="BK246" s="214">
        <f>ROUND(I246*H246,2)</f>
        <v>0</v>
      </c>
      <c r="BL246" s="15" t="s">
        <v>169</v>
      </c>
      <c r="BM246" s="213" t="s">
        <v>1201</v>
      </c>
    </row>
    <row r="247" spans="1:47" s="2" customFormat="1" ht="12">
      <c r="A247" s="36"/>
      <c r="B247" s="37"/>
      <c r="C247" s="38"/>
      <c r="D247" s="215" t="s">
        <v>171</v>
      </c>
      <c r="E247" s="38"/>
      <c r="F247" s="216" t="s">
        <v>1202</v>
      </c>
      <c r="G247" s="38"/>
      <c r="H247" s="38"/>
      <c r="I247" s="217"/>
      <c r="J247" s="38"/>
      <c r="K247" s="38"/>
      <c r="L247" s="42"/>
      <c r="M247" s="218"/>
      <c r="N247" s="219"/>
      <c r="O247" s="82"/>
      <c r="P247" s="82"/>
      <c r="Q247" s="82"/>
      <c r="R247" s="82"/>
      <c r="S247" s="82"/>
      <c r="T247" s="83"/>
      <c r="U247" s="36"/>
      <c r="V247" s="36"/>
      <c r="W247" s="36"/>
      <c r="X247" s="36"/>
      <c r="Y247" s="36"/>
      <c r="Z247" s="36"/>
      <c r="AA247" s="36"/>
      <c r="AB247" s="36"/>
      <c r="AC247" s="36"/>
      <c r="AD247" s="36"/>
      <c r="AE247" s="36"/>
      <c r="AT247" s="15" t="s">
        <v>171</v>
      </c>
      <c r="AU247" s="15" t="s">
        <v>79</v>
      </c>
    </row>
    <row r="248" spans="1:65" s="2" customFormat="1" ht="37.8" customHeight="1">
      <c r="A248" s="36"/>
      <c r="B248" s="37"/>
      <c r="C248" s="202" t="s">
        <v>502</v>
      </c>
      <c r="D248" s="202" t="s">
        <v>164</v>
      </c>
      <c r="E248" s="203" t="s">
        <v>1203</v>
      </c>
      <c r="F248" s="204" t="s">
        <v>1204</v>
      </c>
      <c r="G248" s="205" t="s">
        <v>235</v>
      </c>
      <c r="H248" s="206">
        <v>8.37</v>
      </c>
      <c r="I248" s="207"/>
      <c r="J248" s="208">
        <f>ROUND(I248*H248,2)</f>
        <v>0</v>
      </c>
      <c r="K248" s="204" t="s">
        <v>168</v>
      </c>
      <c r="L248" s="42"/>
      <c r="M248" s="209" t="s">
        <v>19</v>
      </c>
      <c r="N248" s="210" t="s">
        <v>40</v>
      </c>
      <c r="O248" s="82"/>
      <c r="P248" s="211">
        <f>O248*H248</f>
        <v>0</v>
      </c>
      <c r="Q248" s="211">
        <v>0.00028</v>
      </c>
      <c r="R248" s="211">
        <f>Q248*H248</f>
        <v>0.0023435999999999995</v>
      </c>
      <c r="S248" s="211">
        <v>0</v>
      </c>
      <c r="T248" s="212">
        <f>S248*H248</f>
        <v>0</v>
      </c>
      <c r="U248" s="36"/>
      <c r="V248" s="36"/>
      <c r="W248" s="36"/>
      <c r="X248" s="36"/>
      <c r="Y248" s="36"/>
      <c r="Z248" s="36"/>
      <c r="AA248" s="36"/>
      <c r="AB248" s="36"/>
      <c r="AC248" s="36"/>
      <c r="AD248" s="36"/>
      <c r="AE248" s="36"/>
      <c r="AR248" s="213" t="s">
        <v>169</v>
      </c>
      <c r="AT248" s="213" t="s">
        <v>164</v>
      </c>
      <c r="AU248" s="213" t="s">
        <v>79</v>
      </c>
      <c r="AY248" s="15" t="s">
        <v>162</v>
      </c>
      <c r="BE248" s="214">
        <f>IF(N248="základní",J248,0)</f>
        <v>0</v>
      </c>
      <c r="BF248" s="214">
        <f>IF(N248="snížená",J248,0)</f>
        <v>0</v>
      </c>
      <c r="BG248" s="214">
        <f>IF(N248="zákl. přenesená",J248,0)</f>
        <v>0</v>
      </c>
      <c r="BH248" s="214">
        <f>IF(N248="sníž. přenesená",J248,0)</f>
        <v>0</v>
      </c>
      <c r="BI248" s="214">
        <f>IF(N248="nulová",J248,0)</f>
        <v>0</v>
      </c>
      <c r="BJ248" s="15" t="s">
        <v>77</v>
      </c>
      <c r="BK248" s="214">
        <f>ROUND(I248*H248,2)</f>
        <v>0</v>
      </c>
      <c r="BL248" s="15" t="s">
        <v>169</v>
      </c>
      <c r="BM248" s="213" t="s">
        <v>1205</v>
      </c>
    </row>
    <row r="249" spans="1:47" s="2" customFormat="1" ht="12">
      <c r="A249" s="36"/>
      <c r="B249" s="37"/>
      <c r="C249" s="38"/>
      <c r="D249" s="215" t="s">
        <v>171</v>
      </c>
      <c r="E249" s="38"/>
      <c r="F249" s="216" t="s">
        <v>1206</v>
      </c>
      <c r="G249" s="38"/>
      <c r="H249" s="38"/>
      <c r="I249" s="217"/>
      <c r="J249" s="38"/>
      <c r="K249" s="38"/>
      <c r="L249" s="42"/>
      <c r="M249" s="218"/>
      <c r="N249" s="219"/>
      <c r="O249" s="82"/>
      <c r="P249" s="82"/>
      <c r="Q249" s="82"/>
      <c r="R249" s="82"/>
      <c r="S249" s="82"/>
      <c r="T249" s="83"/>
      <c r="U249" s="36"/>
      <c r="V249" s="36"/>
      <c r="W249" s="36"/>
      <c r="X249" s="36"/>
      <c r="Y249" s="36"/>
      <c r="Z249" s="36"/>
      <c r="AA249" s="36"/>
      <c r="AB249" s="36"/>
      <c r="AC249" s="36"/>
      <c r="AD249" s="36"/>
      <c r="AE249" s="36"/>
      <c r="AT249" s="15" t="s">
        <v>171</v>
      </c>
      <c r="AU249" s="15" t="s">
        <v>79</v>
      </c>
    </row>
    <row r="250" spans="1:65" s="2" customFormat="1" ht="24.15" customHeight="1">
      <c r="A250" s="36"/>
      <c r="B250" s="37"/>
      <c r="C250" s="202" t="s">
        <v>507</v>
      </c>
      <c r="D250" s="202" t="s">
        <v>164</v>
      </c>
      <c r="E250" s="203" t="s">
        <v>1207</v>
      </c>
      <c r="F250" s="204" t="s">
        <v>1208</v>
      </c>
      <c r="G250" s="205" t="s">
        <v>235</v>
      </c>
      <c r="H250" s="206">
        <v>2426.914</v>
      </c>
      <c r="I250" s="207"/>
      <c r="J250" s="208">
        <f>ROUND(I250*H250,2)</f>
        <v>0</v>
      </c>
      <c r="K250" s="204" t="s">
        <v>168</v>
      </c>
      <c r="L250" s="42"/>
      <c r="M250" s="209" t="s">
        <v>19</v>
      </c>
      <c r="N250" s="210" t="s">
        <v>40</v>
      </c>
      <c r="O250" s="82"/>
      <c r="P250" s="211">
        <f>O250*H250</f>
        <v>0</v>
      </c>
      <c r="Q250" s="211">
        <v>0.004</v>
      </c>
      <c r="R250" s="211">
        <f>Q250*H250</f>
        <v>9.707656000000002</v>
      </c>
      <c r="S250" s="211">
        <v>0</v>
      </c>
      <c r="T250" s="212">
        <f>S250*H250</f>
        <v>0</v>
      </c>
      <c r="U250" s="36"/>
      <c r="V250" s="36"/>
      <c r="W250" s="36"/>
      <c r="X250" s="36"/>
      <c r="Y250" s="36"/>
      <c r="Z250" s="36"/>
      <c r="AA250" s="36"/>
      <c r="AB250" s="36"/>
      <c r="AC250" s="36"/>
      <c r="AD250" s="36"/>
      <c r="AE250" s="36"/>
      <c r="AR250" s="213" t="s">
        <v>169</v>
      </c>
      <c r="AT250" s="213" t="s">
        <v>164</v>
      </c>
      <c r="AU250" s="213" t="s">
        <v>79</v>
      </c>
      <c r="AY250" s="15" t="s">
        <v>162</v>
      </c>
      <c r="BE250" s="214">
        <f>IF(N250="základní",J250,0)</f>
        <v>0</v>
      </c>
      <c r="BF250" s="214">
        <f>IF(N250="snížená",J250,0)</f>
        <v>0</v>
      </c>
      <c r="BG250" s="214">
        <f>IF(N250="zákl. přenesená",J250,0)</f>
        <v>0</v>
      </c>
      <c r="BH250" s="214">
        <f>IF(N250="sníž. přenesená",J250,0)</f>
        <v>0</v>
      </c>
      <c r="BI250" s="214">
        <f>IF(N250="nulová",J250,0)</f>
        <v>0</v>
      </c>
      <c r="BJ250" s="15" t="s">
        <v>77</v>
      </c>
      <c r="BK250" s="214">
        <f>ROUND(I250*H250,2)</f>
        <v>0</v>
      </c>
      <c r="BL250" s="15" t="s">
        <v>169</v>
      </c>
      <c r="BM250" s="213" t="s">
        <v>1209</v>
      </c>
    </row>
    <row r="251" spans="1:47" s="2" customFormat="1" ht="12">
      <c r="A251" s="36"/>
      <c r="B251" s="37"/>
      <c r="C251" s="38"/>
      <c r="D251" s="215" t="s">
        <v>171</v>
      </c>
      <c r="E251" s="38"/>
      <c r="F251" s="216" t="s">
        <v>1210</v>
      </c>
      <c r="G251" s="38"/>
      <c r="H251" s="38"/>
      <c r="I251" s="217"/>
      <c r="J251" s="38"/>
      <c r="K251" s="38"/>
      <c r="L251" s="42"/>
      <c r="M251" s="218"/>
      <c r="N251" s="219"/>
      <c r="O251" s="82"/>
      <c r="P251" s="82"/>
      <c r="Q251" s="82"/>
      <c r="R251" s="82"/>
      <c r="S251" s="82"/>
      <c r="T251" s="83"/>
      <c r="U251" s="36"/>
      <c r="V251" s="36"/>
      <c r="W251" s="36"/>
      <c r="X251" s="36"/>
      <c r="Y251" s="36"/>
      <c r="Z251" s="36"/>
      <c r="AA251" s="36"/>
      <c r="AB251" s="36"/>
      <c r="AC251" s="36"/>
      <c r="AD251" s="36"/>
      <c r="AE251" s="36"/>
      <c r="AT251" s="15" t="s">
        <v>171</v>
      </c>
      <c r="AU251" s="15" t="s">
        <v>79</v>
      </c>
    </row>
    <row r="252" spans="1:65" s="2" customFormat="1" ht="44.25" customHeight="1">
      <c r="A252" s="36"/>
      <c r="B252" s="37"/>
      <c r="C252" s="202" t="s">
        <v>512</v>
      </c>
      <c r="D252" s="202" t="s">
        <v>164</v>
      </c>
      <c r="E252" s="203" t="s">
        <v>1211</v>
      </c>
      <c r="F252" s="204" t="s">
        <v>1212</v>
      </c>
      <c r="G252" s="205" t="s">
        <v>235</v>
      </c>
      <c r="H252" s="206">
        <v>545.418</v>
      </c>
      <c r="I252" s="207"/>
      <c r="J252" s="208">
        <f>ROUND(I252*H252,2)</f>
        <v>0</v>
      </c>
      <c r="K252" s="204" t="s">
        <v>168</v>
      </c>
      <c r="L252" s="42"/>
      <c r="M252" s="209" t="s">
        <v>19</v>
      </c>
      <c r="N252" s="210" t="s">
        <v>40</v>
      </c>
      <c r="O252" s="82"/>
      <c r="P252" s="211">
        <f>O252*H252</f>
        <v>0</v>
      </c>
      <c r="Q252" s="211">
        <v>0.0291</v>
      </c>
      <c r="R252" s="211">
        <f>Q252*H252</f>
        <v>15.8716638</v>
      </c>
      <c r="S252" s="211">
        <v>0</v>
      </c>
      <c r="T252" s="212">
        <f>S252*H252</f>
        <v>0</v>
      </c>
      <c r="U252" s="36"/>
      <c r="V252" s="36"/>
      <c r="W252" s="36"/>
      <c r="X252" s="36"/>
      <c r="Y252" s="36"/>
      <c r="Z252" s="36"/>
      <c r="AA252" s="36"/>
      <c r="AB252" s="36"/>
      <c r="AC252" s="36"/>
      <c r="AD252" s="36"/>
      <c r="AE252" s="36"/>
      <c r="AR252" s="213" t="s">
        <v>169</v>
      </c>
      <c r="AT252" s="213" t="s">
        <v>164</v>
      </c>
      <c r="AU252" s="213" t="s">
        <v>79</v>
      </c>
      <c r="AY252" s="15" t="s">
        <v>162</v>
      </c>
      <c r="BE252" s="214">
        <f>IF(N252="základní",J252,0)</f>
        <v>0</v>
      </c>
      <c r="BF252" s="214">
        <f>IF(N252="snížená",J252,0)</f>
        <v>0</v>
      </c>
      <c r="BG252" s="214">
        <f>IF(N252="zákl. přenesená",J252,0)</f>
        <v>0</v>
      </c>
      <c r="BH252" s="214">
        <f>IF(N252="sníž. přenesená",J252,0)</f>
        <v>0</v>
      </c>
      <c r="BI252" s="214">
        <f>IF(N252="nulová",J252,0)</f>
        <v>0</v>
      </c>
      <c r="BJ252" s="15" t="s">
        <v>77</v>
      </c>
      <c r="BK252" s="214">
        <f>ROUND(I252*H252,2)</f>
        <v>0</v>
      </c>
      <c r="BL252" s="15" t="s">
        <v>169</v>
      </c>
      <c r="BM252" s="213" t="s">
        <v>1213</v>
      </c>
    </row>
    <row r="253" spans="1:47" s="2" customFormat="1" ht="12">
      <c r="A253" s="36"/>
      <c r="B253" s="37"/>
      <c r="C253" s="38"/>
      <c r="D253" s="215" t="s">
        <v>171</v>
      </c>
      <c r="E253" s="38"/>
      <c r="F253" s="216" t="s">
        <v>1214</v>
      </c>
      <c r="G253" s="38"/>
      <c r="H253" s="38"/>
      <c r="I253" s="217"/>
      <c r="J253" s="38"/>
      <c r="K253" s="38"/>
      <c r="L253" s="42"/>
      <c r="M253" s="218"/>
      <c r="N253" s="219"/>
      <c r="O253" s="82"/>
      <c r="P253" s="82"/>
      <c r="Q253" s="82"/>
      <c r="R253" s="82"/>
      <c r="S253" s="82"/>
      <c r="T253" s="83"/>
      <c r="U253" s="36"/>
      <c r="V253" s="36"/>
      <c r="W253" s="36"/>
      <c r="X253" s="36"/>
      <c r="Y253" s="36"/>
      <c r="Z253" s="36"/>
      <c r="AA253" s="36"/>
      <c r="AB253" s="36"/>
      <c r="AC253" s="36"/>
      <c r="AD253" s="36"/>
      <c r="AE253" s="36"/>
      <c r="AT253" s="15" t="s">
        <v>171</v>
      </c>
      <c r="AU253" s="15" t="s">
        <v>79</v>
      </c>
    </row>
    <row r="254" spans="1:65" s="2" customFormat="1" ht="44.25" customHeight="1">
      <c r="A254" s="36"/>
      <c r="B254" s="37"/>
      <c r="C254" s="202" t="s">
        <v>517</v>
      </c>
      <c r="D254" s="202" t="s">
        <v>164</v>
      </c>
      <c r="E254" s="203" t="s">
        <v>1215</v>
      </c>
      <c r="F254" s="204" t="s">
        <v>1216</v>
      </c>
      <c r="G254" s="205" t="s">
        <v>235</v>
      </c>
      <c r="H254" s="206">
        <v>8.37</v>
      </c>
      <c r="I254" s="207"/>
      <c r="J254" s="208">
        <f>ROUND(I254*H254,2)</f>
        <v>0</v>
      </c>
      <c r="K254" s="204" t="s">
        <v>168</v>
      </c>
      <c r="L254" s="42"/>
      <c r="M254" s="209" t="s">
        <v>19</v>
      </c>
      <c r="N254" s="210" t="s">
        <v>40</v>
      </c>
      <c r="O254" s="82"/>
      <c r="P254" s="211">
        <f>O254*H254</f>
        <v>0</v>
      </c>
      <c r="Q254" s="211">
        <v>0.01838</v>
      </c>
      <c r="R254" s="211">
        <f>Q254*H254</f>
        <v>0.1538406</v>
      </c>
      <c r="S254" s="211">
        <v>0</v>
      </c>
      <c r="T254" s="212">
        <f>S254*H254</f>
        <v>0</v>
      </c>
      <c r="U254" s="36"/>
      <c r="V254" s="36"/>
      <c r="W254" s="36"/>
      <c r="X254" s="36"/>
      <c r="Y254" s="36"/>
      <c r="Z254" s="36"/>
      <c r="AA254" s="36"/>
      <c r="AB254" s="36"/>
      <c r="AC254" s="36"/>
      <c r="AD254" s="36"/>
      <c r="AE254" s="36"/>
      <c r="AR254" s="213" t="s">
        <v>169</v>
      </c>
      <c r="AT254" s="213" t="s">
        <v>164</v>
      </c>
      <c r="AU254" s="213" t="s">
        <v>79</v>
      </c>
      <c r="AY254" s="15" t="s">
        <v>162</v>
      </c>
      <c r="BE254" s="214">
        <f>IF(N254="základní",J254,0)</f>
        <v>0</v>
      </c>
      <c r="BF254" s="214">
        <f>IF(N254="snížená",J254,0)</f>
        <v>0</v>
      </c>
      <c r="BG254" s="214">
        <f>IF(N254="zákl. přenesená",J254,0)</f>
        <v>0</v>
      </c>
      <c r="BH254" s="214">
        <f>IF(N254="sníž. přenesená",J254,0)</f>
        <v>0</v>
      </c>
      <c r="BI254" s="214">
        <f>IF(N254="nulová",J254,0)</f>
        <v>0</v>
      </c>
      <c r="BJ254" s="15" t="s">
        <v>77</v>
      </c>
      <c r="BK254" s="214">
        <f>ROUND(I254*H254,2)</f>
        <v>0</v>
      </c>
      <c r="BL254" s="15" t="s">
        <v>169</v>
      </c>
      <c r="BM254" s="213" t="s">
        <v>1217</v>
      </c>
    </row>
    <row r="255" spans="1:47" s="2" customFormat="1" ht="12">
      <c r="A255" s="36"/>
      <c r="B255" s="37"/>
      <c r="C255" s="38"/>
      <c r="D255" s="215" t="s">
        <v>171</v>
      </c>
      <c r="E255" s="38"/>
      <c r="F255" s="216" t="s">
        <v>1218</v>
      </c>
      <c r="G255" s="38"/>
      <c r="H255" s="38"/>
      <c r="I255" s="217"/>
      <c r="J255" s="38"/>
      <c r="K255" s="38"/>
      <c r="L255" s="42"/>
      <c r="M255" s="218"/>
      <c r="N255" s="219"/>
      <c r="O255" s="82"/>
      <c r="P255" s="82"/>
      <c r="Q255" s="82"/>
      <c r="R255" s="82"/>
      <c r="S255" s="82"/>
      <c r="T255" s="83"/>
      <c r="U255" s="36"/>
      <c r="V255" s="36"/>
      <c r="W255" s="36"/>
      <c r="X255" s="36"/>
      <c r="Y255" s="36"/>
      <c r="Z255" s="36"/>
      <c r="AA255" s="36"/>
      <c r="AB255" s="36"/>
      <c r="AC255" s="36"/>
      <c r="AD255" s="36"/>
      <c r="AE255" s="36"/>
      <c r="AT255" s="15" t="s">
        <v>171</v>
      </c>
      <c r="AU255" s="15" t="s">
        <v>79</v>
      </c>
    </row>
    <row r="256" spans="1:65" s="2" customFormat="1" ht="44.25" customHeight="1">
      <c r="A256" s="36"/>
      <c r="B256" s="37"/>
      <c r="C256" s="202" t="s">
        <v>522</v>
      </c>
      <c r="D256" s="202" t="s">
        <v>164</v>
      </c>
      <c r="E256" s="203" t="s">
        <v>1219</v>
      </c>
      <c r="F256" s="204" t="s">
        <v>1220</v>
      </c>
      <c r="G256" s="205" t="s">
        <v>235</v>
      </c>
      <c r="H256" s="206">
        <v>8.37</v>
      </c>
      <c r="I256" s="207"/>
      <c r="J256" s="208">
        <f>ROUND(I256*H256,2)</f>
        <v>0</v>
      </c>
      <c r="K256" s="204" t="s">
        <v>168</v>
      </c>
      <c r="L256" s="42"/>
      <c r="M256" s="209" t="s">
        <v>19</v>
      </c>
      <c r="N256" s="210" t="s">
        <v>40</v>
      </c>
      <c r="O256" s="82"/>
      <c r="P256" s="211">
        <f>O256*H256</f>
        <v>0</v>
      </c>
      <c r="Q256" s="211">
        <v>0.0079</v>
      </c>
      <c r="R256" s="211">
        <f>Q256*H256</f>
        <v>0.066123</v>
      </c>
      <c r="S256" s="211">
        <v>0</v>
      </c>
      <c r="T256" s="212">
        <f>S256*H256</f>
        <v>0</v>
      </c>
      <c r="U256" s="36"/>
      <c r="V256" s="36"/>
      <c r="W256" s="36"/>
      <c r="X256" s="36"/>
      <c r="Y256" s="36"/>
      <c r="Z256" s="36"/>
      <c r="AA256" s="36"/>
      <c r="AB256" s="36"/>
      <c r="AC256" s="36"/>
      <c r="AD256" s="36"/>
      <c r="AE256" s="36"/>
      <c r="AR256" s="213" t="s">
        <v>169</v>
      </c>
      <c r="AT256" s="213" t="s">
        <v>164</v>
      </c>
      <c r="AU256" s="213" t="s">
        <v>79</v>
      </c>
      <c r="AY256" s="15" t="s">
        <v>162</v>
      </c>
      <c r="BE256" s="214">
        <f>IF(N256="základní",J256,0)</f>
        <v>0</v>
      </c>
      <c r="BF256" s="214">
        <f>IF(N256="snížená",J256,0)</f>
        <v>0</v>
      </c>
      <c r="BG256" s="214">
        <f>IF(N256="zákl. přenesená",J256,0)</f>
        <v>0</v>
      </c>
      <c r="BH256" s="214">
        <f>IF(N256="sníž. přenesená",J256,0)</f>
        <v>0</v>
      </c>
      <c r="BI256" s="214">
        <f>IF(N256="nulová",J256,0)</f>
        <v>0</v>
      </c>
      <c r="BJ256" s="15" t="s">
        <v>77</v>
      </c>
      <c r="BK256" s="214">
        <f>ROUND(I256*H256,2)</f>
        <v>0</v>
      </c>
      <c r="BL256" s="15" t="s">
        <v>169</v>
      </c>
      <c r="BM256" s="213" t="s">
        <v>1221</v>
      </c>
    </row>
    <row r="257" spans="1:47" s="2" customFormat="1" ht="12">
      <c r="A257" s="36"/>
      <c r="B257" s="37"/>
      <c r="C257" s="38"/>
      <c r="D257" s="215" t="s">
        <v>171</v>
      </c>
      <c r="E257" s="38"/>
      <c r="F257" s="216" t="s">
        <v>1222</v>
      </c>
      <c r="G257" s="38"/>
      <c r="H257" s="38"/>
      <c r="I257" s="217"/>
      <c r="J257" s="38"/>
      <c r="K257" s="38"/>
      <c r="L257" s="42"/>
      <c r="M257" s="218"/>
      <c r="N257" s="219"/>
      <c r="O257" s="82"/>
      <c r="P257" s="82"/>
      <c r="Q257" s="82"/>
      <c r="R257" s="82"/>
      <c r="S257" s="82"/>
      <c r="T257" s="83"/>
      <c r="U257" s="36"/>
      <c r="V257" s="36"/>
      <c r="W257" s="36"/>
      <c r="X257" s="36"/>
      <c r="Y257" s="36"/>
      <c r="Z257" s="36"/>
      <c r="AA257" s="36"/>
      <c r="AB257" s="36"/>
      <c r="AC257" s="36"/>
      <c r="AD257" s="36"/>
      <c r="AE257" s="36"/>
      <c r="AT257" s="15" t="s">
        <v>171</v>
      </c>
      <c r="AU257" s="15" t="s">
        <v>79</v>
      </c>
    </row>
    <row r="258" spans="1:65" s="2" customFormat="1" ht="37.8" customHeight="1">
      <c r="A258" s="36"/>
      <c r="B258" s="37"/>
      <c r="C258" s="202" t="s">
        <v>528</v>
      </c>
      <c r="D258" s="202" t="s">
        <v>164</v>
      </c>
      <c r="E258" s="203" t="s">
        <v>1223</v>
      </c>
      <c r="F258" s="204" t="s">
        <v>1224</v>
      </c>
      <c r="G258" s="205" t="s">
        <v>235</v>
      </c>
      <c r="H258" s="206">
        <v>159.241</v>
      </c>
      <c r="I258" s="207"/>
      <c r="J258" s="208">
        <f>ROUND(I258*H258,2)</f>
        <v>0</v>
      </c>
      <c r="K258" s="204" t="s">
        <v>168</v>
      </c>
      <c r="L258" s="42"/>
      <c r="M258" s="209" t="s">
        <v>19</v>
      </c>
      <c r="N258" s="210" t="s">
        <v>40</v>
      </c>
      <c r="O258" s="82"/>
      <c r="P258" s="211">
        <f>O258*H258</f>
        <v>0</v>
      </c>
      <c r="Q258" s="211">
        <v>0.00026</v>
      </c>
      <c r="R258" s="211">
        <f>Q258*H258</f>
        <v>0.04140266</v>
      </c>
      <c r="S258" s="211">
        <v>0</v>
      </c>
      <c r="T258" s="212">
        <f>S258*H258</f>
        <v>0</v>
      </c>
      <c r="U258" s="36"/>
      <c r="V258" s="36"/>
      <c r="W258" s="36"/>
      <c r="X258" s="36"/>
      <c r="Y258" s="36"/>
      <c r="Z258" s="36"/>
      <c r="AA258" s="36"/>
      <c r="AB258" s="36"/>
      <c r="AC258" s="36"/>
      <c r="AD258" s="36"/>
      <c r="AE258" s="36"/>
      <c r="AR258" s="213" t="s">
        <v>169</v>
      </c>
      <c r="AT258" s="213" t="s">
        <v>164</v>
      </c>
      <c r="AU258" s="213" t="s">
        <v>79</v>
      </c>
      <c r="AY258" s="15" t="s">
        <v>162</v>
      </c>
      <c r="BE258" s="214">
        <f>IF(N258="základní",J258,0)</f>
        <v>0</v>
      </c>
      <c r="BF258" s="214">
        <f>IF(N258="snížená",J258,0)</f>
        <v>0</v>
      </c>
      <c r="BG258" s="214">
        <f>IF(N258="zákl. přenesená",J258,0)</f>
        <v>0</v>
      </c>
      <c r="BH258" s="214">
        <f>IF(N258="sníž. přenesená",J258,0)</f>
        <v>0</v>
      </c>
      <c r="BI258" s="214">
        <f>IF(N258="nulová",J258,0)</f>
        <v>0</v>
      </c>
      <c r="BJ258" s="15" t="s">
        <v>77</v>
      </c>
      <c r="BK258" s="214">
        <f>ROUND(I258*H258,2)</f>
        <v>0</v>
      </c>
      <c r="BL258" s="15" t="s">
        <v>169</v>
      </c>
      <c r="BM258" s="213" t="s">
        <v>1225</v>
      </c>
    </row>
    <row r="259" spans="1:47" s="2" customFormat="1" ht="12">
      <c r="A259" s="36"/>
      <c r="B259" s="37"/>
      <c r="C259" s="38"/>
      <c r="D259" s="215" t="s">
        <v>171</v>
      </c>
      <c r="E259" s="38"/>
      <c r="F259" s="216" t="s">
        <v>1226</v>
      </c>
      <c r="G259" s="38"/>
      <c r="H259" s="38"/>
      <c r="I259" s="217"/>
      <c r="J259" s="38"/>
      <c r="K259" s="38"/>
      <c r="L259" s="42"/>
      <c r="M259" s="218"/>
      <c r="N259" s="219"/>
      <c r="O259" s="82"/>
      <c r="P259" s="82"/>
      <c r="Q259" s="82"/>
      <c r="R259" s="82"/>
      <c r="S259" s="82"/>
      <c r="T259" s="83"/>
      <c r="U259" s="36"/>
      <c r="V259" s="36"/>
      <c r="W259" s="36"/>
      <c r="X259" s="36"/>
      <c r="Y259" s="36"/>
      <c r="Z259" s="36"/>
      <c r="AA259" s="36"/>
      <c r="AB259" s="36"/>
      <c r="AC259" s="36"/>
      <c r="AD259" s="36"/>
      <c r="AE259" s="36"/>
      <c r="AT259" s="15" t="s">
        <v>171</v>
      </c>
      <c r="AU259" s="15" t="s">
        <v>79</v>
      </c>
    </row>
    <row r="260" spans="1:65" s="2" customFormat="1" ht="37.8" customHeight="1">
      <c r="A260" s="36"/>
      <c r="B260" s="37"/>
      <c r="C260" s="202" t="s">
        <v>537</v>
      </c>
      <c r="D260" s="202" t="s">
        <v>164</v>
      </c>
      <c r="E260" s="203" t="s">
        <v>1227</v>
      </c>
      <c r="F260" s="204" t="s">
        <v>1228</v>
      </c>
      <c r="G260" s="205" t="s">
        <v>235</v>
      </c>
      <c r="H260" s="206">
        <v>159.241</v>
      </c>
      <c r="I260" s="207"/>
      <c r="J260" s="208">
        <f>ROUND(I260*H260,2)</f>
        <v>0</v>
      </c>
      <c r="K260" s="204" t="s">
        <v>168</v>
      </c>
      <c r="L260" s="42"/>
      <c r="M260" s="209" t="s">
        <v>19</v>
      </c>
      <c r="N260" s="210" t="s">
        <v>40</v>
      </c>
      <c r="O260" s="82"/>
      <c r="P260" s="211">
        <f>O260*H260</f>
        <v>0</v>
      </c>
      <c r="Q260" s="211">
        <v>0.00441</v>
      </c>
      <c r="R260" s="211">
        <f>Q260*H260</f>
        <v>0.7022528100000001</v>
      </c>
      <c r="S260" s="211">
        <v>0</v>
      </c>
      <c r="T260" s="212">
        <f>S260*H260</f>
        <v>0</v>
      </c>
      <c r="U260" s="36"/>
      <c r="V260" s="36"/>
      <c r="W260" s="36"/>
      <c r="X260" s="36"/>
      <c r="Y260" s="36"/>
      <c r="Z260" s="36"/>
      <c r="AA260" s="36"/>
      <c r="AB260" s="36"/>
      <c r="AC260" s="36"/>
      <c r="AD260" s="36"/>
      <c r="AE260" s="36"/>
      <c r="AR260" s="213" t="s">
        <v>169</v>
      </c>
      <c r="AT260" s="213" t="s">
        <v>164</v>
      </c>
      <c r="AU260" s="213" t="s">
        <v>79</v>
      </c>
      <c r="AY260" s="15" t="s">
        <v>162</v>
      </c>
      <c r="BE260" s="214">
        <f>IF(N260="základní",J260,0)</f>
        <v>0</v>
      </c>
      <c r="BF260" s="214">
        <f>IF(N260="snížená",J260,0)</f>
        <v>0</v>
      </c>
      <c r="BG260" s="214">
        <f>IF(N260="zákl. přenesená",J260,0)</f>
        <v>0</v>
      </c>
      <c r="BH260" s="214">
        <f>IF(N260="sníž. přenesená",J260,0)</f>
        <v>0</v>
      </c>
      <c r="BI260" s="214">
        <f>IF(N260="nulová",J260,0)</f>
        <v>0</v>
      </c>
      <c r="BJ260" s="15" t="s">
        <v>77</v>
      </c>
      <c r="BK260" s="214">
        <f>ROUND(I260*H260,2)</f>
        <v>0</v>
      </c>
      <c r="BL260" s="15" t="s">
        <v>169</v>
      </c>
      <c r="BM260" s="213" t="s">
        <v>1229</v>
      </c>
    </row>
    <row r="261" spans="1:47" s="2" customFormat="1" ht="12">
      <c r="A261" s="36"/>
      <c r="B261" s="37"/>
      <c r="C261" s="38"/>
      <c r="D261" s="215" t="s">
        <v>171</v>
      </c>
      <c r="E261" s="38"/>
      <c r="F261" s="216" t="s">
        <v>1230</v>
      </c>
      <c r="G261" s="38"/>
      <c r="H261" s="38"/>
      <c r="I261" s="217"/>
      <c r="J261" s="38"/>
      <c r="K261" s="38"/>
      <c r="L261" s="42"/>
      <c r="M261" s="218"/>
      <c r="N261" s="219"/>
      <c r="O261" s="82"/>
      <c r="P261" s="82"/>
      <c r="Q261" s="82"/>
      <c r="R261" s="82"/>
      <c r="S261" s="82"/>
      <c r="T261" s="83"/>
      <c r="U261" s="36"/>
      <c r="V261" s="36"/>
      <c r="W261" s="36"/>
      <c r="X261" s="36"/>
      <c r="Y261" s="36"/>
      <c r="Z261" s="36"/>
      <c r="AA261" s="36"/>
      <c r="AB261" s="36"/>
      <c r="AC261" s="36"/>
      <c r="AD261" s="36"/>
      <c r="AE261" s="36"/>
      <c r="AT261" s="15" t="s">
        <v>171</v>
      </c>
      <c r="AU261" s="15" t="s">
        <v>79</v>
      </c>
    </row>
    <row r="262" spans="1:65" s="2" customFormat="1" ht="33" customHeight="1">
      <c r="A262" s="36"/>
      <c r="B262" s="37"/>
      <c r="C262" s="202" t="s">
        <v>544</v>
      </c>
      <c r="D262" s="202" t="s">
        <v>164</v>
      </c>
      <c r="E262" s="203" t="s">
        <v>1231</v>
      </c>
      <c r="F262" s="204" t="s">
        <v>1232</v>
      </c>
      <c r="G262" s="205" t="s">
        <v>235</v>
      </c>
      <c r="H262" s="206">
        <v>159.241</v>
      </c>
      <c r="I262" s="207"/>
      <c r="J262" s="208">
        <f>ROUND(I262*H262,2)</f>
        <v>0</v>
      </c>
      <c r="K262" s="204" t="s">
        <v>168</v>
      </c>
      <c r="L262" s="42"/>
      <c r="M262" s="209" t="s">
        <v>19</v>
      </c>
      <c r="N262" s="210" t="s">
        <v>40</v>
      </c>
      <c r="O262" s="82"/>
      <c r="P262" s="211">
        <f>O262*H262</f>
        <v>0</v>
      </c>
      <c r="Q262" s="211">
        <v>0.004</v>
      </c>
      <c r="R262" s="211">
        <f>Q262*H262</f>
        <v>0.6369640000000001</v>
      </c>
      <c r="S262" s="211">
        <v>0</v>
      </c>
      <c r="T262" s="212">
        <f>S262*H262</f>
        <v>0</v>
      </c>
      <c r="U262" s="36"/>
      <c r="V262" s="36"/>
      <c r="W262" s="36"/>
      <c r="X262" s="36"/>
      <c r="Y262" s="36"/>
      <c r="Z262" s="36"/>
      <c r="AA262" s="36"/>
      <c r="AB262" s="36"/>
      <c r="AC262" s="36"/>
      <c r="AD262" s="36"/>
      <c r="AE262" s="36"/>
      <c r="AR262" s="213" t="s">
        <v>169</v>
      </c>
      <c r="AT262" s="213" t="s">
        <v>164</v>
      </c>
      <c r="AU262" s="213" t="s">
        <v>79</v>
      </c>
      <c r="AY262" s="15" t="s">
        <v>162</v>
      </c>
      <c r="BE262" s="214">
        <f>IF(N262="základní",J262,0)</f>
        <v>0</v>
      </c>
      <c r="BF262" s="214">
        <f>IF(N262="snížená",J262,0)</f>
        <v>0</v>
      </c>
      <c r="BG262" s="214">
        <f>IF(N262="zákl. přenesená",J262,0)</f>
        <v>0</v>
      </c>
      <c r="BH262" s="214">
        <f>IF(N262="sníž. přenesená",J262,0)</f>
        <v>0</v>
      </c>
      <c r="BI262" s="214">
        <f>IF(N262="nulová",J262,0)</f>
        <v>0</v>
      </c>
      <c r="BJ262" s="15" t="s">
        <v>77</v>
      </c>
      <c r="BK262" s="214">
        <f>ROUND(I262*H262,2)</f>
        <v>0</v>
      </c>
      <c r="BL262" s="15" t="s">
        <v>169</v>
      </c>
      <c r="BM262" s="213" t="s">
        <v>1233</v>
      </c>
    </row>
    <row r="263" spans="1:47" s="2" customFormat="1" ht="12">
      <c r="A263" s="36"/>
      <c r="B263" s="37"/>
      <c r="C263" s="38"/>
      <c r="D263" s="215" t="s">
        <v>171</v>
      </c>
      <c r="E263" s="38"/>
      <c r="F263" s="216" t="s">
        <v>1234</v>
      </c>
      <c r="G263" s="38"/>
      <c r="H263" s="38"/>
      <c r="I263" s="217"/>
      <c r="J263" s="38"/>
      <c r="K263" s="38"/>
      <c r="L263" s="42"/>
      <c r="M263" s="218"/>
      <c r="N263" s="219"/>
      <c r="O263" s="82"/>
      <c r="P263" s="82"/>
      <c r="Q263" s="82"/>
      <c r="R263" s="82"/>
      <c r="S263" s="82"/>
      <c r="T263" s="83"/>
      <c r="U263" s="36"/>
      <c r="V263" s="36"/>
      <c r="W263" s="36"/>
      <c r="X263" s="36"/>
      <c r="Y263" s="36"/>
      <c r="Z263" s="36"/>
      <c r="AA263" s="36"/>
      <c r="AB263" s="36"/>
      <c r="AC263" s="36"/>
      <c r="AD263" s="36"/>
      <c r="AE263" s="36"/>
      <c r="AT263" s="15" t="s">
        <v>171</v>
      </c>
      <c r="AU263" s="15" t="s">
        <v>79</v>
      </c>
    </row>
    <row r="264" spans="1:65" s="2" customFormat="1" ht="24.15" customHeight="1">
      <c r="A264" s="36"/>
      <c r="B264" s="37"/>
      <c r="C264" s="202" t="s">
        <v>549</v>
      </c>
      <c r="D264" s="202" t="s">
        <v>164</v>
      </c>
      <c r="E264" s="203" t="s">
        <v>1235</v>
      </c>
      <c r="F264" s="204" t="s">
        <v>1236</v>
      </c>
      <c r="G264" s="205" t="s">
        <v>235</v>
      </c>
      <c r="H264" s="206">
        <v>36.933</v>
      </c>
      <c r="I264" s="207"/>
      <c r="J264" s="208">
        <f>ROUND(I264*H264,2)</f>
        <v>0</v>
      </c>
      <c r="K264" s="204" t="s">
        <v>168</v>
      </c>
      <c r="L264" s="42"/>
      <c r="M264" s="209" t="s">
        <v>19</v>
      </c>
      <c r="N264" s="210" t="s">
        <v>40</v>
      </c>
      <c r="O264" s="82"/>
      <c r="P264" s="211">
        <f>O264*H264</f>
        <v>0</v>
      </c>
      <c r="Q264" s="211">
        <v>0.00026</v>
      </c>
      <c r="R264" s="211">
        <f>Q264*H264</f>
        <v>0.00960258</v>
      </c>
      <c r="S264" s="211">
        <v>0</v>
      </c>
      <c r="T264" s="212">
        <f>S264*H264</f>
        <v>0</v>
      </c>
      <c r="U264" s="36"/>
      <c r="V264" s="36"/>
      <c r="W264" s="36"/>
      <c r="X264" s="36"/>
      <c r="Y264" s="36"/>
      <c r="Z264" s="36"/>
      <c r="AA264" s="36"/>
      <c r="AB264" s="36"/>
      <c r="AC264" s="36"/>
      <c r="AD264" s="36"/>
      <c r="AE264" s="36"/>
      <c r="AR264" s="213" t="s">
        <v>169</v>
      </c>
      <c r="AT264" s="213" t="s">
        <v>164</v>
      </c>
      <c r="AU264" s="213" t="s">
        <v>79</v>
      </c>
      <c r="AY264" s="15" t="s">
        <v>162</v>
      </c>
      <c r="BE264" s="214">
        <f>IF(N264="základní",J264,0)</f>
        <v>0</v>
      </c>
      <c r="BF264" s="214">
        <f>IF(N264="snížená",J264,0)</f>
        <v>0</v>
      </c>
      <c r="BG264" s="214">
        <f>IF(N264="zákl. přenesená",J264,0)</f>
        <v>0</v>
      </c>
      <c r="BH264" s="214">
        <f>IF(N264="sníž. přenesená",J264,0)</f>
        <v>0</v>
      </c>
      <c r="BI264" s="214">
        <f>IF(N264="nulová",J264,0)</f>
        <v>0</v>
      </c>
      <c r="BJ264" s="15" t="s">
        <v>77</v>
      </c>
      <c r="BK264" s="214">
        <f>ROUND(I264*H264,2)</f>
        <v>0</v>
      </c>
      <c r="BL264" s="15" t="s">
        <v>169</v>
      </c>
      <c r="BM264" s="213" t="s">
        <v>1237</v>
      </c>
    </row>
    <row r="265" spans="1:47" s="2" customFormat="1" ht="12">
      <c r="A265" s="36"/>
      <c r="B265" s="37"/>
      <c r="C265" s="38"/>
      <c r="D265" s="215" t="s">
        <v>171</v>
      </c>
      <c r="E265" s="38"/>
      <c r="F265" s="216" t="s">
        <v>1238</v>
      </c>
      <c r="G265" s="38"/>
      <c r="H265" s="38"/>
      <c r="I265" s="217"/>
      <c r="J265" s="38"/>
      <c r="K265" s="38"/>
      <c r="L265" s="42"/>
      <c r="M265" s="218"/>
      <c r="N265" s="219"/>
      <c r="O265" s="82"/>
      <c r="P265" s="82"/>
      <c r="Q265" s="82"/>
      <c r="R265" s="82"/>
      <c r="S265" s="82"/>
      <c r="T265" s="83"/>
      <c r="U265" s="36"/>
      <c r="V265" s="36"/>
      <c r="W265" s="36"/>
      <c r="X265" s="36"/>
      <c r="Y265" s="36"/>
      <c r="Z265" s="36"/>
      <c r="AA265" s="36"/>
      <c r="AB265" s="36"/>
      <c r="AC265" s="36"/>
      <c r="AD265" s="36"/>
      <c r="AE265" s="36"/>
      <c r="AT265" s="15" t="s">
        <v>171</v>
      </c>
      <c r="AU265" s="15" t="s">
        <v>79</v>
      </c>
    </row>
    <row r="266" spans="1:65" s="2" customFormat="1" ht="33" customHeight="1">
      <c r="A266" s="36"/>
      <c r="B266" s="37"/>
      <c r="C266" s="202" t="s">
        <v>554</v>
      </c>
      <c r="D266" s="202" t="s">
        <v>164</v>
      </c>
      <c r="E266" s="203" t="s">
        <v>1239</v>
      </c>
      <c r="F266" s="204" t="s">
        <v>1240</v>
      </c>
      <c r="G266" s="205" t="s">
        <v>235</v>
      </c>
      <c r="H266" s="206">
        <v>6.89</v>
      </c>
      <c r="I266" s="207"/>
      <c r="J266" s="208">
        <f>ROUND(I266*H266,2)</f>
        <v>0</v>
      </c>
      <c r="K266" s="204" t="s">
        <v>168</v>
      </c>
      <c r="L266" s="42"/>
      <c r="M266" s="209" t="s">
        <v>19</v>
      </c>
      <c r="N266" s="210" t="s">
        <v>40</v>
      </c>
      <c r="O266" s="82"/>
      <c r="P266" s="211">
        <f>O266*H266</f>
        <v>0</v>
      </c>
      <c r="Q266" s="211">
        <v>0.00735</v>
      </c>
      <c r="R266" s="211">
        <f>Q266*H266</f>
        <v>0.0506415</v>
      </c>
      <c r="S266" s="211">
        <v>0</v>
      </c>
      <c r="T266" s="212">
        <f>S266*H266</f>
        <v>0</v>
      </c>
      <c r="U266" s="36"/>
      <c r="V266" s="36"/>
      <c r="W266" s="36"/>
      <c r="X266" s="36"/>
      <c r="Y266" s="36"/>
      <c r="Z266" s="36"/>
      <c r="AA266" s="36"/>
      <c r="AB266" s="36"/>
      <c r="AC266" s="36"/>
      <c r="AD266" s="36"/>
      <c r="AE266" s="36"/>
      <c r="AR266" s="213" t="s">
        <v>169</v>
      </c>
      <c r="AT266" s="213" t="s">
        <v>164</v>
      </c>
      <c r="AU266" s="213" t="s">
        <v>79</v>
      </c>
      <c r="AY266" s="15" t="s">
        <v>162</v>
      </c>
      <c r="BE266" s="214">
        <f>IF(N266="základní",J266,0)</f>
        <v>0</v>
      </c>
      <c r="BF266" s="214">
        <f>IF(N266="snížená",J266,0)</f>
        <v>0</v>
      </c>
      <c r="BG266" s="214">
        <f>IF(N266="zákl. přenesená",J266,0)</f>
        <v>0</v>
      </c>
      <c r="BH266" s="214">
        <f>IF(N266="sníž. přenesená",J266,0)</f>
        <v>0</v>
      </c>
      <c r="BI266" s="214">
        <f>IF(N266="nulová",J266,0)</f>
        <v>0</v>
      </c>
      <c r="BJ266" s="15" t="s">
        <v>77</v>
      </c>
      <c r="BK266" s="214">
        <f>ROUND(I266*H266,2)</f>
        <v>0</v>
      </c>
      <c r="BL266" s="15" t="s">
        <v>169</v>
      </c>
      <c r="BM266" s="213" t="s">
        <v>1241</v>
      </c>
    </row>
    <row r="267" spans="1:47" s="2" customFormat="1" ht="12">
      <c r="A267" s="36"/>
      <c r="B267" s="37"/>
      <c r="C267" s="38"/>
      <c r="D267" s="215" t="s">
        <v>171</v>
      </c>
      <c r="E267" s="38"/>
      <c r="F267" s="216" t="s">
        <v>1242</v>
      </c>
      <c r="G267" s="38"/>
      <c r="H267" s="38"/>
      <c r="I267" s="217"/>
      <c r="J267" s="38"/>
      <c r="K267" s="38"/>
      <c r="L267" s="42"/>
      <c r="M267" s="218"/>
      <c r="N267" s="219"/>
      <c r="O267" s="82"/>
      <c r="P267" s="82"/>
      <c r="Q267" s="82"/>
      <c r="R267" s="82"/>
      <c r="S267" s="82"/>
      <c r="T267" s="83"/>
      <c r="U267" s="36"/>
      <c r="V267" s="36"/>
      <c r="W267" s="36"/>
      <c r="X267" s="36"/>
      <c r="Y267" s="36"/>
      <c r="Z267" s="36"/>
      <c r="AA267" s="36"/>
      <c r="AB267" s="36"/>
      <c r="AC267" s="36"/>
      <c r="AD267" s="36"/>
      <c r="AE267" s="36"/>
      <c r="AT267" s="15" t="s">
        <v>171</v>
      </c>
      <c r="AU267" s="15" t="s">
        <v>79</v>
      </c>
    </row>
    <row r="268" spans="1:65" s="2" customFormat="1" ht="37.8" customHeight="1">
      <c r="A268" s="36"/>
      <c r="B268" s="37"/>
      <c r="C268" s="202" t="s">
        <v>559</v>
      </c>
      <c r="D268" s="202" t="s">
        <v>164</v>
      </c>
      <c r="E268" s="203" t="s">
        <v>1243</v>
      </c>
      <c r="F268" s="204" t="s">
        <v>1244</v>
      </c>
      <c r="G268" s="205" t="s">
        <v>235</v>
      </c>
      <c r="H268" s="206">
        <v>36.933</v>
      </c>
      <c r="I268" s="207"/>
      <c r="J268" s="208">
        <f>ROUND(I268*H268,2)</f>
        <v>0</v>
      </c>
      <c r="K268" s="204" t="s">
        <v>168</v>
      </c>
      <c r="L268" s="42"/>
      <c r="M268" s="209" t="s">
        <v>19</v>
      </c>
      <c r="N268" s="210" t="s">
        <v>40</v>
      </c>
      <c r="O268" s="82"/>
      <c r="P268" s="211">
        <f>O268*H268</f>
        <v>0</v>
      </c>
      <c r="Q268" s="211">
        <v>0.00438</v>
      </c>
      <c r="R268" s="211">
        <f>Q268*H268</f>
        <v>0.16176654000000001</v>
      </c>
      <c r="S268" s="211">
        <v>0</v>
      </c>
      <c r="T268" s="212">
        <f>S268*H268</f>
        <v>0</v>
      </c>
      <c r="U268" s="36"/>
      <c r="V268" s="36"/>
      <c r="W268" s="36"/>
      <c r="X268" s="36"/>
      <c r="Y268" s="36"/>
      <c r="Z268" s="36"/>
      <c r="AA268" s="36"/>
      <c r="AB268" s="36"/>
      <c r="AC268" s="36"/>
      <c r="AD268" s="36"/>
      <c r="AE268" s="36"/>
      <c r="AR268" s="213" t="s">
        <v>169</v>
      </c>
      <c r="AT268" s="213" t="s">
        <v>164</v>
      </c>
      <c r="AU268" s="213" t="s">
        <v>79</v>
      </c>
      <c r="AY268" s="15" t="s">
        <v>162</v>
      </c>
      <c r="BE268" s="214">
        <f>IF(N268="základní",J268,0)</f>
        <v>0</v>
      </c>
      <c r="BF268" s="214">
        <f>IF(N268="snížená",J268,0)</f>
        <v>0</v>
      </c>
      <c r="BG268" s="214">
        <f>IF(N268="zákl. přenesená",J268,0)</f>
        <v>0</v>
      </c>
      <c r="BH268" s="214">
        <f>IF(N268="sníž. přenesená",J268,0)</f>
        <v>0</v>
      </c>
      <c r="BI268" s="214">
        <f>IF(N268="nulová",J268,0)</f>
        <v>0</v>
      </c>
      <c r="BJ268" s="15" t="s">
        <v>77</v>
      </c>
      <c r="BK268" s="214">
        <f>ROUND(I268*H268,2)</f>
        <v>0</v>
      </c>
      <c r="BL268" s="15" t="s">
        <v>169</v>
      </c>
      <c r="BM268" s="213" t="s">
        <v>1245</v>
      </c>
    </row>
    <row r="269" spans="1:47" s="2" customFormat="1" ht="12">
      <c r="A269" s="36"/>
      <c r="B269" s="37"/>
      <c r="C269" s="38"/>
      <c r="D269" s="215" t="s">
        <v>171</v>
      </c>
      <c r="E269" s="38"/>
      <c r="F269" s="216" t="s">
        <v>1246</v>
      </c>
      <c r="G269" s="38"/>
      <c r="H269" s="38"/>
      <c r="I269" s="217"/>
      <c r="J269" s="38"/>
      <c r="K269" s="38"/>
      <c r="L269" s="42"/>
      <c r="M269" s="218"/>
      <c r="N269" s="219"/>
      <c r="O269" s="82"/>
      <c r="P269" s="82"/>
      <c r="Q269" s="82"/>
      <c r="R269" s="82"/>
      <c r="S269" s="82"/>
      <c r="T269" s="83"/>
      <c r="U269" s="36"/>
      <c r="V269" s="36"/>
      <c r="W269" s="36"/>
      <c r="X269" s="36"/>
      <c r="Y269" s="36"/>
      <c r="Z269" s="36"/>
      <c r="AA269" s="36"/>
      <c r="AB269" s="36"/>
      <c r="AC269" s="36"/>
      <c r="AD269" s="36"/>
      <c r="AE269" s="36"/>
      <c r="AT269" s="15" t="s">
        <v>171</v>
      </c>
      <c r="AU269" s="15" t="s">
        <v>79</v>
      </c>
    </row>
    <row r="270" spans="1:65" s="2" customFormat="1" ht="37.8" customHeight="1">
      <c r="A270" s="36"/>
      <c r="B270" s="37"/>
      <c r="C270" s="202" t="s">
        <v>564</v>
      </c>
      <c r="D270" s="202" t="s">
        <v>164</v>
      </c>
      <c r="E270" s="203" t="s">
        <v>1247</v>
      </c>
      <c r="F270" s="204" t="s">
        <v>1248</v>
      </c>
      <c r="G270" s="205" t="s">
        <v>235</v>
      </c>
      <c r="H270" s="206">
        <v>6.89</v>
      </c>
      <c r="I270" s="207"/>
      <c r="J270" s="208">
        <f>ROUND(I270*H270,2)</f>
        <v>0</v>
      </c>
      <c r="K270" s="204" t="s">
        <v>168</v>
      </c>
      <c r="L270" s="42"/>
      <c r="M270" s="209" t="s">
        <v>19</v>
      </c>
      <c r="N270" s="210" t="s">
        <v>40</v>
      </c>
      <c r="O270" s="82"/>
      <c r="P270" s="211">
        <f>O270*H270</f>
        <v>0</v>
      </c>
      <c r="Q270" s="211">
        <v>0.00028</v>
      </c>
      <c r="R270" s="211">
        <f>Q270*H270</f>
        <v>0.0019291999999999998</v>
      </c>
      <c r="S270" s="211">
        <v>0</v>
      </c>
      <c r="T270" s="212">
        <f>S270*H270</f>
        <v>0</v>
      </c>
      <c r="U270" s="36"/>
      <c r="V270" s="36"/>
      <c r="W270" s="36"/>
      <c r="X270" s="36"/>
      <c r="Y270" s="36"/>
      <c r="Z270" s="36"/>
      <c r="AA270" s="36"/>
      <c r="AB270" s="36"/>
      <c r="AC270" s="36"/>
      <c r="AD270" s="36"/>
      <c r="AE270" s="36"/>
      <c r="AR270" s="213" t="s">
        <v>169</v>
      </c>
      <c r="AT270" s="213" t="s">
        <v>164</v>
      </c>
      <c r="AU270" s="213" t="s">
        <v>79</v>
      </c>
      <c r="AY270" s="15" t="s">
        <v>162</v>
      </c>
      <c r="BE270" s="214">
        <f>IF(N270="základní",J270,0)</f>
        <v>0</v>
      </c>
      <c r="BF270" s="214">
        <f>IF(N270="snížená",J270,0)</f>
        <v>0</v>
      </c>
      <c r="BG270" s="214">
        <f>IF(N270="zákl. přenesená",J270,0)</f>
        <v>0</v>
      </c>
      <c r="BH270" s="214">
        <f>IF(N270="sníž. přenesená",J270,0)</f>
        <v>0</v>
      </c>
      <c r="BI270" s="214">
        <f>IF(N270="nulová",J270,0)</f>
        <v>0</v>
      </c>
      <c r="BJ270" s="15" t="s">
        <v>77</v>
      </c>
      <c r="BK270" s="214">
        <f>ROUND(I270*H270,2)</f>
        <v>0</v>
      </c>
      <c r="BL270" s="15" t="s">
        <v>169</v>
      </c>
      <c r="BM270" s="213" t="s">
        <v>1249</v>
      </c>
    </row>
    <row r="271" spans="1:47" s="2" customFormat="1" ht="12">
      <c r="A271" s="36"/>
      <c r="B271" s="37"/>
      <c r="C271" s="38"/>
      <c r="D271" s="215" t="s">
        <v>171</v>
      </c>
      <c r="E271" s="38"/>
      <c r="F271" s="216" t="s">
        <v>1250</v>
      </c>
      <c r="G271" s="38"/>
      <c r="H271" s="38"/>
      <c r="I271" s="217"/>
      <c r="J271" s="38"/>
      <c r="K271" s="38"/>
      <c r="L271" s="42"/>
      <c r="M271" s="218"/>
      <c r="N271" s="219"/>
      <c r="O271" s="82"/>
      <c r="P271" s="82"/>
      <c r="Q271" s="82"/>
      <c r="R271" s="82"/>
      <c r="S271" s="82"/>
      <c r="T271" s="83"/>
      <c r="U271" s="36"/>
      <c r="V271" s="36"/>
      <c r="W271" s="36"/>
      <c r="X271" s="36"/>
      <c r="Y271" s="36"/>
      <c r="Z271" s="36"/>
      <c r="AA271" s="36"/>
      <c r="AB271" s="36"/>
      <c r="AC271" s="36"/>
      <c r="AD271" s="36"/>
      <c r="AE271" s="36"/>
      <c r="AT271" s="15" t="s">
        <v>171</v>
      </c>
      <c r="AU271" s="15" t="s">
        <v>79</v>
      </c>
    </row>
    <row r="272" spans="1:65" s="2" customFormat="1" ht="49.05" customHeight="1">
      <c r="A272" s="36"/>
      <c r="B272" s="37"/>
      <c r="C272" s="202" t="s">
        <v>571</v>
      </c>
      <c r="D272" s="202" t="s">
        <v>164</v>
      </c>
      <c r="E272" s="203" t="s">
        <v>1251</v>
      </c>
      <c r="F272" s="204" t="s">
        <v>1252</v>
      </c>
      <c r="G272" s="205" t="s">
        <v>235</v>
      </c>
      <c r="H272" s="206">
        <v>39.683</v>
      </c>
      <c r="I272" s="207"/>
      <c r="J272" s="208">
        <f>ROUND(I272*H272,2)</f>
        <v>0</v>
      </c>
      <c r="K272" s="204" t="s">
        <v>168</v>
      </c>
      <c r="L272" s="42"/>
      <c r="M272" s="209" t="s">
        <v>19</v>
      </c>
      <c r="N272" s="210" t="s">
        <v>40</v>
      </c>
      <c r="O272" s="82"/>
      <c r="P272" s="211">
        <f>O272*H272</f>
        <v>0</v>
      </c>
      <c r="Q272" s="211">
        <v>0.00867</v>
      </c>
      <c r="R272" s="211">
        <f>Q272*H272</f>
        <v>0.34405161</v>
      </c>
      <c r="S272" s="211">
        <v>0</v>
      </c>
      <c r="T272" s="212">
        <f>S272*H272</f>
        <v>0</v>
      </c>
      <c r="U272" s="36"/>
      <c r="V272" s="36"/>
      <c r="W272" s="36"/>
      <c r="X272" s="36"/>
      <c r="Y272" s="36"/>
      <c r="Z272" s="36"/>
      <c r="AA272" s="36"/>
      <c r="AB272" s="36"/>
      <c r="AC272" s="36"/>
      <c r="AD272" s="36"/>
      <c r="AE272" s="36"/>
      <c r="AR272" s="213" t="s">
        <v>169</v>
      </c>
      <c r="AT272" s="213" t="s">
        <v>164</v>
      </c>
      <c r="AU272" s="213" t="s">
        <v>79</v>
      </c>
      <c r="AY272" s="15" t="s">
        <v>162</v>
      </c>
      <c r="BE272" s="214">
        <f>IF(N272="základní",J272,0)</f>
        <v>0</v>
      </c>
      <c r="BF272" s="214">
        <f>IF(N272="snížená",J272,0)</f>
        <v>0</v>
      </c>
      <c r="BG272" s="214">
        <f>IF(N272="zákl. přenesená",J272,0)</f>
        <v>0</v>
      </c>
      <c r="BH272" s="214">
        <f>IF(N272="sníž. přenesená",J272,0)</f>
        <v>0</v>
      </c>
      <c r="BI272" s="214">
        <f>IF(N272="nulová",J272,0)</f>
        <v>0</v>
      </c>
      <c r="BJ272" s="15" t="s">
        <v>77</v>
      </c>
      <c r="BK272" s="214">
        <f>ROUND(I272*H272,2)</f>
        <v>0</v>
      </c>
      <c r="BL272" s="15" t="s">
        <v>169</v>
      </c>
      <c r="BM272" s="213" t="s">
        <v>1253</v>
      </c>
    </row>
    <row r="273" spans="1:47" s="2" customFormat="1" ht="12">
      <c r="A273" s="36"/>
      <c r="B273" s="37"/>
      <c r="C273" s="38"/>
      <c r="D273" s="215" t="s">
        <v>171</v>
      </c>
      <c r="E273" s="38"/>
      <c r="F273" s="216" t="s">
        <v>1254</v>
      </c>
      <c r="G273" s="38"/>
      <c r="H273" s="38"/>
      <c r="I273" s="217"/>
      <c r="J273" s="38"/>
      <c r="K273" s="38"/>
      <c r="L273" s="42"/>
      <c r="M273" s="218"/>
      <c r="N273" s="219"/>
      <c r="O273" s="82"/>
      <c r="P273" s="82"/>
      <c r="Q273" s="82"/>
      <c r="R273" s="82"/>
      <c r="S273" s="82"/>
      <c r="T273" s="83"/>
      <c r="U273" s="36"/>
      <c r="V273" s="36"/>
      <c r="W273" s="36"/>
      <c r="X273" s="36"/>
      <c r="Y273" s="36"/>
      <c r="Z273" s="36"/>
      <c r="AA273" s="36"/>
      <c r="AB273" s="36"/>
      <c r="AC273" s="36"/>
      <c r="AD273" s="36"/>
      <c r="AE273" s="36"/>
      <c r="AT273" s="15" t="s">
        <v>171</v>
      </c>
      <c r="AU273" s="15" t="s">
        <v>79</v>
      </c>
    </row>
    <row r="274" spans="1:65" s="2" customFormat="1" ht="24.15" customHeight="1">
      <c r="A274" s="36"/>
      <c r="B274" s="37"/>
      <c r="C274" s="220" t="s">
        <v>576</v>
      </c>
      <c r="D274" s="220" t="s">
        <v>205</v>
      </c>
      <c r="E274" s="221" t="s">
        <v>1255</v>
      </c>
      <c r="F274" s="222" t="s">
        <v>1256</v>
      </c>
      <c r="G274" s="223" t="s">
        <v>235</v>
      </c>
      <c r="H274" s="224">
        <v>33.929</v>
      </c>
      <c r="I274" s="225"/>
      <c r="J274" s="226">
        <f>ROUND(I274*H274,2)</f>
        <v>0</v>
      </c>
      <c r="K274" s="222" t="s">
        <v>168</v>
      </c>
      <c r="L274" s="227"/>
      <c r="M274" s="228" t="s">
        <v>19</v>
      </c>
      <c r="N274" s="229" t="s">
        <v>40</v>
      </c>
      <c r="O274" s="82"/>
      <c r="P274" s="211">
        <f>O274*H274</f>
        <v>0</v>
      </c>
      <c r="Q274" s="211">
        <v>0.0045</v>
      </c>
      <c r="R274" s="211">
        <f>Q274*H274</f>
        <v>0.1526805</v>
      </c>
      <c r="S274" s="211">
        <v>0</v>
      </c>
      <c r="T274" s="212">
        <f>S274*H274</f>
        <v>0</v>
      </c>
      <c r="U274" s="36"/>
      <c r="V274" s="36"/>
      <c r="W274" s="36"/>
      <c r="X274" s="36"/>
      <c r="Y274" s="36"/>
      <c r="Z274" s="36"/>
      <c r="AA274" s="36"/>
      <c r="AB274" s="36"/>
      <c r="AC274" s="36"/>
      <c r="AD274" s="36"/>
      <c r="AE274" s="36"/>
      <c r="AR274" s="213" t="s">
        <v>204</v>
      </c>
      <c r="AT274" s="213" t="s">
        <v>205</v>
      </c>
      <c r="AU274" s="213" t="s">
        <v>79</v>
      </c>
      <c r="AY274" s="15" t="s">
        <v>162</v>
      </c>
      <c r="BE274" s="214">
        <f>IF(N274="základní",J274,0)</f>
        <v>0</v>
      </c>
      <c r="BF274" s="214">
        <f>IF(N274="snížená",J274,0)</f>
        <v>0</v>
      </c>
      <c r="BG274" s="214">
        <f>IF(N274="zákl. přenesená",J274,0)</f>
        <v>0</v>
      </c>
      <c r="BH274" s="214">
        <f>IF(N274="sníž. přenesená",J274,0)</f>
        <v>0</v>
      </c>
      <c r="BI274" s="214">
        <f>IF(N274="nulová",J274,0)</f>
        <v>0</v>
      </c>
      <c r="BJ274" s="15" t="s">
        <v>77</v>
      </c>
      <c r="BK274" s="214">
        <f>ROUND(I274*H274,2)</f>
        <v>0</v>
      </c>
      <c r="BL274" s="15" t="s">
        <v>169</v>
      </c>
      <c r="BM274" s="213" t="s">
        <v>1257</v>
      </c>
    </row>
    <row r="275" spans="1:65" s="2" customFormat="1" ht="24.15" customHeight="1">
      <c r="A275" s="36"/>
      <c r="B275" s="37"/>
      <c r="C275" s="220" t="s">
        <v>581</v>
      </c>
      <c r="D275" s="220" t="s">
        <v>205</v>
      </c>
      <c r="E275" s="221" t="s">
        <v>1258</v>
      </c>
      <c r="F275" s="222" t="s">
        <v>1259</v>
      </c>
      <c r="G275" s="223" t="s">
        <v>235</v>
      </c>
      <c r="H275" s="224">
        <v>4.358</v>
      </c>
      <c r="I275" s="225"/>
      <c r="J275" s="226">
        <f>ROUND(I275*H275,2)</f>
        <v>0</v>
      </c>
      <c r="K275" s="222" t="s">
        <v>168</v>
      </c>
      <c r="L275" s="227"/>
      <c r="M275" s="228" t="s">
        <v>19</v>
      </c>
      <c r="N275" s="229" t="s">
        <v>40</v>
      </c>
      <c r="O275" s="82"/>
      <c r="P275" s="211">
        <f>O275*H275</f>
        <v>0</v>
      </c>
      <c r="Q275" s="211">
        <v>0.0048</v>
      </c>
      <c r="R275" s="211">
        <f>Q275*H275</f>
        <v>0.020918399999999997</v>
      </c>
      <c r="S275" s="211">
        <v>0</v>
      </c>
      <c r="T275" s="212">
        <f>S275*H275</f>
        <v>0</v>
      </c>
      <c r="U275" s="36"/>
      <c r="V275" s="36"/>
      <c r="W275" s="36"/>
      <c r="X275" s="36"/>
      <c r="Y275" s="36"/>
      <c r="Z275" s="36"/>
      <c r="AA275" s="36"/>
      <c r="AB275" s="36"/>
      <c r="AC275" s="36"/>
      <c r="AD275" s="36"/>
      <c r="AE275" s="36"/>
      <c r="AR275" s="213" t="s">
        <v>204</v>
      </c>
      <c r="AT275" s="213" t="s">
        <v>205</v>
      </c>
      <c r="AU275" s="213" t="s">
        <v>79</v>
      </c>
      <c r="AY275" s="15" t="s">
        <v>162</v>
      </c>
      <c r="BE275" s="214">
        <f>IF(N275="základní",J275,0)</f>
        <v>0</v>
      </c>
      <c r="BF275" s="214">
        <f>IF(N275="snížená",J275,0)</f>
        <v>0</v>
      </c>
      <c r="BG275" s="214">
        <f>IF(N275="zákl. přenesená",J275,0)</f>
        <v>0</v>
      </c>
      <c r="BH275" s="214">
        <f>IF(N275="sníž. přenesená",J275,0)</f>
        <v>0</v>
      </c>
      <c r="BI275" s="214">
        <f>IF(N275="nulová",J275,0)</f>
        <v>0</v>
      </c>
      <c r="BJ275" s="15" t="s">
        <v>77</v>
      </c>
      <c r="BK275" s="214">
        <f>ROUND(I275*H275,2)</f>
        <v>0</v>
      </c>
      <c r="BL275" s="15" t="s">
        <v>169</v>
      </c>
      <c r="BM275" s="213" t="s">
        <v>1260</v>
      </c>
    </row>
    <row r="276" spans="1:65" s="2" customFormat="1" ht="16.5" customHeight="1">
      <c r="A276" s="36"/>
      <c r="B276" s="37"/>
      <c r="C276" s="220" t="s">
        <v>585</v>
      </c>
      <c r="D276" s="220" t="s">
        <v>205</v>
      </c>
      <c r="E276" s="221" t="s">
        <v>1261</v>
      </c>
      <c r="F276" s="222" t="s">
        <v>1262</v>
      </c>
      <c r="G276" s="223" t="s">
        <v>235</v>
      </c>
      <c r="H276" s="224">
        <v>3.381</v>
      </c>
      <c r="I276" s="225"/>
      <c r="J276" s="226">
        <f>ROUND(I276*H276,2)</f>
        <v>0</v>
      </c>
      <c r="K276" s="222" t="s">
        <v>168</v>
      </c>
      <c r="L276" s="227"/>
      <c r="M276" s="228" t="s">
        <v>19</v>
      </c>
      <c r="N276" s="229" t="s">
        <v>40</v>
      </c>
      <c r="O276" s="82"/>
      <c r="P276" s="211">
        <f>O276*H276</f>
        <v>0</v>
      </c>
      <c r="Q276" s="211">
        <v>0.00224</v>
      </c>
      <c r="R276" s="211">
        <f>Q276*H276</f>
        <v>0.007573439999999999</v>
      </c>
      <c r="S276" s="211">
        <v>0</v>
      </c>
      <c r="T276" s="212">
        <f>S276*H276</f>
        <v>0</v>
      </c>
      <c r="U276" s="36"/>
      <c r="V276" s="36"/>
      <c r="W276" s="36"/>
      <c r="X276" s="36"/>
      <c r="Y276" s="36"/>
      <c r="Z276" s="36"/>
      <c r="AA276" s="36"/>
      <c r="AB276" s="36"/>
      <c r="AC276" s="36"/>
      <c r="AD276" s="36"/>
      <c r="AE276" s="36"/>
      <c r="AR276" s="213" t="s">
        <v>204</v>
      </c>
      <c r="AT276" s="213" t="s">
        <v>205</v>
      </c>
      <c r="AU276" s="213" t="s">
        <v>79</v>
      </c>
      <c r="AY276" s="15" t="s">
        <v>162</v>
      </c>
      <c r="BE276" s="214">
        <f>IF(N276="základní",J276,0)</f>
        <v>0</v>
      </c>
      <c r="BF276" s="214">
        <f>IF(N276="snížená",J276,0)</f>
        <v>0</v>
      </c>
      <c r="BG276" s="214">
        <f>IF(N276="zákl. přenesená",J276,0)</f>
        <v>0</v>
      </c>
      <c r="BH276" s="214">
        <f>IF(N276="sníž. přenesená",J276,0)</f>
        <v>0</v>
      </c>
      <c r="BI276" s="214">
        <f>IF(N276="nulová",J276,0)</f>
        <v>0</v>
      </c>
      <c r="BJ276" s="15" t="s">
        <v>77</v>
      </c>
      <c r="BK276" s="214">
        <f>ROUND(I276*H276,2)</f>
        <v>0</v>
      </c>
      <c r="BL276" s="15" t="s">
        <v>169</v>
      </c>
      <c r="BM276" s="213" t="s">
        <v>1263</v>
      </c>
    </row>
    <row r="277" spans="1:65" s="2" customFormat="1" ht="33" customHeight="1">
      <c r="A277" s="36"/>
      <c r="B277" s="37"/>
      <c r="C277" s="202" t="s">
        <v>590</v>
      </c>
      <c r="D277" s="202" t="s">
        <v>164</v>
      </c>
      <c r="E277" s="203" t="s">
        <v>1264</v>
      </c>
      <c r="F277" s="204" t="s">
        <v>1265</v>
      </c>
      <c r="G277" s="205" t="s">
        <v>235</v>
      </c>
      <c r="H277" s="206">
        <v>6.89</v>
      </c>
      <c r="I277" s="207"/>
      <c r="J277" s="208">
        <f>ROUND(I277*H277,2)</f>
        <v>0</v>
      </c>
      <c r="K277" s="204" t="s">
        <v>168</v>
      </c>
      <c r="L277" s="42"/>
      <c r="M277" s="209" t="s">
        <v>19</v>
      </c>
      <c r="N277" s="210" t="s">
        <v>40</v>
      </c>
      <c r="O277" s="82"/>
      <c r="P277" s="211">
        <f>O277*H277</f>
        <v>0</v>
      </c>
      <c r="Q277" s="211">
        <v>0.0231</v>
      </c>
      <c r="R277" s="211">
        <f>Q277*H277</f>
        <v>0.159159</v>
      </c>
      <c r="S277" s="211">
        <v>0</v>
      </c>
      <c r="T277" s="212">
        <f>S277*H277</f>
        <v>0</v>
      </c>
      <c r="U277" s="36"/>
      <c r="V277" s="36"/>
      <c r="W277" s="36"/>
      <c r="X277" s="36"/>
      <c r="Y277" s="36"/>
      <c r="Z277" s="36"/>
      <c r="AA277" s="36"/>
      <c r="AB277" s="36"/>
      <c r="AC277" s="36"/>
      <c r="AD277" s="36"/>
      <c r="AE277" s="36"/>
      <c r="AR277" s="213" t="s">
        <v>169</v>
      </c>
      <c r="AT277" s="213" t="s">
        <v>164</v>
      </c>
      <c r="AU277" s="213" t="s">
        <v>79</v>
      </c>
      <c r="AY277" s="15" t="s">
        <v>162</v>
      </c>
      <c r="BE277" s="214">
        <f>IF(N277="základní",J277,0)</f>
        <v>0</v>
      </c>
      <c r="BF277" s="214">
        <f>IF(N277="snížená",J277,0)</f>
        <v>0</v>
      </c>
      <c r="BG277" s="214">
        <f>IF(N277="zákl. přenesená",J277,0)</f>
        <v>0</v>
      </c>
      <c r="BH277" s="214">
        <f>IF(N277="sníž. přenesená",J277,0)</f>
        <v>0</v>
      </c>
      <c r="BI277" s="214">
        <f>IF(N277="nulová",J277,0)</f>
        <v>0</v>
      </c>
      <c r="BJ277" s="15" t="s">
        <v>77</v>
      </c>
      <c r="BK277" s="214">
        <f>ROUND(I277*H277,2)</f>
        <v>0</v>
      </c>
      <c r="BL277" s="15" t="s">
        <v>169</v>
      </c>
      <c r="BM277" s="213" t="s">
        <v>1266</v>
      </c>
    </row>
    <row r="278" spans="1:47" s="2" customFormat="1" ht="12">
      <c r="A278" s="36"/>
      <c r="B278" s="37"/>
      <c r="C278" s="38"/>
      <c r="D278" s="215" t="s">
        <v>171</v>
      </c>
      <c r="E278" s="38"/>
      <c r="F278" s="216" t="s">
        <v>1267</v>
      </c>
      <c r="G278" s="38"/>
      <c r="H278" s="38"/>
      <c r="I278" s="217"/>
      <c r="J278" s="38"/>
      <c r="K278" s="38"/>
      <c r="L278" s="42"/>
      <c r="M278" s="218"/>
      <c r="N278" s="219"/>
      <c r="O278" s="82"/>
      <c r="P278" s="82"/>
      <c r="Q278" s="82"/>
      <c r="R278" s="82"/>
      <c r="S278" s="82"/>
      <c r="T278" s="83"/>
      <c r="U278" s="36"/>
      <c r="V278" s="36"/>
      <c r="W278" s="36"/>
      <c r="X278" s="36"/>
      <c r="Y278" s="36"/>
      <c r="Z278" s="36"/>
      <c r="AA278" s="36"/>
      <c r="AB278" s="36"/>
      <c r="AC278" s="36"/>
      <c r="AD278" s="36"/>
      <c r="AE278" s="36"/>
      <c r="AT278" s="15" t="s">
        <v>171</v>
      </c>
      <c r="AU278" s="15" t="s">
        <v>79</v>
      </c>
    </row>
    <row r="279" spans="1:65" s="2" customFormat="1" ht="24.15" customHeight="1">
      <c r="A279" s="36"/>
      <c r="B279" s="37"/>
      <c r="C279" s="202" t="s">
        <v>595</v>
      </c>
      <c r="D279" s="202" t="s">
        <v>164</v>
      </c>
      <c r="E279" s="203" t="s">
        <v>1268</v>
      </c>
      <c r="F279" s="204" t="s">
        <v>1269</v>
      </c>
      <c r="G279" s="205" t="s">
        <v>235</v>
      </c>
      <c r="H279" s="206">
        <v>41.439</v>
      </c>
      <c r="I279" s="207"/>
      <c r="J279" s="208">
        <f>ROUND(I279*H279,2)</f>
        <v>0</v>
      </c>
      <c r="K279" s="204" t="s">
        <v>168</v>
      </c>
      <c r="L279" s="42"/>
      <c r="M279" s="209" t="s">
        <v>19</v>
      </c>
      <c r="N279" s="210" t="s">
        <v>40</v>
      </c>
      <c r="O279" s="82"/>
      <c r="P279" s="211">
        <f>O279*H279</f>
        <v>0</v>
      </c>
      <c r="Q279" s="211">
        <v>0.0002</v>
      </c>
      <c r="R279" s="211">
        <f>Q279*H279</f>
        <v>0.0082878</v>
      </c>
      <c r="S279" s="211">
        <v>0</v>
      </c>
      <c r="T279" s="212">
        <f>S279*H279</f>
        <v>0</v>
      </c>
      <c r="U279" s="36"/>
      <c r="V279" s="36"/>
      <c r="W279" s="36"/>
      <c r="X279" s="36"/>
      <c r="Y279" s="36"/>
      <c r="Z279" s="36"/>
      <c r="AA279" s="36"/>
      <c r="AB279" s="36"/>
      <c r="AC279" s="36"/>
      <c r="AD279" s="36"/>
      <c r="AE279" s="36"/>
      <c r="AR279" s="213" t="s">
        <v>169</v>
      </c>
      <c r="AT279" s="213" t="s">
        <v>164</v>
      </c>
      <c r="AU279" s="213" t="s">
        <v>79</v>
      </c>
      <c r="AY279" s="15" t="s">
        <v>162</v>
      </c>
      <c r="BE279" s="214">
        <f>IF(N279="základní",J279,0)</f>
        <v>0</v>
      </c>
      <c r="BF279" s="214">
        <f>IF(N279="snížená",J279,0)</f>
        <v>0</v>
      </c>
      <c r="BG279" s="214">
        <f>IF(N279="zákl. přenesená",J279,0)</f>
        <v>0</v>
      </c>
      <c r="BH279" s="214">
        <f>IF(N279="sníž. přenesená",J279,0)</f>
        <v>0</v>
      </c>
      <c r="BI279" s="214">
        <f>IF(N279="nulová",J279,0)</f>
        <v>0</v>
      </c>
      <c r="BJ279" s="15" t="s">
        <v>77</v>
      </c>
      <c r="BK279" s="214">
        <f>ROUND(I279*H279,2)</f>
        <v>0</v>
      </c>
      <c r="BL279" s="15" t="s">
        <v>169</v>
      </c>
      <c r="BM279" s="213" t="s">
        <v>1270</v>
      </c>
    </row>
    <row r="280" spans="1:47" s="2" customFormat="1" ht="12">
      <c r="A280" s="36"/>
      <c r="B280" s="37"/>
      <c r="C280" s="38"/>
      <c r="D280" s="215" t="s">
        <v>171</v>
      </c>
      <c r="E280" s="38"/>
      <c r="F280" s="216" t="s">
        <v>1271</v>
      </c>
      <c r="G280" s="38"/>
      <c r="H280" s="38"/>
      <c r="I280" s="217"/>
      <c r="J280" s="38"/>
      <c r="K280" s="38"/>
      <c r="L280" s="42"/>
      <c r="M280" s="218"/>
      <c r="N280" s="219"/>
      <c r="O280" s="82"/>
      <c r="P280" s="82"/>
      <c r="Q280" s="82"/>
      <c r="R280" s="82"/>
      <c r="S280" s="82"/>
      <c r="T280" s="83"/>
      <c r="U280" s="36"/>
      <c r="V280" s="36"/>
      <c r="W280" s="36"/>
      <c r="X280" s="36"/>
      <c r="Y280" s="36"/>
      <c r="Z280" s="36"/>
      <c r="AA280" s="36"/>
      <c r="AB280" s="36"/>
      <c r="AC280" s="36"/>
      <c r="AD280" s="36"/>
      <c r="AE280" s="36"/>
      <c r="AT280" s="15" t="s">
        <v>171</v>
      </c>
      <c r="AU280" s="15" t="s">
        <v>79</v>
      </c>
    </row>
    <row r="281" spans="1:65" s="2" customFormat="1" ht="37.8" customHeight="1">
      <c r="A281" s="36"/>
      <c r="B281" s="37"/>
      <c r="C281" s="202" t="s">
        <v>602</v>
      </c>
      <c r="D281" s="202" t="s">
        <v>164</v>
      </c>
      <c r="E281" s="203" t="s">
        <v>1272</v>
      </c>
      <c r="F281" s="204" t="s">
        <v>1273</v>
      </c>
      <c r="G281" s="205" t="s">
        <v>235</v>
      </c>
      <c r="H281" s="206">
        <v>41.439</v>
      </c>
      <c r="I281" s="207"/>
      <c r="J281" s="208">
        <f>ROUND(I281*H281,2)</f>
        <v>0</v>
      </c>
      <c r="K281" s="204" t="s">
        <v>168</v>
      </c>
      <c r="L281" s="42"/>
      <c r="M281" s="209" t="s">
        <v>19</v>
      </c>
      <c r="N281" s="210" t="s">
        <v>40</v>
      </c>
      <c r="O281" s="82"/>
      <c r="P281" s="211">
        <f>O281*H281</f>
        <v>0</v>
      </c>
      <c r="Q281" s="211">
        <v>0.00363</v>
      </c>
      <c r="R281" s="211">
        <f>Q281*H281</f>
        <v>0.15042357</v>
      </c>
      <c r="S281" s="211">
        <v>0</v>
      </c>
      <c r="T281" s="212">
        <f>S281*H281</f>
        <v>0</v>
      </c>
      <c r="U281" s="36"/>
      <c r="V281" s="36"/>
      <c r="W281" s="36"/>
      <c r="X281" s="36"/>
      <c r="Y281" s="36"/>
      <c r="Z281" s="36"/>
      <c r="AA281" s="36"/>
      <c r="AB281" s="36"/>
      <c r="AC281" s="36"/>
      <c r="AD281" s="36"/>
      <c r="AE281" s="36"/>
      <c r="AR281" s="213" t="s">
        <v>169</v>
      </c>
      <c r="AT281" s="213" t="s">
        <v>164</v>
      </c>
      <c r="AU281" s="213" t="s">
        <v>79</v>
      </c>
      <c r="AY281" s="15" t="s">
        <v>162</v>
      </c>
      <c r="BE281" s="214">
        <f>IF(N281="základní",J281,0)</f>
        <v>0</v>
      </c>
      <c r="BF281" s="214">
        <f>IF(N281="snížená",J281,0)</f>
        <v>0</v>
      </c>
      <c r="BG281" s="214">
        <f>IF(N281="zákl. přenesená",J281,0)</f>
        <v>0</v>
      </c>
      <c r="BH281" s="214">
        <f>IF(N281="sníž. přenesená",J281,0)</f>
        <v>0</v>
      </c>
      <c r="BI281" s="214">
        <f>IF(N281="nulová",J281,0)</f>
        <v>0</v>
      </c>
      <c r="BJ281" s="15" t="s">
        <v>77</v>
      </c>
      <c r="BK281" s="214">
        <f>ROUND(I281*H281,2)</f>
        <v>0</v>
      </c>
      <c r="BL281" s="15" t="s">
        <v>169</v>
      </c>
      <c r="BM281" s="213" t="s">
        <v>1274</v>
      </c>
    </row>
    <row r="282" spans="1:47" s="2" customFormat="1" ht="12">
      <c r="A282" s="36"/>
      <c r="B282" s="37"/>
      <c r="C282" s="38"/>
      <c r="D282" s="215" t="s">
        <v>171</v>
      </c>
      <c r="E282" s="38"/>
      <c r="F282" s="216" t="s">
        <v>1275</v>
      </c>
      <c r="G282" s="38"/>
      <c r="H282" s="38"/>
      <c r="I282" s="217"/>
      <c r="J282" s="38"/>
      <c r="K282" s="38"/>
      <c r="L282" s="42"/>
      <c r="M282" s="218"/>
      <c r="N282" s="219"/>
      <c r="O282" s="82"/>
      <c r="P282" s="82"/>
      <c r="Q282" s="82"/>
      <c r="R282" s="82"/>
      <c r="S282" s="82"/>
      <c r="T282" s="83"/>
      <c r="U282" s="36"/>
      <c r="V282" s="36"/>
      <c r="W282" s="36"/>
      <c r="X282" s="36"/>
      <c r="Y282" s="36"/>
      <c r="Z282" s="36"/>
      <c r="AA282" s="36"/>
      <c r="AB282" s="36"/>
      <c r="AC282" s="36"/>
      <c r="AD282" s="36"/>
      <c r="AE282" s="36"/>
      <c r="AT282" s="15" t="s">
        <v>171</v>
      </c>
      <c r="AU282" s="15" t="s">
        <v>79</v>
      </c>
    </row>
    <row r="283" spans="1:65" s="2" customFormat="1" ht="24.15" customHeight="1">
      <c r="A283" s="36"/>
      <c r="B283" s="37"/>
      <c r="C283" s="202" t="s">
        <v>606</v>
      </c>
      <c r="D283" s="202" t="s">
        <v>164</v>
      </c>
      <c r="E283" s="203" t="s">
        <v>1276</v>
      </c>
      <c r="F283" s="204" t="s">
        <v>1277</v>
      </c>
      <c r="G283" s="205" t="s">
        <v>235</v>
      </c>
      <c r="H283" s="206">
        <v>4.507</v>
      </c>
      <c r="I283" s="207"/>
      <c r="J283" s="208">
        <f>ROUND(I283*H283,2)</f>
        <v>0</v>
      </c>
      <c r="K283" s="204" t="s">
        <v>168</v>
      </c>
      <c r="L283" s="42"/>
      <c r="M283" s="209" t="s">
        <v>19</v>
      </c>
      <c r="N283" s="210" t="s">
        <v>40</v>
      </c>
      <c r="O283" s="82"/>
      <c r="P283" s="211">
        <f>O283*H283</f>
        <v>0</v>
      </c>
      <c r="Q283" s="211">
        <v>0.00018</v>
      </c>
      <c r="R283" s="211">
        <f>Q283*H283</f>
        <v>0.00081126</v>
      </c>
      <c r="S283" s="211">
        <v>0</v>
      </c>
      <c r="T283" s="212">
        <f>S283*H283</f>
        <v>0</v>
      </c>
      <c r="U283" s="36"/>
      <c r="V283" s="36"/>
      <c r="W283" s="36"/>
      <c r="X283" s="36"/>
      <c r="Y283" s="36"/>
      <c r="Z283" s="36"/>
      <c r="AA283" s="36"/>
      <c r="AB283" s="36"/>
      <c r="AC283" s="36"/>
      <c r="AD283" s="36"/>
      <c r="AE283" s="36"/>
      <c r="AR283" s="213" t="s">
        <v>169</v>
      </c>
      <c r="AT283" s="213" t="s">
        <v>164</v>
      </c>
      <c r="AU283" s="213" t="s">
        <v>79</v>
      </c>
      <c r="AY283" s="15" t="s">
        <v>162</v>
      </c>
      <c r="BE283" s="214">
        <f>IF(N283="základní",J283,0)</f>
        <v>0</v>
      </c>
      <c r="BF283" s="214">
        <f>IF(N283="snížená",J283,0)</f>
        <v>0</v>
      </c>
      <c r="BG283" s="214">
        <f>IF(N283="zákl. přenesená",J283,0)</f>
        <v>0</v>
      </c>
      <c r="BH283" s="214">
        <f>IF(N283="sníž. přenesená",J283,0)</f>
        <v>0</v>
      </c>
      <c r="BI283" s="214">
        <f>IF(N283="nulová",J283,0)</f>
        <v>0</v>
      </c>
      <c r="BJ283" s="15" t="s">
        <v>77</v>
      </c>
      <c r="BK283" s="214">
        <f>ROUND(I283*H283,2)</f>
        <v>0</v>
      </c>
      <c r="BL283" s="15" t="s">
        <v>169</v>
      </c>
      <c r="BM283" s="213" t="s">
        <v>1278</v>
      </c>
    </row>
    <row r="284" spans="1:47" s="2" customFormat="1" ht="12">
      <c r="A284" s="36"/>
      <c r="B284" s="37"/>
      <c r="C284" s="38"/>
      <c r="D284" s="215" t="s">
        <v>171</v>
      </c>
      <c r="E284" s="38"/>
      <c r="F284" s="216" t="s">
        <v>1279</v>
      </c>
      <c r="G284" s="38"/>
      <c r="H284" s="38"/>
      <c r="I284" s="217"/>
      <c r="J284" s="38"/>
      <c r="K284" s="38"/>
      <c r="L284" s="42"/>
      <c r="M284" s="218"/>
      <c r="N284" s="219"/>
      <c r="O284" s="82"/>
      <c r="P284" s="82"/>
      <c r="Q284" s="82"/>
      <c r="R284" s="82"/>
      <c r="S284" s="82"/>
      <c r="T284" s="83"/>
      <c r="U284" s="36"/>
      <c r="V284" s="36"/>
      <c r="W284" s="36"/>
      <c r="X284" s="36"/>
      <c r="Y284" s="36"/>
      <c r="Z284" s="36"/>
      <c r="AA284" s="36"/>
      <c r="AB284" s="36"/>
      <c r="AC284" s="36"/>
      <c r="AD284" s="36"/>
      <c r="AE284" s="36"/>
      <c r="AT284" s="15" t="s">
        <v>171</v>
      </c>
      <c r="AU284" s="15" t="s">
        <v>79</v>
      </c>
    </row>
    <row r="285" spans="1:65" s="2" customFormat="1" ht="37.8" customHeight="1">
      <c r="A285" s="36"/>
      <c r="B285" s="37"/>
      <c r="C285" s="202" t="s">
        <v>610</v>
      </c>
      <c r="D285" s="202" t="s">
        <v>164</v>
      </c>
      <c r="E285" s="203" t="s">
        <v>1280</v>
      </c>
      <c r="F285" s="204" t="s">
        <v>1281</v>
      </c>
      <c r="G285" s="205" t="s">
        <v>235</v>
      </c>
      <c r="H285" s="206">
        <v>4.507</v>
      </c>
      <c r="I285" s="207"/>
      <c r="J285" s="208">
        <f>ROUND(I285*H285,2)</f>
        <v>0</v>
      </c>
      <c r="K285" s="204" t="s">
        <v>168</v>
      </c>
      <c r="L285" s="42"/>
      <c r="M285" s="209" t="s">
        <v>19</v>
      </c>
      <c r="N285" s="210" t="s">
        <v>40</v>
      </c>
      <c r="O285" s="82"/>
      <c r="P285" s="211">
        <f>O285*H285</f>
        <v>0</v>
      </c>
      <c r="Q285" s="211">
        <v>0.0057</v>
      </c>
      <c r="R285" s="211">
        <f>Q285*H285</f>
        <v>0.025689899999999998</v>
      </c>
      <c r="S285" s="211">
        <v>0</v>
      </c>
      <c r="T285" s="212">
        <f>S285*H285</f>
        <v>0</v>
      </c>
      <c r="U285" s="36"/>
      <c r="V285" s="36"/>
      <c r="W285" s="36"/>
      <c r="X285" s="36"/>
      <c r="Y285" s="36"/>
      <c r="Z285" s="36"/>
      <c r="AA285" s="36"/>
      <c r="AB285" s="36"/>
      <c r="AC285" s="36"/>
      <c r="AD285" s="36"/>
      <c r="AE285" s="36"/>
      <c r="AR285" s="213" t="s">
        <v>169</v>
      </c>
      <c r="AT285" s="213" t="s">
        <v>164</v>
      </c>
      <c r="AU285" s="213" t="s">
        <v>79</v>
      </c>
      <c r="AY285" s="15" t="s">
        <v>162</v>
      </c>
      <c r="BE285" s="214">
        <f>IF(N285="základní",J285,0)</f>
        <v>0</v>
      </c>
      <c r="BF285" s="214">
        <f>IF(N285="snížená",J285,0)</f>
        <v>0</v>
      </c>
      <c r="BG285" s="214">
        <f>IF(N285="zákl. přenesená",J285,0)</f>
        <v>0</v>
      </c>
      <c r="BH285" s="214">
        <f>IF(N285="sníž. přenesená",J285,0)</f>
        <v>0</v>
      </c>
      <c r="BI285" s="214">
        <f>IF(N285="nulová",J285,0)</f>
        <v>0</v>
      </c>
      <c r="BJ285" s="15" t="s">
        <v>77</v>
      </c>
      <c r="BK285" s="214">
        <f>ROUND(I285*H285,2)</f>
        <v>0</v>
      </c>
      <c r="BL285" s="15" t="s">
        <v>169</v>
      </c>
      <c r="BM285" s="213" t="s">
        <v>1282</v>
      </c>
    </row>
    <row r="286" spans="1:47" s="2" customFormat="1" ht="12">
      <c r="A286" s="36"/>
      <c r="B286" s="37"/>
      <c r="C286" s="38"/>
      <c r="D286" s="215" t="s">
        <v>171</v>
      </c>
      <c r="E286" s="38"/>
      <c r="F286" s="216" t="s">
        <v>1283</v>
      </c>
      <c r="G286" s="38"/>
      <c r="H286" s="38"/>
      <c r="I286" s="217"/>
      <c r="J286" s="38"/>
      <c r="K286" s="38"/>
      <c r="L286" s="42"/>
      <c r="M286" s="218"/>
      <c r="N286" s="219"/>
      <c r="O286" s="82"/>
      <c r="P286" s="82"/>
      <c r="Q286" s="82"/>
      <c r="R286" s="82"/>
      <c r="S286" s="82"/>
      <c r="T286" s="83"/>
      <c r="U286" s="36"/>
      <c r="V286" s="36"/>
      <c r="W286" s="36"/>
      <c r="X286" s="36"/>
      <c r="Y286" s="36"/>
      <c r="Z286" s="36"/>
      <c r="AA286" s="36"/>
      <c r="AB286" s="36"/>
      <c r="AC286" s="36"/>
      <c r="AD286" s="36"/>
      <c r="AE286" s="36"/>
      <c r="AT286" s="15" t="s">
        <v>171</v>
      </c>
      <c r="AU286" s="15" t="s">
        <v>79</v>
      </c>
    </row>
    <row r="287" spans="1:65" s="2" customFormat="1" ht="16.5" customHeight="1">
      <c r="A287" s="36"/>
      <c r="B287" s="37"/>
      <c r="C287" s="202" t="s">
        <v>615</v>
      </c>
      <c r="D287" s="202" t="s">
        <v>164</v>
      </c>
      <c r="E287" s="203" t="s">
        <v>1284</v>
      </c>
      <c r="F287" s="204" t="s">
        <v>1285</v>
      </c>
      <c r="G287" s="205" t="s">
        <v>908</v>
      </c>
      <c r="H287" s="206">
        <v>11729.7</v>
      </c>
      <c r="I287" s="207"/>
      <c r="J287" s="208">
        <f>ROUND(I287*H287,2)</f>
        <v>0</v>
      </c>
      <c r="K287" s="204" t="s">
        <v>168</v>
      </c>
      <c r="L287" s="42"/>
      <c r="M287" s="209" t="s">
        <v>19</v>
      </c>
      <c r="N287" s="210" t="s">
        <v>40</v>
      </c>
      <c r="O287" s="82"/>
      <c r="P287" s="211">
        <f>O287*H287</f>
        <v>0</v>
      </c>
      <c r="Q287" s="211">
        <v>0.00014</v>
      </c>
      <c r="R287" s="211">
        <f>Q287*H287</f>
        <v>1.642158</v>
      </c>
      <c r="S287" s="211">
        <v>0</v>
      </c>
      <c r="T287" s="212">
        <f>S287*H287</f>
        <v>0</v>
      </c>
      <c r="U287" s="36"/>
      <c r="V287" s="36"/>
      <c r="W287" s="36"/>
      <c r="X287" s="36"/>
      <c r="Y287" s="36"/>
      <c r="Z287" s="36"/>
      <c r="AA287" s="36"/>
      <c r="AB287" s="36"/>
      <c r="AC287" s="36"/>
      <c r="AD287" s="36"/>
      <c r="AE287" s="36"/>
      <c r="AR287" s="213" t="s">
        <v>169</v>
      </c>
      <c r="AT287" s="213" t="s">
        <v>164</v>
      </c>
      <c r="AU287" s="213" t="s">
        <v>79</v>
      </c>
      <c r="AY287" s="15" t="s">
        <v>162</v>
      </c>
      <c r="BE287" s="214">
        <f>IF(N287="základní",J287,0)</f>
        <v>0</v>
      </c>
      <c r="BF287" s="214">
        <f>IF(N287="snížená",J287,0)</f>
        <v>0</v>
      </c>
      <c r="BG287" s="214">
        <f>IF(N287="zákl. přenesená",J287,0)</f>
        <v>0</v>
      </c>
      <c r="BH287" s="214">
        <f>IF(N287="sníž. přenesená",J287,0)</f>
        <v>0</v>
      </c>
      <c r="BI287" s="214">
        <f>IF(N287="nulová",J287,0)</f>
        <v>0</v>
      </c>
      <c r="BJ287" s="15" t="s">
        <v>77</v>
      </c>
      <c r="BK287" s="214">
        <f>ROUND(I287*H287,2)</f>
        <v>0</v>
      </c>
      <c r="BL287" s="15" t="s">
        <v>169</v>
      </c>
      <c r="BM287" s="213" t="s">
        <v>1286</v>
      </c>
    </row>
    <row r="288" spans="1:47" s="2" customFormat="1" ht="12">
      <c r="A288" s="36"/>
      <c r="B288" s="37"/>
      <c r="C288" s="38"/>
      <c r="D288" s="215" t="s">
        <v>171</v>
      </c>
      <c r="E288" s="38"/>
      <c r="F288" s="216" t="s">
        <v>1287</v>
      </c>
      <c r="G288" s="38"/>
      <c r="H288" s="38"/>
      <c r="I288" s="217"/>
      <c r="J288" s="38"/>
      <c r="K288" s="38"/>
      <c r="L288" s="42"/>
      <c r="M288" s="218"/>
      <c r="N288" s="219"/>
      <c r="O288" s="82"/>
      <c r="P288" s="82"/>
      <c r="Q288" s="82"/>
      <c r="R288" s="82"/>
      <c r="S288" s="82"/>
      <c r="T288" s="83"/>
      <c r="U288" s="36"/>
      <c r="V288" s="36"/>
      <c r="W288" s="36"/>
      <c r="X288" s="36"/>
      <c r="Y288" s="36"/>
      <c r="Z288" s="36"/>
      <c r="AA288" s="36"/>
      <c r="AB288" s="36"/>
      <c r="AC288" s="36"/>
      <c r="AD288" s="36"/>
      <c r="AE288" s="36"/>
      <c r="AT288" s="15" t="s">
        <v>171</v>
      </c>
      <c r="AU288" s="15" t="s">
        <v>79</v>
      </c>
    </row>
    <row r="289" spans="1:65" s="2" customFormat="1" ht="24.15" customHeight="1">
      <c r="A289" s="36"/>
      <c r="B289" s="37"/>
      <c r="C289" s="202" t="s">
        <v>622</v>
      </c>
      <c r="D289" s="202" t="s">
        <v>164</v>
      </c>
      <c r="E289" s="203" t="s">
        <v>1288</v>
      </c>
      <c r="F289" s="204" t="s">
        <v>1289</v>
      </c>
      <c r="G289" s="205" t="s">
        <v>167</v>
      </c>
      <c r="H289" s="206">
        <v>0.496</v>
      </c>
      <c r="I289" s="207"/>
      <c r="J289" s="208">
        <f>ROUND(I289*H289,2)</f>
        <v>0</v>
      </c>
      <c r="K289" s="204" t="s">
        <v>19</v>
      </c>
      <c r="L289" s="42"/>
      <c r="M289" s="209" t="s">
        <v>19</v>
      </c>
      <c r="N289" s="210" t="s">
        <v>40</v>
      </c>
      <c r="O289" s="82"/>
      <c r="P289" s="211">
        <f>O289*H289</f>
        <v>0</v>
      </c>
      <c r="Q289" s="211">
        <v>2.50187</v>
      </c>
      <c r="R289" s="211">
        <f>Q289*H289</f>
        <v>1.2409275199999998</v>
      </c>
      <c r="S289" s="211">
        <v>0</v>
      </c>
      <c r="T289" s="212">
        <f>S289*H289</f>
        <v>0</v>
      </c>
      <c r="U289" s="36"/>
      <c r="V289" s="36"/>
      <c r="W289" s="36"/>
      <c r="X289" s="36"/>
      <c r="Y289" s="36"/>
      <c r="Z289" s="36"/>
      <c r="AA289" s="36"/>
      <c r="AB289" s="36"/>
      <c r="AC289" s="36"/>
      <c r="AD289" s="36"/>
      <c r="AE289" s="36"/>
      <c r="AR289" s="213" t="s">
        <v>169</v>
      </c>
      <c r="AT289" s="213" t="s">
        <v>164</v>
      </c>
      <c r="AU289" s="213" t="s">
        <v>79</v>
      </c>
      <c r="AY289" s="15" t="s">
        <v>162</v>
      </c>
      <c r="BE289" s="214">
        <f>IF(N289="základní",J289,0)</f>
        <v>0</v>
      </c>
      <c r="BF289" s="214">
        <f>IF(N289="snížená",J289,0)</f>
        <v>0</v>
      </c>
      <c r="BG289" s="214">
        <f>IF(N289="zákl. přenesená",J289,0)</f>
        <v>0</v>
      </c>
      <c r="BH289" s="214">
        <f>IF(N289="sníž. přenesená",J289,0)</f>
        <v>0</v>
      </c>
      <c r="BI289" s="214">
        <f>IF(N289="nulová",J289,0)</f>
        <v>0</v>
      </c>
      <c r="BJ289" s="15" t="s">
        <v>77</v>
      </c>
      <c r="BK289" s="214">
        <f>ROUND(I289*H289,2)</f>
        <v>0</v>
      </c>
      <c r="BL289" s="15" t="s">
        <v>169</v>
      </c>
      <c r="BM289" s="213" t="s">
        <v>1290</v>
      </c>
    </row>
    <row r="290" spans="1:65" s="2" customFormat="1" ht="33" customHeight="1">
      <c r="A290" s="36"/>
      <c r="B290" s="37"/>
      <c r="C290" s="202" t="s">
        <v>626</v>
      </c>
      <c r="D290" s="202" t="s">
        <v>164</v>
      </c>
      <c r="E290" s="203" t="s">
        <v>1291</v>
      </c>
      <c r="F290" s="204" t="s">
        <v>1292</v>
      </c>
      <c r="G290" s="205" t="s">
        <v>235</v>
      </c>
      <c r="H290" s="206">
        <v>43.81</v>
      </c>
      <c r="I290" s="207"/>
      <c r="J290" s="208">
        <f>ROUND(I290*H290,2)</f>
        <v>0</v>
      </c>
      <c r="K290" s="204" t="s">
        <v>19</v>
      </c>
      <c r="L290" s="42"/>
      <c r="M290" s="209" t="s">
        <v>19</v>
      </c>
      <c r="N290" s="210" t="s">
        <v>40</v>
      </c>
      <c r="O290" s="82"/>
      <c r="P290" s="211">
        <f>O290*H290</f>
        <v>0</v>
      </c>
      <c r="Q290" s="211">
        <v>0.11</v>
      </c>
      <c r="R290" s="211">
        <f>Q290*H290</f>
        <v>4.819100000000001</v>
      </c>
      <c r="S290" s="211">
        <v>0</v>
      </c>
      <c r="T290" s="212">
        <f>S290*H290</f>
        <v>0</v>
      </c>
      <c r="U290" s="36"/>
      <c r="V290" s="36"/>
      <c r="W290" s="36"/>
      <c r="X290" s="36"/>
      <c r="Y290" s="36"/>
      <c r="Z290" s="36"/>
      <c r="AA290" s="36"/>
      <c r="AB290" s="36"/>
      <c r="AC290" s="36"/>
      <c r="AD290" s="36"/>
      <c r="AE290" s="36"/>
      <c r="AR290" s="213" t="s">
        <v>169</v>
      </c>
      <c r="AT290" s="213" t="s">
        <v>164</v>
      </c>
      <c r="AU290" s="213" t="s">
        <v>79</v>
      </c>
      <c r="AY290" s="15" t="s">
        <v>162</v>
      </c>
      <c r="BE290" s="214">
        <f>IF(N290="základní",J290,0)</f>
        <v>0</v>
      </c>
      <c r="BF290" s="214">
        <f>IF(N290="snížená",J290,0)</f>
        <v>0</v>
      </c>
      <c r="BG290" s="214">
        <f>IF(N290="zákl. přenesená",J290,0)</f>
        <v>0</v>
      </c>
      <c r="BH290" s="214">
        <f>IF(N290="sníž. přenesená",J290,0)</f>
        <v>0</v>
      </c>
      <c r="BI290" s="214">
        <f>IF(N290="nulová",J290,0)</f>
        <v>0</v>
      </c>
      <c r="BJ290" s="15" t="s">
        <v>77</v>
      </c>
      <c r="BK290" s="214">
        <f>ROUND(I290*H290,2)</f>
        <v>0</v>
      </c>
      <c r="BL290" s="15" t="s">
        <v>169</v>
      </c>
      <c r="BM290" s="213" t="s">
        <v>1293</v>
      </c>
    </row>
    <row r="291" spans="1:65" s="2" customFormat="1" ht="24.15" customHeight="1">
      <c r="A291" s="36"/>
      <c r="B291" s="37"/>
      <c r="C291" s="202" t="s">
        <v>632</v>
      </c>
      <c r="D291" s="202" t="s">
        <v>164</v>
      </c>
      <c r="E291" s="203" t="s">
        <v>1294</v>
      </c>
      <c r="F291" s="204" t="s">
        <v>1295</v>
      </c>
      <c r="G291" s="205" t="s">
        <v>235</v>
      </c>
      <c r="H291" s="206">
        <v>108.183</v>
      </c>
      <c r="I291" s="207"/>
      <c r="J291" s="208">
        <f>ROUND(I291*H291,2)</f>
        <v>0</v>
      </c>
      <c r="K291" s="204" t="s">
        <v>168</v>
      </c>
      <c r="L291" s="42"/>
      <c r="M291" s="209" t="s">
        <v>19</v>
      </c>
      <c r="N291" s="210" t="s">
        <v>40</v>
      </c>
      <c r="O291" s="82"/>
      <c r="P291" s="211">
        <f>O291*H291</f>
        <v>0</v>
      </c>
      <c r="Q291" s="211">
        <v>0.00033</v>
      </c>
      <c r="R291" s="211">
        <f>Q291*H291</f>
        <v>0.035700390000000005</v>
      </c>
      <c r="S291" s="211">
        <v>0</v>
      </c>
      <c r="T291" s="212">
        <f>S291*H291</f>
        <v>0</v>
      </c>
      <c r="U291" s="36"/>
      <c r="V291" s="36"/>
      <c r="W291" s="36"/>
      <c r="X291" s="36"/>
      <c r="Y291" s="36"/>
      <c r="Z291" s="36"/>
      <c r="AA291" s="36"/>
      <c r="AB291" s="36"/>
      <c r="AC291" s="36"/>
      <c r="AD291" s="36"/>
      <c r="AE291" s="36"/>
      <c r="AR291" s="213" t="s">
        <v>169</v>
      </c>
      <c r="AT291" s="213" t="s">
        <v>164</v>
      </c>
      <c r="AU291" s="213" t="s">
        <v>79</v>
      </c>
      <c r="AY291" s="15" t="s">
        <v>162</v>
      </c>
      <c r="BE291" s="214">
        <f>IF(N291="základní",J291,0)</f>
        <v>0</v>
      </c>
      <c r="BF291" s="214">
        <f>IF(N291="snížená",J291,0)</f>
        <v>0</v>
      </c>
      <c r="BG291" s="214">
        <f>IF(N291="zákl. přenesená",J291,0)</f>
        <v>0</v>
      </c>
      <c r="BH291" s="214">
        <f>IF(N291="sníž. přenesená",J291,0)</f>
        <v>0</v>
      </c>
      <c r="BI291" s="214">
        <f>IF(N291="nulová",J291,0)</f>
        <v>0</v>
      </c>
      <c r="BJ291" s="15" t="s">
        <v>77</v>
      </c>
      <c r="BK291" s="214">
        <f>ROUND(I291*H291,2)</f>
        <v>0</v>
      </c>
      <c r="BL291" s="15" t="s">
        <v>169</v>
      </c>
      <c r="BM291" s="213" t="s">
        <v>1296</v>
      </c>
    </row>
    <row r="292" spans="1:47" s="2" customFormat="1" ht="12">
      <c r="A292" s="36"/>
      <c r="B292" s="37"/>
      <c r="C292" s="38"/>
      <c r="D292" s="215" t="s">
        <v>171</v>
      </c>
      <c r="E292" s="38"/>
      <c r="F292" s="216" t="s">
        <v>1297</v>
      </c>
      <c r="G292" s="38"/>
      <c r="H292" s="38"/>
      <c r="I292" s="217"/>
      <c r="J292" s="38"/>
      <c r="K292" s="38"/>
      <c r="L292" s="42"/>
      <c r="M292" s="218"/>
      <c r="N292" s="219"/>
      <c r="O292" s="82"/>
      <c r="P292" s="82"/>
      <c r="Q292" s="82"/>
      <c r="R292" s="82"/>
      <c r="S292" s="82"/>
      <c r="T292" s="83"/>
      <c r="U292" s="36"/>
      <c r="V292" s="36"/>
      <c r="W292" s="36"/>
      <c r="X292" s="36"/>
      <c r="Y292" s="36"/>
      <c r="Z292" s="36"/>
      <c r="AA292" s="36"/>
      <c r="AB292" s="36"/>
      <c r="AC292" s="36"/>
      <c r="AD292" s="36"/>
      <c r="AE292" s="36"/>
      <c r="AT292" s="15" t="s">
        <v>171</v>
      </c>
      <c r="AU292" s="15" t="s">
        <v>79</v>
      </c>
    </row>
    <row r="293" spans="1:65" s="2" customFormat="1" ht="37.8" customHeight="1">
      <c r="A293" s="36"/>
      <c r="B293" s="37"/>
      <c r="C293" s="202" t="s">
        <v>638</v>
      </c>
      <c r="D293" s="202" t="s">
        <v>164</v>
      </c>
      <c r="E293" s="203" t="s">
        <v>1298</v>
      </c>
      <c r="F293" s="204" t="s">
        <v>1299</v>
      </c>
      <c r="G293" s="205" t="s">
        <v>196</v>
      </c>
      <c r="H293" s="206">
        <v>18</v>
      </c>
      <c r="I293" s="207"/>
      <c r="J293" s="208">
        <f>ROUND(I293*H293,2)</f>
        <v>0</v>
      </c>
      <c r="K293" s="204" t="s">
        <v>168</v>
      </c>
      <c r="L293" s="42"/>
      <c r="M293" s="209" t="s">
        <v>19</v>
      </c>
      <c r="N293" s="210" t="s">
        <v>40</v>
      </c>
      <c r="O293" s="82"/>
      <c r="P293" s="211">
        <f>O293*H293</f>
        <v>0</v>
      </c>
      <c r="Q293" s="211">
        <v>0.4417</v>
      </c>
      <c r="R293" s="211">
        <f>Q293*H293</f>
        <v>7.9506</v>
      </c>
      <c r="S293" s="211">
        <v>0</v>
      </c>
      <c r="T293" s="212">
        <f>S293*H293</f>
        <v>0</v>
      </c>
      <c r="U293" s="36"/>
      <c r="V293" s="36"/>
      <c r="W293" s="36"/>
      <c r="X293" s="36"/>
      <c r="Y293" s="36"/>
      <c r="Z293" s="36"/>
      <c r="AA293" s="36"/>
      <c r="AB293" s="36"/>
      <c r="AC293" s="36"/>
      <c r="AD293" s="36"/>
      <c r="AE293" s="36"/>
      <c r="AR293" s="213" t="s">
        <v>169</v>
      </c>
      <c r="AT293" s="213" t="s">
        <v>164</v>
      </c>
      <c r="AU293" s="213" t="s">
        <v>79</v>
      </c>
      <c r="AY293" s="15" t="s">
        <v>162</v>
      </c>
      <c r="BE293" s="214">
        <f>IF(N293="základní",J293,0)</f>
        <v>0</v>
      </c>
      <c r="BF293" s="214">
        <f>IF(N293="snížená",J293,0)</f>
        <v>0</v>
      </c>
      <c r="BG293" s="214">
        <f>IF(N293="zákl. přenesená",J293,0)</f>
        <v>0</v>
      </c>
      <c r="BH293" s="214">
        <f>IF(N293="sníž. přenesená",J293,0)</f>
        <v>0</v>
      </c>
      <c r="BI293" s="214">
        <f>IF(N293="nulová",J293,0)</f>
        <v>0</v>
      </c>
      <c r="BJ293" s="15" t="s">
        <v>77</v>
      </c>
      <c r="BK293" s="214">
        <f>ROUND(I293*H293,2)</f>
        <v>0</v>
      </c>
      <c r="BL293" s="15" t="s">
        <v>169</v>
      </c>
      <c r="BM293" s="213" t="s">
        <v>1300</v>
      </c>
    </row>
    <row r="294" spans="1:47" s="2" customFormat="1" ht="12">
      <c r="A294" s="36"/>
      <c r="B294" s="37"/>
      <c r="C294" s="38"/>
      <c r="D294" s="215" t="s">
        <v>171</v>
      </c>
      <c r="E294" s="38"/>
      <c r="F294" s="216" t="s">
        <v>1301</v>
      </c>
      <c r="G294" s="38"/>
      <c r="H294" s="38"/>
      <c r="I294" s="217"/>
      <c r="J294" s="38"/>
      <c r="K294" s="38"/>
      <c r="L294" s="42"/>
      <c r="M294" s="218"/>
      <c r="N294" s="219"/>
      <c r="O294" s="82"/>
      <c r="P294" s="82"/>
      <c r="Q294" s="82"/>
      <c r="R294" s="82"/>
      <c r="S294" s="82"/>
      <c r="T294" s="83"/>
      <c r="U294" s="36"/>
      <c r="V294" s="36"/>
      <c r="W294" s="36"/>
      <c r="X294" s="36"/>
      <c r="Y294" s="36"/>
      <c r="Z294" s="36"/>
      <c r="AA294" s="36"/>
      <c r="AB294" s="36"/>
      <c r="AC294" s="36"/>
      <c r="AD294" s="36"/>
      <c r="AE294" s="36"/>
      <c r="AT294" s="15" t="s">
        <v>171</v>
      </c>
      <c r="AU294" s="15" t="s">
        <v>79</v>
      </c>
    </row>
    <row r="295" spans="1:65" s="2" customFormat="1" ht="33" customHeight="1">
      <c r="A295" s="36"/>
      <c r="B295" s="37"/>
      <c r="C295" s="220" t="s">
        <v>642</v>
      </c>
      <c r="D295" s="220" t="s">
        <v>205</v>
      </c>
      <c r="E295" s="221" t="s">
        <v>1302</v>
      </c>
      <c r="F295" s="222" t="s">
        <v>1303</v>
      </c>
      <c r="G295" s="223" t="s">
        <v>196</v>
      </c>
      <c r="H295" s="224">
        <v>1</v>
      </c>
      <c r="I295" s="225"/>
      <c r="J295" s="226">
        <f>ROUND(I295*H295,2)</f>
        <v>0</v>
      </c>
      <c r="K295" s="222" t="s">
        <v>19</v>
      </c>
      <c r="L295" s="227"/>
      <c r="M295" s="228" t="s">
        <v>19</v>
      </c>
      <c r="N295" s="229" t="s">
        <v>40</v>
      </c>
      <c r="O295" s="82"/>
      <c r="P295" s="211">
        <f>O295*H295</f>
        <v>0</v>
      </c>
      <c r="Q295" s="211">
        <v>0.01249</v>
      </c>
      <c r="R295" s="211">
        <f>Q295*H295</f>
        <v>0.01249</v>
      </c>
      <c r="S295" s="211">
        <v>0</v>
      </c>
      <c r="T295" s="212">
        <f>S295*H295</f>
        <v>0</v>
      </c>
      <c r="U295" s="36"/>
      <c r="V295" s="36"/>
      <c r="W295" s="36"/>
      <c r="X295" s="36"/>
      <c r="Y295" s="36"/>
      <c r="Z295" s="36"/>
      <c r="AA295" s="36"/>
      <c r="AB295" s="36"/>
      <c r="AC295" s="36"/>
      <c r="AD295" s="36"/>
      <c r="AE295" s="36"/>
      <c r="AR295" s="213" t="s">
        <v>204</v>
      </c>
      <c r="AT295" s="213" t="s">
        <v>205</v>
      </c>
      <c r="AU295" s="213" t="s">
        <v>79</v>
      </c>
      <c r="AY295" s="15" t="s">
        <v>162</v>
      </c>
      <c r="BE295" s="214">
        <f>IF(N295="základní",J295,0)</f>
        <v>0</v>
      </c>
      <c r="BF295" s="214">
        <f>IF(N295="snížená",J295,0)</f>
        <v>0</v>
      </c>
      <c r="BG295" s="214">
        <f>IF(N295="zákl. přenesená",J295,0)</f>
        <v>0</v>
      </c>
      <c r="BH295" s="214">
        <f>IF(N295="sníž. přenesená",J295,0)</f>
        <v>0</v>
      </c>
      <c r="BI295" s="214">
        <f>IF(N295="nulová",J295,0)</f>
        <v>0</v>
      </c>
      <c r="BJ295" s="15" t="s">
        <v>77</v>
      </c>
      <c r="BK295" s="214">
        <f>ROUND(I295*H295,2)</f>
        <v>0</v>
      </c>
      <c r="BL295" s="15" t="s">
        <v>169</v>
      </c>
      <c r="BM295" s="213" t="s">
        <v>1304</v>
      </c>
    </row>
    <row r="296" spans="1:65" s="2" customFormat="1" ht="37.8" customHeight="1">
      <c r="A296" s="36"/>
      <c r="B296" s="37"/>
      <c r="C296" s="220" t="s">
        <v>650</v>
      </c>
      <c r="D296" s="220" t="s">
        <v>205</v>
      </c>
      <c r="E296" s="221" t="s">
        <v>1305</v>
      </c>
      <c r="F296" s="222" t="s">
        <v>1306</v>
      </c>
      <c r="G296" s="223" t="s">
        <v>196</v>
      </c>
      <c r="H296" s="224">
        <v>9</v>
      </c>
      <c r="I296" s="225"/>
      <c r="J296" s="226">
        <f>ROUND(I296*H296,2)</f>
        <v>0</v>
      </c>
      <c r="K296" s="222" t="s">
        <v>168</v>
      </c>
      <c r="L296" s="227"/>
      <c r="M296" s="228" t="s">
        <v>19</v>
      </c>
      <c r="N296" s="229" t="s">
        <v>40</v>
      </c>
      <c r="O296" s="82"/>
      <c r="P296" s="211">
        <f>O296*H296</f>
        <v>0</v>
      </c>
      <c r="Q296" s="211">
        <v>0.01272</v>
      </c>
      <c r="R296" s="211">
        <f>Q296*H296</f>
        <v>0.11448</v>
      </c>
      <c r="S296" s="211">
        <v>0</v>
      </c>
      <c r="T296" s="212">
        <f>S296*H296</f>
        <v>0</v>
      </c>
      <c r="U296" s="36"/>
      <c r="V296" s="36"/>
      <c r="W296" s="36"/>
      <c r="X296" s="36"/>
      <c r="Y296" s="36"/>
      <c r="Z296" s="36"/>
      <c r="AA296" s="36"/>
      <c r="AB296" s="36"/>
      <c r="AC296" s="36"/>
      <c r="AD296" s="36"/>
      <c r="AE296" s="36"/>
      <c r="AR296" s="213" t="s">
        <v>204</v>
      </c>
      <c r="AT296" s="213" t="s">
        <v>205</v>
      </c>
      <c r="AU296" s="213" t="s">
        <v>79</v>
      </c>
      <c r="AY296" s="15" t="s">
        <v>162</v>
      </c>
      <c r="BE296" s="214">
        <f>IF(N296="základní",J296,0)</f>
        <v>0</v>
      </c>
      <c r="BF296" s="214">
        <f>IF(N296="snížená",J296,0)</f>
        <v>0</v>
      </c>
      <c r="BG296" s="214">
        <f>IF(N296="zákl. přenesená",J296,0)</f>
        <v>0</v>
      </c>
      <c r="BH296" s="214">
        <f>IF(N296="sníž. přenesená",J296,0)</f>
        <v>0</v>
      </c>
      <c r="BI296" s="214">
        <f>IF(N296="nulová",J296,0)</f>
        <v>0</v>
      </c>
      <c r="BJ296" s="15" t="s">
        <v>77</v>
      </c>
      <c r="BK296" s="214">
        <f>ROUND(I296*H296,2)</f>
        <v>0</v>
      </c>
      <c r="BL296" s="15" t="s">
        <v>169</v>
      </c>
      <c r="BM296" s="213" t="s">
        <v>1307</v>
      </c>
    </row>
    <row r="297" spans="1:65" s="2" customFormat="1" ht="37.8" customHeight="1">
      <c r="A297" s="36"/>
      <c r="B297" s="37"/>
      <c r="C297" s="220" t="s">
        <v>656</v>
      </c>
      <c r="D297" s="220" t="s">
        <v>205</v>
      </c>
      <c r="E297" s="221" t="s">
        <v>1308</v>
      </c>
      <c r="F297" s="222" t="s">
        <v>1309</v>
      </c>
      <c r="G297" s="223" t="s">
        <v>196</v>
      </c>
      <c r="H297" s="224">
        <v>1</v>
      </c>
      <c r="I297" s="225"/>
      <c r="J297" s="226">
        <f>ROUND(I297*H297,2)</f>
        <v>0</v>
      </c>
      <c r="K297" s="222" t="s">
        <v>168</v>
      </c>
      <c r="L297" s="227"/>
      <c r="M297" s="228" t="s">
        <v>19</v>
      </c>
      <c r="N297" s="229" t="s">
        <v>40</v>
      </c>
      <c r="O297" s="82"/>
      <c r="P297" s="211">
        <f>O297*H297</f>
        <v>0</v>
      </c>
      <c r="Q297" s="211">
        <v>0.01325</v>
      </c>
      <c r="R297" s="211">
        <f>Q297*H297</f>
        <v>0.01325</v>
      </c>
      <c r="S297" s="211">
        <v>0</v>
      </c>
      <c r="T297" s="212">
        <f>S297*H297</f>
        <v>0</v>
      </c>
      <c r="U297" s="36"/>
      <c r="V297" s="36"/>
      <c r="W297" s="36"/>
      <c r="X297" s="36"/>
      <c r="Y297" s="36"/>
      <c r="Z297" s="36"/>
      <c r="AA297" s="36"/>
      <c r="AB297" s="36"/>
      <c r="AC297" s="36"/>
      <c r="AD297" s="36"/>
      <c r="AE297" s="36"/>
      <c r="AR297" s="213" t="s">
        <v>204</v>
      </c>
      <c r="AT297" s="213" t="s">
        <v>205</v>
      </c>
      <c r="AU297" s="213" t="s">
        <v>79</v>
      </c>
      <c r="AY297" s="15" t="s">
        <v>162</v>
      </c>
      <c r="BE297" s="214">
        <f>IF(N297="základní",J297,0)</f>
        <v>0</v>
      </c>
      <c r="BF297" s="214">
        <f>IF(N297="snížená",J297,0)</f>
        <v>0</v>
      </c>
      <c r="BG297" s="214">
        <f>IF(N297="zákl. přenesená",J297,0)</f>
        <v>0</v>
      </c>
      <c r="BH297" s="214">
        <f>IF(N297="sníž. přenesená",J297,0)</f>
        <v>0</v>
      </c>
      <c r="BI297" s="214">
        <f>IF(N297="nulová",J297,0)</f>
        <v>0</v>
      </c>
      <c r="BJ297" s="15" t="s">
        <v>77</v>
      </c>
      <c r="BK297" s="214">
        <f>ROUND(I297*H297,2)</f>
        <v>0</v>
      </c>
      <c r="BL297" s="15" t="s">
        <v>169</v>
      </c>
      <c r="BM297" s="213" t="s">
        <v>1310</v>
      </c>
    </row>
    <row r="298" spans="1:65" s="2" customFormat="1" ht="37.8" customHeight="1">
      <c r="A298" s="36"/>
      <c r="B298" s="37"/>
      <c r="C298" s="220" t="s">
        <v>663</v>
      </c>
      <c r="D298" s="220" t="s">
        <v>205</v>
      </c>
      <c r="E298" s="221" t="s">
        <v>1311</v>
      </c>
      <c r="F298" s="222" t="s">
        <v>1312</v>
      </c>
      <c r="G298" s="223" t="s">
        <v>196</v>
      </c>
      <c r="H298" s="224">
        <v>5</v>
      </c>
      <c r="I298" s="225"/>
      <c r="J298" s="226">
        <f>ROUND(I298*H298,2)</f>
        <v>0</v>
      </c>
      <c r="K298" s="222" t="s">
        <v>168</v>
      </c>
      <c r="L298" s="227"/>
      <c r="M298" s="228" t="s">
        <v>19</v>
      </c>
      <c r="N298" s="229" t="s">
        <v>40</v>
      </c>
      <c r="O298" s="82"/>
      <c r="P298" s="211">
        <f>O298*H298</f>
        <v>0</v>
      </c>
      <c r="Q298" s="211">
        <v>0.01521</v>
      </c>
      <c r="R298" s="211">
        <f>Q298*H298</f>
        <v>0.07604999999999999</v>
      </c>
      <c r="S298" s="211">
        <v>0</v>
      </c>
      <c r="T298" s="212">
        <f>S298*H298</f>
        <v>0</v>
      </c>
      <c r="U298" s="36"/>
      <c r="V298" s="36"/>
      <c r="W298" s="36"/>
      <c r="X298" s="36"/>
      <c r="Y298" s="36"/>
      <c r="Z298" s="36"/>
      <c r="AA298" s="36"/>
      <c r="AB298" s="36"/>
      <c r="AC298" s="36"/>
      <c r="AD298" s="36"/>
      <c r="AE298" s="36"/>
      <c r="AR298" s="213" t="s">
        <v>204</v>
      </c>
      <c r="AT298" s="213" t="s">
        <v>205</v>
      </c>
      <c r="AU298" s="213" t="s">
        <v>79</v>
      </c>
      <c r="AY298" s="15" t="s">
        <v>162</v>
      </c>
      <c r="BE298" s="214">
        <f>IF(N298="základní",J298,0)</f>
        <v>0</v>
      </c>
      <c r="BF298" s="214">
        <f>IF(N298="snížená",J298,0)</f>
        <v>0</v>
      </c>
      <c r="BG298" s="214">
        <f>IF(N298="zákl. přenesená",J298,0)</f>
        <v>0</v>
      </c>
      <c r="BH298" s="214">
        <f>IF(N298="sníž. přenesená",J298,0)</f>
        <v>0</v>
      </c>
      <c r="BI298" s="214">
        <f>IF(N298="nulová",J298,0)</f>
        <v>0</v>
      </c>
      <c r="BJ298" s="15" t="s">
        <v>77</v>
      </c>
      <c r="BK298" s="214">
        <f>ROUND(I298*H298,2)</f>
        <v>0</v>
      </c>
      <c r="BL298" s="15" t="s">
        <v>169</v>
      </c>
      <c r="BM298" s="213" t="s">
        <v>1313</v>
      </c>
    </row>
    <row r="299" spans="1:65" s="2" customFormat="1" ht="37.8" customHeight="1">
      <c r="A299" s="36"/>
      <c r="B299" s="37"/>
      <c r="C299" s="220" t="s">
        <v>667</v>
      </c>
      <c r="D299" s="220" t="s">
        <v>205</v>
      </c>
      <c r="E299" s="221" t="s">
        <v>1314</v>
      </c>
      <c r="F299" s="222" t="s">
        <v>1315</v>
      </c>
      <c r="G299" s="223" t="s">
        <v>196</v>
      </c>
      <c r="H299" s="224">
        <v>2</v>
      </c>
      <c r="I299" s="225"/>
      <c r="J299" s="226">
        <f>ROUND(I299*H299,2)</f>
        <v>0</v>
      </c>
      <c r="K299" s="222" t="s">
        <v>168</v>
      </c>
      <c r="L299" s="227"/>
      <c r="M299" s="228" t="s">
        <v>19</v>
      </c>
      <c r="N299" s="229" t="s">
        <v>40</v>
      </c>
      <c r="O299" s="82"/>
      <c r="P299" s="211">
        <f>O299*H299</f>
        <v>0</v>
      </c>
      <c r="Q299" s="211">
        <v>0.01553</v>
      </c>
      <c r="R299" s="211">
        <f>Q299*H299</f>
        <v>0.03106</v>
      </c>
      <c r="S299" s="211">
        <v>0</v>
      </c>
      <c r="T299" s="212">
        <f>S299*H299</f>
        <v>0</v>
      </c>
      <c r="U299" s="36"/>
      <c r="V299" s="36"/>
      <c r="W299" s="36"/>
      <c r="X299" s="36"/>
      <c r="Y299" s="36"/>
      <c r="Z299" s="36"/>
      <c r="AA299" s="36"/>
      <c r="AB299" s="36"/>
      <c r="AC299" s="36"/>
      <c r="AD299" s="36"/>
      <c r="AE299" s="36"/>
      <c r="AR299" s="213" t="s">
        <v>204</v>
      </c>
      <c r="AT299" s="213" t="s">
        <v>205</v>
      </c>
      <c r="AU299" s="213" t="s">
        <v>79</v>
      </c>
      <c r="AY299" s="15" t="s">
        <v>162</v>
      </c>
      <c r="BE299" s="214">
        <f>IF(N299="základní",J299,0)</f>
        <v>0</v>
      </c>
      <c r="BF299" s="214">
        <f>IF(N299="snížená",J299,0)</f>
        <v>0</v>
      </c>
      <c r="BG299" s="214">
        <f>IF(N299="zákl. přenesená",J299,0)</f>
        <v>0</v>
      </c>
      <c r="BH299" s="214">
        <f>IF(N299="sníž. přenesená",J299,0)</f>
        <v>0</v>
      </c>
      <c r="BI299" s="214">
        <f>IF(N299="nulová",J299,0)</f>
        <v>0</v>
      </c>
      <c r="BJ299" s="15" t="s">
        <v>77</v>
      </c>
      <c r="BK299" s="214">
        <f>ROUND(I299*H299,2)</f>
        <v>0</v>
      </c>
      <c r="BL299" s="15" t="s">
        <v>169</v>
      </c>
      <c r="BM299" s="213" t="s">
        <v>1316</v>
      </c>
    </row>
    <row r="300" spans="1:65" s="2" customFormat="1" ht="49.05" customHeight="1">
      <c r="A300" s="36"/>
      <c r="B300" s="37"/>
      <c r="C300" s="202" t="s">
        <v>671</v>
      </c>
      <c r="D300" s="202" t="s">
        <v>164</v>
      </c>
      <c r="E300" s="203" t="s">
        <v>1317</v>
      </c>
      <c r="F300" s="204" t="s">
        <v>1318</v>
      </c>
      <c r="G300" s="205" t="s">
        <v>196</v>
      </c>
      <c r="H300" s="206">
        <v>1</v>
      </c>
      <c r="I300" s="207"/>
      <c r="J300" s="208">
        <f>ROUND(I300*H300,2)</f>
        <v>0</v>
      </c>
      <c r="K300" s="204" t="s">
        <v>19</v>
      </c>
      <c r="L300" s="42"/>
      <c r="M300" s="209" t="s">
        <v>19</v>
      </c>
      <c r="N300" s="210" t="s">
        <v>40</v>
      </c>
      <c r="O300" s="82"/>
      <c r="P300" s="211">
        <f>O300*H300</f>
        <v>0</v>
      </c>
      <c r="Q300" s="211">
        <v>0.4417</v>
      </c>
      <c r="R300" s="211">
        <f>Q300*H300</f>
        <v>0.4417</v>
      </c>
      <c r="S300" s="211">
        <v>0</v>
      </c>
      <c r="T300" s="212">
        <f>S300*H300</f>
        <v>0</v>
      </c>
      <c r="U300" s="36"/>
      <c r="V300" s="36"/>
      <c r="W300" s="36"/>
      <c r="X300" s="36"/>
      <c r="Y300" s="36"/>
      <c r="Z300" s="36"/>
      <c r="AA300" s="36"/>
      <c r="AB300" s="36"/>
      <c r="AC300" s="36"/>
      <c r="AD300" s="36"/>
      <c r="AE300" s="36"/>
      <c r="AR300" s="213" t="s">
        <v>169</v>
      </c>
      <c r="AT300" s="213" t="s">
        <v>164</v>
      </c>
      <c r="AU300" s="213" t="s">
        <v>79</v>
      </c>
      <c r="AY300" s="15" t="s">
        <v>162</v>
      </c>
      <c r="BE300" s="214">
        <f>IF(N300="základní",J300,0)</f>
        <v>0</v>
      </c>
      <c r="BF300" s="214">
        <f>IF(N300="snížená",J300,0)</f>
        <v>0</v>
      </c>
      <c r="BG300" s="214">
        <f>IF(N300="zákl. přenesená",J300,0)</f>
        <v>0</v>
      </c>
      <c r="BH300" s="214">
        <f>IF(N300="sníž. přenesená",J300,0)</f>
        <v>0</v>
      </c>
      <c r="BI300" s="214">
        <f>IF(N300="nulová",J300,0)</f>
        <v>0</v>
      </c>
      <c r="BJ300" s="15" t="s">
        <v>77</v>
      </c>
      <c r="BK300" s="214">
        <f>ROUND(I300*H300,2)</f>
        <v>0</v>
      </c>
      <c r="BL300" s="15" t="s">
        <v>169</v>
      </c>
      <c r="BM300" s="213" t="s">
        <v>1319</v>
      </c>
    </row>
    <row r="301" spans="1:65" s="2" customFormat="1" ht="44.25" customHeight="1">
      <c r="A301" s="36"/>
      <c r="B301" s="37"/>
      <c r="C301" s="220" t="s">
        <v>675</v>
      </c>
      <c r="D301" s="220" t="s">
        <v>205</v>
      </c>
      <c r="E301" s="221" t="s">
        <v>1320</v>
      </c>
      <c r="F301" s="222" t="s">
        <v>1321</v>
      </c>
      <c r="G301" s="223" t="s">
        <v>196</v>
      </c>
      <c r="H301" s="224">
        <v>1</v>
      </c>
      <c r="I301" s="225"/>
      <c r="J301" s="226">
        <f>ROUND(I301*H301,2)</f>
        <v>0</v>
      </c>
      <c r="K301" s="222" t="s">
        <v>19</v>
      </c>
      <c r="L301" s="227"/>
      <c r="M301" s="228" t="s">
        <v>19</v>
      </c>
      <c r="N301" s="229" t="s">
        <v>40</v>
      </c>
      <c r="O301" s="82"/>
      <c r="P301" s="211">
        <f>O301*H301</f>
        <v>0</v>
      </c>
      <c r="Q301" s="211">
        <v>0.01553</v>
      </c>
      <c r="R301" s="211">
        <f>Q301*H301</f>
        <v>0.01553</v>
      </c>
      <c r="S301" s="211">
        <v>0</v>
      </c>
      <c r="T301" s="212">
        <f>S301*H301</f>
        <v>0</v>
      </c>
      <c r="U301" s="36"/>
      <c r="V301" s="36"/>
      <c r="W301" s="36"/>
      <c r="X301" s="36"/>
      <c r="Y301" s="36"/>
      <c r="Z301" s="36"/>
      <c r="AA301" s="36"/>
      <c r="AB301" s="36"/>
      <c r="AC301" s="36"/>
      <c r="AD301" s="36"/>
      <c r="AE301" s="36"/>
      <c r="AR301" s="213" t="s">
        <v>204</v>
      </c>
      <c r="AT301" s="213" t="s">
        <v>205</v>
      </c>
      <c r="AU301" s="213" t="s">
        <v>79</v>
      </c>
      <c r="AY301" s="15" t="s">
        <v>162</v>
      </c>
      <c r="BE301" s="214">
        <f>IF(N301="základní",J301,0)</f>
        <v>0</v>
      </c>
      <c r="BF301" s="214">
        <f>IF(N301="snížená",J301,0)</f>
        <v>0</v>
      </c>
      <c r="BG301" s="214">
        <f>IF(N301="zákl. přenesená",J301,0)</f>
        <v>0</v>
      </c>
      <c r="BH301" s="214">
        <f>IF(N301="sníž. přenesená",J301,0)</f>
        <v>0</v>
      </c>
      <c r="BI301" s="214">
        <f>IF(N301="nulová",J301,0)</f>
        <v>0</v>
      </c>
      <c r="BJ301" s="15" t="s">
        <v>77</v>
      </c>
      <c r="BK301" s="214">
        <f>ROUND(I301*H301,2)</f>
        <v>0</v>
      </c>
      <c r="BL301" s="15" t="s">
        <v>169</v>
      </c>
      <c r="BM301" s="213" t="s">
        <v>1322</v>
      </c>
    </row>
    <row r="302" spans="1:63" s="12" customFormat="1" ht="22.8" customHeight="1">
      <c r="A302" s="12"/>
      <c r="B302" s="186"/>
      <c r="C302" s="187"/>
      <c r="D302" s="188" t="s">
        <v>68</v>
      </c>
      <c r="E302" s="200" t="s">
        <v>209</v>
      </c>
      <c r="F302" s="200" t="s">
        <v>277</v>
      </c>
      <c r="G302" s="187"/>
      <c r="H302" s="187"/>
      <c r="I302" s="190"/>
      <c r="J302" s="201">
        <f>BK302</f>
        <v>0</v>
      </c>
      <c r="K302" s="187"/>
      <c r="L302" s="192"/>
      <c r="M302" s="193"/>
      <c r="N302" s="194"/>
      <c r="O302" s="194"/>
      <c r="P302" s="195">
        <f>SUM(P303:P370)</f>
        <v>0</v>
      </c>
      <c r="Q302" s="194"/>
      <c r="R302" s="195">
        <f>SUM(R303:R370)</f>
        <v>27.638609950000003</v>
      </c>
      <c r="S302" s="194"/>
      <c r="T302" s="196">
        <f>SUM(T303:T370)</f>
        <v>2.404</v>
      </c>
      <c r="U302" s="12"/>
      <c r="V302" s="12"/>
      <c r="W302" s="12"/>
      <c r="X302" s="12"/>
      <c r="Y302" s="12"/>
      <c r="Z302" s="12"/>
      <c r="AA302" s="12"/>
      <c r="AB302" s="12"/>
      <c r="AC302" s="12"/>
      <c r="AD302" s="12"/>
      <c r="AE302" s="12"/>
      <c r="AR302" s="197" t="s">
        <v>77</v>
      </c>
      <c r="AT302" s="198" t="s">
        <v>68</v>
      </c>
      <c r="AU302" s="198" t="s">
        <v>77</v>
      </c>
      <c r="AY302" s="197" t="s">
        <v>162</v>
      </c>
      <c r="BK302" s="199">
        <f>SUM(BK303:BK370)</f>
        <v>0</v>
      </c>
    </row>
    <row r="303" spans="1:65" s="2" customFormat="1" ht="16.5" customHeight="1">
      <c r="A303" s="36"/>
      <c r="B303" s="37"/>
      <c r="C303" s="202" t="s">
        <v>679</v>
      </c>
      <c r="D303" s="202" t="s">
        <v>164</v>
      </c>
      <c r="E303" s="203" t="s">
        <v>1323</v>
      </c>
      <c r="F303" s="204" t="s">
        <v>1324</v>
      </c>
      <c r="G303" s="205" t="s">
        <v>296</v>
      </c>
      <c r="H303" s="206">
        <v>1</v>
      </c>
      <c r="I303" s="207"/>
      <c r="J303" s="208">
        <f>ROUND(I303*H303,2)</f>
        <v>0</v>
      </c>
      <c r="K303" s="204" t="s">
        <v>19</v>
      </c>
      <c r="L303" s="42"/>
      <c r="M303" s="209" t="s">
        <v>19</v>
      </c>
      <c r="N303" s="210" t="s">
        <v>40</v>
      </c>
      <c r="O303" s="82"/>
      <c r="P303" s="211">
        <f>O303*H303</f>
        <v>0</v>
      </c>
      <c r="Q303" s="211">
        <v>0</v>
      </c>
      <c r="R303" s="211">
        <f>Q303*H303</f>
        <v>0</v>
      </c>
      <c r="S303" s="211">
        <v>0</v>
      </c>
      <c r="T303" s="212">
        <f>S303*H303</f>
        <v>0</v>
      </c>
      <c r="U303" s="36"/>
      <c r="V303" s="36"/>
      <c r="W303" s="36"/>
      <c r="X303" s="36"/>
      <c r="Y303" s="36"/>
      <c r="Z303" s="36"/>
      <c r="AA303" s="36"/>
      <c r="AB303" s="36"/>
      <c r="AC303" s="36"/>
      <c r="AD303" s="36"/>
      <c r="AE303" s="36"/>
      <c r="AR303" s="213" t="s">
        <v>169</v>
      </c>
      <c r="AT303" s="213" t="s">
        <v>164</v>
      </c>
      <c r="AU303" s="213" t="s">
        <v>79</v>
      </c>
      <c r="AY303" s="15" t="s">
        <v>162</v>
      </c>
      <c r="BE303" s="214">
        <f>IF(N303="základní",J303,0)</f>
        <v>0</v>
      </c>
      <c r="BF303" s="214">
        <f>IF(N303="snížená",J303,0)</f>
        <v>0</v>
      </c>
      <c r="BG303" s="214">
        <f>IF(N303="zákl. přenesená",J303,0)</f>
        <v>0</v>
      </c>
      <c r="BH303" s="214">
        <f>IF(N303="sníž. přenesená",J303,0)</f>
        <v>0</v>
      </c>
      <c r="BI303" s="214">
        <f>IF(N303="nulová",J303,0)</f>
        <v>0</v>
      </c>
      <c r="BJ303" s="15" t="s">
        <v>77</v>
      </c>
      <c r="BK303" s="214">
        <f>ROUND(I303*H303,2)</f>
        <v>0</v>
      </c>
      <c r="BL303" s="15" t="s">
        <v>169</v>
      </c>
      <c r="BM303" s="213" t="s">
        <v>1325</v>
      </c>
    </row>
    <row r="304" spans="1:65" s="2" customFormat="1" ht="16.5" customHeight="1">
      <c r="A304" s="36"/>
      <c r="B304" s="37"/>
      <c r="C304" s="202" t="s">
        <v>683</v>
      </c>
      <c r="D304" s="202" t="s">
        <v>164</v>
      </c>
      <c r="E304" s="203" t="s">
        <v>1326</v>
      </c>
      <c r="F304" s="204" t="s">
        <v>1327</v>
      </c>
      <c r="G304" s="205" t="s">
        <v>196</v>
      </c>
      <c r="H304" s="206">
        <v>120</v>
      </c>
      <c r="I304" s="207"/>
      <c r="J304" s="208">
        <f>ROUND(I304*H304,2)</f>
        <v>0</v>
      </c>
      <c r="K304" s="204" t="s">
        <v>19</v>
      </c>
      <c r="L304" s="42"/>
      <c r="M304" s="209" t="s">
        <v>19</v>
      </c>
      <c r="N304" s="210" t="s">
        <v>40</v>
      </c>
      <c r="O304" s="82"/>
      <c r="P304" s="211">
        <f>O304*H304</f>
        <v>0</v>
      </c>
      <c r="Q304" s="211">
        <v>0</v>
      </c>
      <c r="R304" s="211">
        <f>Q304*H304</f>
        <v>0</v>
      </c>
      <c r="S304" s="211">
        <v>0</v>
      </c>
      <c r="T304" s="212">
        <f>S304*H304</f>
        <v>0</v>
      </c>
      <c r="U304" s="36"/>
      <c r="V304" s="36"/>
      <c r="W304" s="36"/>
      <c r="X304" s="36"/>
      <c r="Y304" s="36"/>
      <c r="Z304" s="36"/>
      <c r="AA304" s="36"/>
      <c r="AB304" s="36"/>
      <c r="AC304" s="36"/>
      <c r="AD304" s="36"/>
      <c r="AE304" s="36"/>
      <c r="AR304" s="213" t="s">
        <v>169</v>
      </c>
      <c r="AT304" s="213" t="s">
        <v>164</v>
      </c>
      <c r="AU304" s="213" t="s">
        <v>79</v>
      </c>
      <c r="AY304" s="15" t="s">
        <v>162</v>
      </c>
      <c r="BE304" s="214">
        <f>IF(N304="základní",J304,0)</f>
        <v>0</v>
      </c>
      <c r="BF304" s="214">
        <f>IF(N304="snížená",J304,0)</f>
        <v>0</v>
      </c>
      <c r="BG304" s="214">
        <f>IF(N304="zákl. přenesená",J304,0)</f>
        <v>0</v>
      </c>
      <c r="BH304" s="214">
        <f>IF(N304="sníž. přenesená",J304,0)</f>
        <v>0</v>
      </c>
      <c r="BI304" s="214">
        <f>IF(N304="nulová",J304,0)</f>
        <v>0</v>
      </c>
      <c r="BJ304" s="15" t="s">
        <v>77</v>
      </c>
      <c r="BK304" s="214">
        <f>ROUND(I304*H304,2)</f>
        <v>0</v>
      </c>
      <c r="BL304" s="15" t="s">
        <v>169</v>
      </c>
      <c r="BM304" s="213" t="s">
        <v>1328</v>
      </c>
    </row>
    <row r="305" spans="1:65" s="2" customFormat="1" ht="16.5" customHeight="1">
      <c r="A305" s="36"/>
      <c r="B305" s="37"/>
      <c r="C305" s="202" t="s">
        <v>689</v>
      </c>
      <c r="D305" s="202" t="s">
        <v>164</v>
      </c>
      <c r="E305" s="203" t="s">
        <v>1329</v>
      </c>
      <c r="F305" s="204" t="s">
        <v>1330</v>
      </c>
      <c r="G305" s="205" t="s">
        <v>196</v>
      </c>
      <c r="H305" s="206">
        <v>36</v>
      </c>
      <c r="I305" s="207"/>
      <c r="J305" s="208">
        <f>ROUND(I305*H305,2)</f>
        <v>0</v>
      </c>
      <c r="K305" s="204" t="s">
        <v>19</v>
      </c>
      <c r="L305" s="42"/>
      <c r="M305" s="209" t="s">
        <v>19</v>
      </c>
      <c r="N305" s="210" t="s">
        <v>40</v>
      </c>
      <c r="O305" s="82"/>
      <c r="P305" s="211">
        <f>O305*H305</f>
        <v>0</v>
      </c>
      <c r="Q305" s="211">
        <v>0</v>
      </c>
      <c r="R305" s="211">
        <f>Q305*H305</f>
        <v>0</v>
      </c>
      <c r="S305" s="211">
        <v>0</v>
      </c>
      <c r="T305" s="212">
        <f>S305*H305</f>
        <v>0</v>
      </c>
      <c r="U305" s="36"/>
      <c r="V305" s="36"/>
      <c r="W305" s="36"/>
      <c r="X305" s="36"/>
      <c r="Y305" s="36"/>
      <c r="Z305" s="36"/>
      <c r="AA305" s="36"/>
      <c r="AB305" s="36"/>
      <c r="AC305" s="36"/>
      <c r="AD305" s="36"/>
      <c r="AE305" s="36"/>
      <c r="AR305" s="213" t="s">
        <v>169</v>
      </c>
      <c r="AT305" s="213" t="s">
        <v>164</v>
      </c>
      <c r="AU305" s="213" t="s">
        <v>79</v>
      </c>
      <c r="AY305" s="15" t="s">
        <v>162</v>
      </c>
      <c r="BE305" s="214">
        <f>IF(N305="základní",J305,0)</f>
        <v>0</v>
      </c>
      <c r="BF305" s="214">
        <f>IF(N305="snížená",J305,0)</f>
        <v>0</v>
      </c>
      <c r="BG305" s="214">
        <f>IF(N305="zákl. přenesená",J305,0)</f>
        <v>0</v>
      </c>
      <c r="BH305" s="214">
        <f>IF(N305="sníž. přenesená",J305,0)</f>
        <v>0</v>
      </c>
      <c r="BI305" s="214">
        <f>IF(N305="nulová",J305,0)</f>
        <v>0</v>
      </c>
      <c r="BJ305" s="15" t="s">
        <v>77</v>
      </c>
      <c r="BK305" s="214">
        <f>ROUND(I305*H305,2)</f>
        <v>0</v>
      </c>
      <c r="BL305" s="15" t="s">
        <v>169</v>
      </c>
      <c r="BM305" s="213" t="s">
        <v>1331</v>
      </c>
    </row>
    <row r="306" spans="1:65" s="2" customFormat="1" ht="16.5" customHeight="1">
      <c r="A306" s="36"/>
      <c r="B306" s="37"/>
      <c r="C306" s="202" t="s">
        <v>694</v>
      </c>
      <c r="D306" s="202" t="s">
        <v>164</v>
      </c>
      <c r="E306" s="203" t="s">
        <v>1332</v>
      </c>
      <c r="F306" s="204" t="s">
        <v>1333</v>
      </c>
      <c r="G306" s="205" t="s">
        <v>196</v>
      </c>
      <c r="H306" s="206">
        <v>6</v>
      </c>
      <c r="I306" s="207"/>
      <c r="J306" s="208">
        <f>ROUND(I306*H306,2)</f>
        <v>0</v>
      </c>
      <c r="K306" s="204" t="s">
        <v>19</v>
      </c>
      <c r="L306" s="42"/>
      <c r="M306" s="209" t="s">
        <v>19</v>
      </c>
      <c r="N306" s="210" t="s">
        <v>40</v>
      </c>
      <c r="O306" s="82"/>
      <c r="P306" s="211">
        <f>O306*H306</f>
        <v>0</v>
      </c>
      <c r="Q306" s="211">
        <v>0</v>
      </c>
      <c r="R306" s="211">
        <f>Q306*H306</f>
        <v>0</v>
      </c>
      <c r="S306" s="211">
        <v>0</v>
      </c>
      <c r="T306" s="212">
        <f>S306*H306</f>
        <v>0</v>
      </c>
      <c r="U306" s="36"/>
      <c r="V306" s="36"/>
      <c r="W306" s="36"/>
      <c r="X306" s="36"/>
      <c r="Y306" s="36"/>
      <c r="Z306" s="36"/>
      <c r="AA306" s="36"/>
      <c r="AB306" s="36"/>
      <c r="AC306" s="36"/>
      <c r="AD306" s="36"/>
      <c r="AE306" s="36"/>
      <c r="AR306" s="213" t="s">
        <v>169</v>
      </c>
      <c r="AT306" s="213" t="s">
        <v>164</v>
      </c>
      <c r="AU306" s="213" t="s">
        <v>79</v>
      </c>
      <c r="AY306" s="15" t="s">
        <v>162</v>
      </c>
      <c r="BE306" s="214">
        <f>IF(N306="základní",J306,0)</f>
        <v>0</v>
      </c>
      <c r="BF306" s="214">
        <f>IF(N306="snížená",J306,0)</f>
        <v>0</v>
      </c>
      <c r="BG306" s="214">
        <f>IF(N306="zákl. přenesená",J306,0)</f>
        <v>0</v>
      </c>
      <c r="BH306" s="214">
        <f>IF(N306="sníž. přenesená",J306,0)</f>
        <v>0</v>
      </c>
      <c r="BI306" s="214">
        <f>IF(N306="nulová",J306,0)</f>
        <v>0</v>
      </c>
      <c r="BJ306" s="15" t="s">
        <v>77</v>
      </c>
      <c r="BK306" s="214">
        <f>ROUND(I306*H306,2)</f>
        <v>0</v>
      </c>
      <c r="BL306" s="15" t="s">
        <v>169</v>
      </c>
      <c r="BM306" s="213" t="s">
        <v>1334</v>
      </c>
    </row>
    <row r="307" spans="1:65" s="2" customFormat="1" ht="16.5" customHeight="1">
      <c r="A307" s="36"/>
      <c r="B307" s="37"/>
      <c r="C307" s="202" t="s">
        <v>699</v>
      </c>
      <c r="D307" s="202" t="s">
        <v>164</v>
      </c>
      <c r="E307" s="203" t="s">
        <v>1335</v>
      </c>
      <c r="F307" s="204" t="s">
        <v>1336</v>
      </c>
      <c r="G307" s="205" t="s">
        <v>196</v>
      </c>
      <c r="H307" s="206">
        <v>61</v>
      </c>
      <c r="I307" s="207"/>
      <c r="J307" s="208">
        <f>ROUND(I307*H307,2)</f>
        <v>0</v>
      </c>
      <c r="K307" s="204" t="s">
        <v>19</v>
      </c>
      <c r="L307" s="42"/>
      <c r="M307" s="209" t="s">
        <v>19</v>
      </c>
      <c r="N307" s="210" t="s">
        <v>40</v>
      </c>
      <c r="O307" s="82"/>
      <c r="P307" s="211">
        <f>O307*H307</f>
        <v>0</v>
      </c>
      <c r="Q307" s="211">
        <v>0</v>
      </c>
      <c r="R307" s="211">
        <f>Q307*H307</f>
        <v>0</v>
      </c>
      <c r="S307" s="211">
        <v>0</v>
      </c>
      <c r="T307" s="212">
        <f>S307*H307</f>
        <v>0</v>
      </c>
      <c r="U307" s="36"/>
      <c r="V307" s="36"/>
      <c r="W307" s="36"/>
      <c r="X307" s="36"/>
      <c r="Y307" s="36"/>
      <c r="Z307" s="36"/>
      <c r="AA307" s="36"/>
      <c r="AB307" s="36"/>
      <c r="AC307" s="36"/>
      <c r="AD307" s="36"/>
      <c r="AE307" s="36"/>
      <c r="AR307" s="213" t="s">
        <v>169</v>
      </c>
      <c r="AT307" s="213" t="s">
        <v>164</v>
      </c>
      <c r="AU307" s="213" t="s">
        <v>79</v>
      </c>
      <c r="AY307" s="15" t="s">
        <v>162</v>
      </c>
      <c r="BE307" s="214">
        <f>IF(N307="základní",J307,0)</f>
        <v>0</v>
      </c>
      <c r="BF307" s="214">
        <f>IF(N307="snížená",J307,0)</f>
        <v>0</v>
      </c>
      <c r="BG307" s="214">
        <f>IF(N307="zákl. přenesená",J307,0)</f>
        <v>0</v>
      </c>
      <c r="BH307" s="214">
        <f>IF(N307="sníž. přenesená",J307,0)</f>
        <v>0</v>
      </c>
      <c r="BI307" s="214">
        <f>IF(N307="nulová",J307,0)</f>
        <v>0</v>
      </c>
      <c r="BJ307" s="15" t="s">
        <v>77</v>
      </c>
      <c r="BK307" s="214">
        <f>ROUND(I307*H307,2)</f>
        <v>0</v>
      </c>
      <c r="BL307" s="15" t="s">
        <v>169</v>
      </c>
      <c r="BM307" s="213" t="s">
        <v>1337</v>
      </c>
    </row>
    <row r="308" spans="1:65" s="2" customFormat="1" ht="44.25" customHeight="1">
      <c r="A308" s="36"/>
      <c r="B308" s="37"/>
      <c r="C308" s="202" t="s">
        <v>704</v>
      </c>
      <c r="D308" s="202" t="s">
        <v>164</v>
      </c>
      <c r="E308" s="203" t="s">
        <v>1338</v>
      </c>
      <c r="F308" s="204" t="s">
        <v>1339</v>
      </c>
      <c r="G308" s="205" t="s">
        <v>235</v>
      </c>
      <c r="H308" s="206">
        <v>3074.563</v>
      </c>
      <c r="I308" s="207"/>
      <c r="J308" s="208">
        <f>ROUND(I308*H308,2)</f>
        <v>0</v>
      </c>
      <c r="K308" s="204" t="s">
        <v>168</v>
      </c>
      <c r="L308" s="42"/>
      <c r="M308" s="209" t="s">
        <v>19</v>
      </c>
      <c r="N308" s="210" t="s">
        <v>40</v>
      </c>
      <c r="O308" s="82"/>
      <c r="P308" s="211">
        <f>O308*H308</f>
        <v>0</v>
      </c>
      <c r="Q308" s="211">
        <v>0</v>
      </c>
      <c r="R308" s="211">
        <f>Q308*H308</f>
        <v>0</v>
      </c>
      <c r="S308" s="211">
        <v>0</v>
      </c>
      <c r="T308" s="212">
        <f>S308*H308</f>
        <v>0</v>
      </c>
      <c r="U308" s="36"/>
      <c r="V308" s="36"/>
      <c r="W308" s="36"/>
      <c r="X308" s="36"/>
      <c r="Y308" s="36"/>
      <c r="Z308" s="36"/>
      <c r="AA308" s="36"/>
      <c r="AB308" s="36"/>
      <c r="AC308" s="36"/>
      <c r="AD308" s="36"/>
      <c r="AE308" s="36"/>
      <c r="AR308" s="213" t="s">
        <v>169</v>
      </c>
      <c r="AT308" s="213" t="s">
        <v>164</v>
      </c>
      <c r="AU308" s="213" t="s">
        <v>79</v>
      </c>
      <c r="AY308" s="15" t="s">
        <v>162</v>
      </c>
      <c r="BE308" s="214">
        <f>IF(N308="základní",J308,0)</f>
        <v>0</v>
      </c>
      <c r="BF308" s="214">
        <f>IF(N308="snížená",J308,0)</f>
        <v>0</v>
      </c>
      <c r="BG308" s="214">
        <f>IF(N308="zákl. přenesená",J308,0)</f>
        <v>0</v>
      </c>
      <c r="BH308" s="214">
        <f>IF(N308="sníž. přenesená",J308,0)</f>
        <v>0</v>
      </c>
      <c r="BI308" s="214">
        <f>IF(N308="nulová",J308,0)</f>
        <v>0</v>
      </c>
      <c r="BJ308" s="15" t="s">
        <v>77</v>
      </c>
      <c r="BK308" s="214">
        <f>ROUND(I308*H308,2)</f>
        <v>0</v>
      </c>
      <c r="BL308" s="15" t="s">
        <v>169</v>
      </c>
      <c r="BM308" s="213" t="s">
        <v>1340</v>
      </c>
    </row>
    <row r="309" spans="1:47" s="2" customFormat="1" ht="12">
      <c r="A309" s="36"/>
      <c r="B309" s="37"/>
      <c r="C309" s="38"/>
      <c r="D309" s="215" t="s">
        <v>171</v>
      </c>
      <c r="E309" s="38"/>
      <c r="F309" s="216" t="s">
        <v>1341</v>
      </c>
      <c r="G309" s="38"/>
      <c r="H309" s="38"/>
      <c r="I309" s="217"/>
      <c r="J309" s="38"/>
      <c r="K309" s="38"/>
      <c r="L309" s="42"/>
      <c r="M309" s="218"/>
      <c r="N309" s="219"/>
      <c r="O309" s="82"/>
      <c r="P309" s="82"/>
      <c r="Q309" s="82"/>
      <c r="R309" s="82"/>
      <c r="S309" s="82"/>
      <c r="T309" s="83"/>
      <c r="U309" s="36"/>
      <c r="V309" s="36"/>
      <c r="W309" s="36"/>
      <c r="X309" s="36"/>
      <c r="Y309" s="36"/>
      <c r="Z309" s="36"/>
      <c r="AA309" s="36"/>
      <c r="AB309" s="36"/>
      <c r="AC309" s="36"/>
      <c r="AD309" s="36"/>
      <c r="AE309" s="36"/>
      <c r="AT309" s="15" t="s">
        <v>171</v>
      </c>
      <c r="AU309" s="15" t="s">
        <v>79</v>
      </c>
    </row>
    <row r="310" spans="1:65" s="2" customFormat="1" ht="55.5" customHeight="1">
      <c r="A310" s="36"/>
      <c r="B310" s="37"/>
      <c r="C310" s="202" t="s">
        <v>709</v>
      </c>
      <c r="D310" s="202" t="s">
        <v>164</v>
      </c>
      <c r="E310" s="203" t="s">
        <v>1342</v>
      </c>
      <c r="F310" s="204" t="s">
        <v>1343</v>
      </c>
      <c r="G310" s="205" t="s">
        <v>235</v>
      </c>
      <c r="H310" s="206">
        <v>553421.34</v>
      </c>
      <c r="I310" s="207"/>
      <c r="J310" s="208">
        <f>ROUND(I310*H310,2)</f>
        <v>0</v>
      </c>
      <c r="K310" s="204" t="s">
        <v>168</v>
      </c>
      <c r="L310" s="42"/>
      <c r="M310" s="209" t="s">
        <v>19</v>
      </c>
      <c r="N310" s="210" t="s">
        <v>40</v>
      </c>
      <c r="O310" s="82"/>
      <c r="P310" s="211">
        <f>O310*H310</f>
        <v>0</v>
      </c>
      <c r="Q310" s="211">
        <v>0</v>
      </c>
      <c r="R310" s="211">
        <f>Q310*H310</f>
        <v>0</v>
      </c>
      <c r="S310" s="211">
        <v>0</v>
      </c>
      <c r="T310" s="212">
        <f>S310*H310</f>
        <v>0</v>
      </c>
      <c r="U310" s="36"/>
      <c r="V310" s="36"/>
      <c r="W310" s="36"/>
      <c r="X310" s="36"/>
      <c r="Y310" s="36"/>
      <c r="Z310" s="36"/>
      <c r="AA310" s="36"/>
      <c r="AB310" s="36"/>
      <c r="AC310" s="36"/>
      <c r="AD310" s="36"/>
      <c r="AE310" s="36"/>
      <c r="AR310" s="213" t="s">
        <v>169</v>
      </c>
      <c r="AT310" s="213" t="s">
        <v>164</v>
      </c>
      <c r="AU310" s="213" t="s">
        <v>79</v>
      </c>
      <c r="AY310" s="15" t="s">
        <v>162</v>
      </c>
      <c r="BE310" s="214">
        <f>IF(N310="základní",J310,0)</f>
        <v>0</v>
      </c>
      <c r="BF310" s="214">
        <f>IF(N310="snížená",J310,0)</f>
        <v>0</v>
      </c>
      <c r="BG310" s="214">
        <f>IF(N310="zákl. přenesená",J310,0)</f>
        <v>0</v>
      </c>
      <c r="BH310" s="214">
        <f>IF(N310="sníž. přenesená",J310,0)</f>
        <v>0</v>
      </c>
      <c r="BI310" s="214">
        <f>IF(N310="nulová",J310,0)</f>
        <v>0</v>
      </c>
      <c r="BJ310" s="15" t="s">
        <v>77</v>
      </c>
      <c r="BK310" s="214">
        <f>ROUND(I310*H310,2)</f>
        <v>0</v>
      </c>
      <c r="BL310" s="15" t="s">
        <v>169</v>
      </c>
      <c r="BM310" s="213" t="s">
        <v>1344</v>
      </c>
    </row>
    <row r="311" spans="1:47" s="2" customFormat="1" ht="12">
      <c r="A311" s="36"/>
      <c r="B311" s="37"/>
      <c r="C311" s="38"/>
      <c r="D311" s="215" t="s">
        <v>171</v>
      </c>
      <c r="E311" s="38"/>
      <c r="F311" s="216" t="s">
        <v>1345</v>
      </c>
      <c r="G311" s="38"/>
      <c r="H311" s="38"/>
      <c r="I311" s="217"/>
      <c r="J311" s="38"/>
      <c r="K311" s="38"/>
      <c r="L311" s="42"/>
      <c r="M311" s="218"/>
      <c r="N311" s="219"/>
      <c r="O311" s="82"/>
      <c r="P311" s="82"/>
      <c r="Q311" s="82"/>
      <c r="R311" s="82"/>
      <c r="S311" s="82"/>
      <c r="T311" s="83"/>
      <c r="U311" s="36"/>
      <c r="V311" s="36"/>
      <c r="W311" s="36"/>
      <c r="X311" s="36"/>
      <c r="Y311" s="36"/>
      <c r="Z311" s="36"/>
      <c r="AA311" s="36"/>
      <c r="AB311" s="36"/>
      <c r="AC311" s="36"/>
      <c r="AD311" s="36"/>
      <c r="AE311" s="36"/>
      <c r="AT311" s="15" t="s">
        <v>171</v>
      </c>
      <c r="AU311" s="15" t="s">
        <v>79</v>
      </c>
    </row>
    <row r="312" spans="1:65" s="2" customFormat="1" ht="44.25" customHeight="1">
      <c r="A312" s="36"/>
      <c r="B312" s="37"/>
      <c r="C312" s="202" t="s">
        <v>714</v>
      </c>
      <c r="D312" s="202" t="s">
        <v>164</v>
      </c>
      <c r="E312" s="203" t="s">
        <v>1346</v>
      </c>
      <c r="F312" s="204" t="s">
        <v>1347</v>
      </c>
      <c r="G312" s="205" t="s">
        <v>235</v>
      </c>
      <c r="H312" s="206">
        <v>3074.563</v>
      </c>
      <c r="I312" s="207"/>
      <c r="J312" s="208">
        <f>ROUND(I312*H312,2)</f>
        <v>0</v>
      </c>
      <c r="K312" s="204" t="s">
        <v>168</v>
      </c>
      <c r="L312" s="42"/>
      <c r="M312" s="209" t="s">
        <v>19</v>
      </c>
      <c r="N312" s="210" t="s">
        <v>40</v>
      </c>
      <c r="O312" s="82"/>
      <c r="P312" s="211">
        <f>O312*H312</f>
        <v>0</v>
      </c>
      <c r="Q312" s="211">
        <v>0</v>
      </c>
      <c r="R312" s="211">
        <f>Q312*H312</f>
        <v>0</v>
      </c>
      <c r="S312" s="211">
        <v>0</v>
      </c>
      <c r="T312" s="212">
        <f>S312*H312</f>
        <v>0</v>
      </c>
      <c r="U312" s="36"/>
      <c r="V312" s="36"/>
      <c r="W312" s="36"/>
      <c r="X312" s="36"/>
      <c r="Y312" s="36"/>
      <c r="Z312" s="36"/>
      <c r="AA312" s="36"/>
      <c r="AB312" s="36"/>
      <c r="AC312" s="36"/>
      <c r="AD312" s="36"/>
      <c r="AE312" s="36"/>
      <c r="AR312" s="213" t="s">
        <v>169</v>
      </c>
      <c r="AT312" s="213" t="s">
        <v>164</v>
      </c>
      <c r="AU312" s="213" t="s">
        <v>79</v>
      </c>
      <c r="AY312" s="15" t="s">
        <v>162</v>
      </c>
      <c r="BE312" s="214">
        <f>IF(N312="základní",J312,0)</f>
        <v>0</v>
      </c>
      <c r="BF312" s="214">
        <f>IF(N312="snížená",J312,0)</f>
        <v>0</v>
      </c>
      <c r="BG312" s="214">
        <f>IF(N312="zákl. přenesená",J312,0)</f>
        <v>0</v>
      </c>
      <c r="BH312" s="214">
        <f>IF(N312="sníž. přenesená",J312,0)</f>
        <v>0</v>
      </c>
      <c r="BI312" s="214">
        <f>IF(N312="nulová",J312,0)</f>
        <v>0</v>
      </c>
      <c r="BJ312" s="15" t="s">
        <v>77</v>
      </c>
      <c r="BK312" s="214">
        <f>ROUND(I312*H312,2)</f>
        <v>0</v>
      </c>
      <c r="BL312" s="15" t="s">
        <v>169</v>
      </c>
      <c r="BM312" s="213" t="s">
        <v>1348</v>
      </c>
    </row>
    <row r="313" spans="1:47" s="2" customFormat="1" ht="12">
      <c r="A313" s="36"/>
      <c r="B313" s="37"/>
      <c r="C313" s="38"/>
      <c r="D313" s="215" t="s">
        <v>171</v>
      </c>
      <c r="E313" s="38"/>
      <c r="F313" s="216" t="s">
        <v>1349</v>
      </c>
      <c r="G313" s="38"/>
      <c r="H313" s="38"/>
      <c r="I313" s="217"/>
      <c r="J313" s="38"/>
      <c r="K313" s="38"/>
      <c r="L313" s="42"/>
      <c r="M313" s="218"/>
      <c r="N313" s="219"/>
      <c r="O313" s="82"/>
      <c r="P313" s="82"/>
      <c r="Q313" s="82"/>
      <c r="R313" s="82"/>
      <c r="S313" s="82"/>
      <c r="T313" s="83"/>
      <c r="U313" s="36"/>
      <c r="V313" s="36"/>
      <c r="W313" s="36"/>
      <c r="X313" s="36"/>
      <c r="Y313" s="36"/>
      <c r="Z313" s="36"/>
      <c r="AA313" s="36"/>
      <c r="AB313" s="36"/>
      <c r="AC313" s="36"/>
      <c r="AD313" s="36"/>
      <c r="AE313" s="36"/>
      <c r="AT313" s="15" t="s">
        <v>171</v>
      </c>
      <c r="AU313" s="15" t="s">
        <v>79</v>
      </c>
    </row>
    <row r="314" spans="1:65" s="2" customFormat="1" ht="24.15" customHeight="1">
      <c r="A314" s="36"/>
      <c r="B314" s="37"/>
      <c r="C314" s="202" t="s">
        <v>721</v>
      </c>
      <c r="D314" s="202" t="s">
        <v>164</v>
      </c>
      <c r="E314" s="203" t="s">
        <v>1350</v>
      </c>
      <c r="F314" s="204" t="s">
        <v>1351</v>
      </c>
      <c r="G314" s="205" t="s">
        <v>235</v>
      </c>
      <c r="H314" s="206">
        <v>3074.563</v>
      </c>
      <c r="I314" s="207"/>
      <c r="J314" s="208">
        <f>ROUND(I314*H314,2)</f>
        <v>0</v>
      </c>
      <c r="K314" s="204" t="s">
        <v>168</v>
      </c>
      <c r="L314" s="42"/>
      <c r="M314" s="209" t="s">
        <v>19</v>
      </c>
      <c r="N314" s="210" t="s">
        <v>40</v>
      </c>
      <c r="O314" s="82"/>
      <c r="P314" s="211">
        <f>O314*H314</f>
        <v>0</v>
      </c>
      <c r="Q314" s="211">
        <v>0</v>
      </c>
      <c r="R314" s="211">
        <f>Q314*H314</f>
        <v>0</v>
      </c>
      <c r="S314" s="211">
        <v>0</v>
      </c>
      <c r="T314" s="212">
        <f>S314*H314</f>
        <v>0</v>
      </c>
      <c r="U314" s="36"/>
      <c r="V314" s="36"/>
      <c r="W314" s="36"/>
      <c r="X314" s="36"/>
      <c r="Y314" s="36"/>
      <c r="Z314" s="36"/>
      <c r="AA314" s="36"/>
      <c r="AB314" s="36"/>
      <c r="AC314" s="36"/>
      <c r="AD314" s="36"/>
      <c r="AE314" s="36"/>
      <c r="AR314" s="213" t="s">
        <v>169</v>
      </c>
      <c r="AT314" s="213" t="s">
        <v>164</v>
      </c>
      <c r="AU314" s="213" t="s">
        <v>79</v>
      </c>
      <c r="AY314" s="15" t="s">
        <v>162</v>
      </c>
      <c r="BE314" s="214">
        <f>IF(N314="základní",J314,0)</f>
        <v>0</v>
      </c>
      <c r="BF314" s="214">
        <f>IF(N314="snížená",J314,0)</f>
        <v>0</v>
      </c>
      <c r="BG314" s="214">
        <f>IF(N314="zákl. přenesená",J314,0)</f>
        <v>0</v>
      </c>
      <c r="BH314" s="214">
        <f>IF(N314="sníž. přenesená",J314,0)</f>
        <v>0</v>
      </c>
      <c r="BI314" s="214">
        <f>IF(N314="nulová",J314,0)</f>
        <v>0</v>
      </c>
      <c r="BJ314" s="15" t="s">
        <v>77</v>
      </c>
      <c r="BK314" s="214">
        <f>ROUND(I314*H314,2)</f>
        <v>0</v>
      </c>
      <c r="BL314" s="15" t="s">
        <v>169</v>
      </c>
      <c r="BM314" s="213" t="s">
        <v>1352</v>
      </c>
    </row>
    <row r="315" spans="1:47" s="2" customFormat="1" ht="12">
      <c r="A315" s="36"/>
      <c r="B315" s="37"/>
      <c r="C315" s="38"/>
      <c r="D315" s="215" t="s">
        <v>171</v>
      </c>
      <c r="E315" s="38"/>
      <c r="F315" s="216" t="s">
        <v>1353</v>
      </c>
      <c r="G315" s="38"/>
      <c r="H315" s="38"/>
      <c r="I315" s="217"/>
      <c r="J315" s="38"/>
      <c r="K315" s="38"/>
      <c r="L315" s="42"/>
      <c r="M315" s="218"/>
      <c r="N315" s="219"/>
      <c r="O315" s="82"/>
      <c r="P315" s="82"/>
      <c r="Q315" s="82"/>
      <c r="R315" s="82"/>
      <c r="S315" s="82"/>
      <c r="T315" s="83"/>
      <c r="U315" s="36"/>
      <c r="V315" s="36"/>
      <c r="W315" s="36"/>
      <c r="X315" s="36"/>
      <c r="Y315" s="36"/>
      <c r="Z315" s="36"/>
      <c r="AA315" s="36"/>
      <c r="AB315" s="36"/>
      <c r="AC315" s="36"/>
      <c r="AD315" s="36"/>
      <c r="AE315" s="36"/>
      <c r="AT315" s="15" t="s">
        <v>171</v>
      </c>
      <c r="AU315" s="15" t="s">
        <v>79</v>
      </c>
    </row>
    <row r="316" spans="1:65" s="2" customFormat="1" ht="33" customHeight="1">
      <c r="A316" s="36"/>
      <c r="B316" s="37"/>
      <c r="C316" s="202" t="s">
        <v>726</v>
      </c>
      <c r="D316" s="202" t="s">
        <v>164</v>
      </c>
      <c r="E316" s="203" t="s">
        <v>1354</v>
      </c>
      <c r="F316" s="204" t="s">
        <v>1355</v>
      </c>
      <c r="G316" s="205" t="s">
        <v>235</v>
      </c>
      <c r="H316" s="206">
        <v>553421.34</v>
      </c>
      <c r="I316" s="207"/>
      <c r="J316" s="208">
        <f>ROUND(I316*H316,2)</f>
        <v>0</v>
      </c>
      <c r="K316" s="204" t="s">
        <v>168</v>
      </c>
      <c r="L316" s="42"/>
      <c r="M316" s="209" t="s">
        <v>19</v>
      </c>
      <c r="N316" s="210" t="s">
        <v>40</v>
      </c>
      <c r="O316" s="82"/>
      <c r="P316" s="211">
        <f>O316*H316</f>
        <v>0</v>
      </c>
      <c r="Q316" s="211">
        <v>0</v>
      </c>
      <c r="R316" s="211">
        <f>Q316*H316</f>
        <v>0</v>
      </c>
      <c r="S316" s="211">
        <v>0</v>
      </c>
      <c r="T316" s="212">
        <f>S316*H316</f>
        <v>0</v>
      </c>
      <c r="U316" s="36"/>
      <c r="V316" s="36"/>
      <c r="W316" s="36"/>
      <c r="X316" s="36"/>
      <c r="Y316" s="36"/>
      <c r="Z316" s="36"/>
      <c r="AA316" s="36"/>
      <c r="AB316" s="36"/>
      <c r="AC316" s="36"/>
      <c r="AD316" s="36"/>
      <c r="AE316" s="36"/>
      <c r="AR316" s="213" t="s">
        <v>169</v>
      </c>
      <c r="AT316" s="213" t="s">
        <v>164</v>
      </c>
      <c r="AU316" s="213" t="s">
        <v>79</v>
      </c>
      <c r="AY316" s="15" t="s">
        <v>162</v>
      </c>
      <c r="BE316" s="214">
        <f>IF(N316="základní",J316,0)</f>
        <v>0</v>
      </c>
      <c r="BF316" s="214">
        <f>IF(N316="snížená",J316,0)</f>
        <v>0</v>
      </c>
      <c r="BG316" s="214">
        <f>IF(N316="zákl. přenesená",J316,0)</f>
        <v>0</v>
      </c>
      <c r="BH316" s="214">
        <f>IF(N316="sníž. přenesená",J316,0)</f>
        <v>0</v>
      </c>
      <c r="BI316" s="214">
        <f>IF(N316="nulová",J316,0)</f>
        <v>0</v>
      </c>
      <c r="BJ316" s="15" t="s">
        <v>77</v>
      </c>
      <c r="BK316" s="214">
        <f>ROUND(I316*H316,2)</f>
        <v>0</v>
      </c>
      <c r="BL316" s="15" t="s">
        <v>169</v>
      </c>
      <c r="BM316" s="213" t="s">
        <v>1356</v>
      </c>
    </row>
    <row r="317" spans="1:47" s="2" customFormat="1" ht="12">
      <c r="A317" s="36"/>
      <c r="B317" s="37"/>
      <c r="C317" s="38"/>
      <c r="D317" s="215" t="s">
        <v>171</v>
      </c>
      <c r="E317" s="38"/>
      <c r="F317" s="216" t="s">
        <v>1357</v>
      </c>
      <c r="G317" s="38"/>
      <c r="H317" s="38"/>
      <c r="I317" s="217"/>
      <c r="J317" s="38"/>
      <c r="K317" s="38"/>
      <c r="L317" s="42"/>
      <c r="M317" s="218"/>
      <c r="N317" s="219"/>
      <c r="O317" s="82"/>
      <c r="P317" s="82"/>
      <c r="Q317" s="82"/>
      <c r="R317" s="82"/>
      <c r="S317" s="82"/>
      <c r="T317" s="83"/>
      <c r="U317" s="36"/>
      <c r="V317" s="36"/>
      <c r="W317" s="36"/>
      <c r="X317" s="36"/>
      <c r="Y317" s="36"/>
      <c r="Z317" s="36"/>
      <c r="AA317" s="36"/>
      <c r="AB317" s="36"/>
      <c r="AC317" s="36"/>
      <c r="AD317" s="36"/>
      <c r="AE317" s="36"/>
      <c r="AT317" s="15" t="s">
        <v>171</v>
      </c>
      <c r="AU317" s="15" t="s">
        <v>79</v>
      </c>
    </row>
    <row r="318" spans="1:65" s="2" customFormat="1" ht="24.15" customHeight="1">
      <c r="A318" s="36"/>
      <c r="B318" s="37"/>
      <c r="C318" s="202" t="s">
        <v>731</v>
      </c>
      <c r="D318" s="202" t="s">
        <v>164</v>
      </c>
      <c r="E318" s="203" t="s">
        <v>1358</v>
      </c>
      <c r="F318" s="204" t="s">
        <v>1359</v>
      </c>
      <c r="G318" s="205" t="s">
        <v>235</v>
      </c>
      <c r="H318" s="206">
        <v>3074.563</v>
      </c>
      <c r="I318" s="207"/>
      <c r="J318" s="208">
        <f>ROUND(I318*H318,2)</f>
        <v>0</v>
      </c>
      <c r="K318" s="204" t="s">
        <v>168</v>
      </c>
      <c r="L318" s="42"/>
      <c r="M318" s="209" t="s">
        <v>19</v>
      </c>
      <c r="N318" s="210" t="s">
        <v>40</v>
      </c>
      <c r="O318" s="82"/>
      <c r="P318" s="211">
        <f>O318*H318</f>
        <v>0</v>
      </c>
      <c r="Q318" s="211">
        <v>0</v>
      </c>
      <c r="R318" s="211">
        <f>Q318*H318</f>
        <v>0</v>
      </c>
      <c r="S318" s="211">
        <v>0</v>
      </c>
      <c r="T318" s="212">
        <f>S318*H318</f>
        <v>0</v>
      </c>
      <c r="U318" s="36"/>
      <c r="V318" s="36"/>
      <c r="W318" s="36"/>
      <c r="X318" s="36"/>
      <c r="Y318" s="36"/>
      <c r="Z318" s="36"/>
      <c r="AA318" s="36"/>
      <c r="AB318" s="36"/>
      <c r="AC318" s="36"/>
      <c r="AD318" s="36"/>
      <c r="AE318" s="36"/>
      <c r="AR318" s="213" t="s">
        <v>169</v>
      </c>
      <c r="AT318" s="213" t="s">
        <v>164</v>
      </c>
      <c r="AU318" s="213" t="s">
        <v>79</v>
      </c>
      <c r="AY318" s="15" t="s">
        <v>162</v>
      </c>
      <c r="BE318" s="214">
        <f>IF(N318="základní",J318,0)</f>
        <v>0</v>
      </c>
      <c r="BF318" s="214">
        <f>IF(N318="snížená",J318,0)</f>
        <v>0</v>
      </c>
      <c r="BG318" s="214">
        <f>IF(N318="zákl. přenesená",J318,0)</f>
        <v>0</v>
      </c>
      <c r="BH318" s="214">
        <f>IF(N318="sníž. přenesená",J318,0)</f>
        <v>0</v>
      </c>
      <c r="BI318" s="214">
        <f>IF(N318="nulová",J318,0)</f>
        <v>0</v>
      </c>
      <c r="BJ318" s="15" t="s">
        <v>77</v>
      </c>
      <c r="BK318" s="214">
        <f>ROUND(I318*H318,2)</f>
        <v>0</v>
      </c>
      <c r="BL318" s="15" t="s">
        <v>169</v>
      </c>
      <c r="BM318" s="213" t="s">
        <v>1360</v>
      </c>
    </row>
    <row r="319" spans="1:47" s="2" customFormat="1" ht="12">
      <c r="A319" s="36"/>
      <c r="B319" s="37"/>
      <c r="C319" s="38"/>
      <c r="D319" s="215" t="s">
        <v>171</v>
      </c>
      <c r="E319" s="38"/>
      <c r="F319" s="216" t="s">
        <v>1361</v>
      </c>
      <c r="G319" s="38"/>
      <c r="H319" s="38"/>
      <c r="I319" s="217"/>
      <c r="J319" s="38"/>
      <c r="K319" s="38"/>
      <c r="L319" s="42"/>
      <c r="M319" s="218"/>
      <c r="N319" s="219"/>
      <c r="O319" s="82"/>
      <c r="P319" s="82"/>
      <c r="Q319" s="82"/>
      <c r="R319" s="82"/>
      <c r="S319" s="82"/>
      <c r="T319" s="83"/>
      <c r="U319" s="36"/>
      <c r="V319" s="36"/>
      <c r="W319" s="36"/>
      <c r="X319" s="36"/>
      <c r="Y319" s="36"/>
      <c r="Z319" s="36"/>
      <c r="AA319" s="36"/>
      <c r="AB319" s="36"/>
      <c r="AC319" s="36"/>
      <c r="AD319" s="36"/>
      <c r="AE319" s="36"/>
      <c r="AT319" s="15" t="s">
        <v>171</v>
      </c>
      <c r="AU319" s="15" t="s">
        <v>79</v>
      </c>
    </row>
    <row r="320" spans="1:65" s="2" customFormat="1" ht="37.8" customHeight="1">
      <c r="A320" s="36"/>
      <c r="B320" s="37"/>
      <c r="C320" s="202" t="s">
        <v>736</v>
      </c>
      <c r="D320" s="202" t="s">
        <v>164</v>
      </c>
      <c r="E320" s="203" t="s">
        <v>279</v>
      </c>
      <c r="F320" s="204" t="s">
        <v>280</v>
      </c>
      <c r="G320" s="205" t="s">
        <v>235</v>
      </c>
      <c r="H320" s="206">
        <v>2615.34</v>
      </c>
      <c r="I320" s="207"/>
      <c r="J320" s="208">
        <f>ROUND(I320*H320,2)</f>
        <v>0</v>
      </c>
      <c r="K320" s="204" t="s">
        <v>168</v>
      </c>
      <c r="L320" s="42"/>
      <c r="M320" s="209" t="s">
        <v>19</v>
      </c>
      <c r="N320" s="210" t="s">
        <v>40</v>
      </c>
      <c r="O320" s="82"/>
      <c r="P320" s="211">
        <f>O320*H320</f>
        <v>0</v>
      </c>
      <c r="Q320" s="211">
        <v>0.00013</v>
      </c>
      <c r="R320" s="211">
        <f>Q320*H320</f>
        <v>0.33999419999999997</v>
      </c>
      <c r="S320" s="211">
        <v>0</v>
      </c>
      <c r="T320" s="212">
        <f>S320*H320</f>
        <v>0</v>
      </c>
      <c r="U320" s="36"/>
      <c r="V320" s="36"/>
      <c r="W320" s="36"/>
      <c r="X320" s="36"/>
      <c r="Y320" s="36"/>
      <c r="Z320" s="36"/>
      <c r="AA320" s="36"/>
      <c r="AB320" s="36"/>
      <c r="AC320" s="36"/>
      <c r="AD320" s="36"/>
      <c r="AE320" s="36"/>
      <c r="AR320" s="213" t="s">
        <v>169</v>
      </c>
      <c r="AT320" s="213" t="s">
        <v>164</v>
      </c>
      <c r="AU320" s="213" t="s">
        <v>79</v>
      </c>
      <c r="AY320" s="15" t="s">
        <v>162</v>
      </c>
      <c r="BE320" s="214">
        <f>IF(N320="základní",J320,0)</f>
        <v>0</v>
      </c>
      <c r="BF320" s="214">
        <f>IF(N320="snížená",J320,0)</f>
        <v>0</v>
      </c>
      <c r="BG320" s="214">
        <f>IF(N320="zákl. přenesená",J320,0)</f>
        <v>0</v>
      </c>
      <c r="BH320" s="214">
        <f>IF(N320="sníž. přenesená",J320,0)</f>
        <v>0</v>
      </c>
      <c r="BI320" s="214">
        <f>IF(N320="nulová",J320,0)</f>
        <v>0</v>
      </c>
      <c r="BJ320" s="15" t="s">
        <v>77</v>
      </c>
      <c r="BK320" s="214">
        <f>ROUND(I320*H320,2)</f>
        <v>0</v>
      </c>
      <c r="BL320" s="15" t="s">
        <v>169</v>
      </c>
      <c r="BM320" s="213" t="s">
        <v>1362</v>
      </c>
    </row>
    <row r="321" spans="1:47" s="2" customFormat="1" ht="12">
      <c r="A321" s="36"/>
      <c r="B321" s="37"/>
      <c r="C321" s="38"/>
      <c r="D321" s="215" t="s">
        <v>171</v>
      </c>
      <c r="E321" s="38"/>
      <c r="F321" s="216" t="s">
        <v>282</v>
      </c>
      <c r="G321" s="38"/>
      <c r="H321" s="38"/>
      <c r="I321" s="217"/>
      <c r="J321" s="38"/>
      <c r="K321" s="38"/>
      <c r="L321" s="42"/>
      <c r="M321" s="218"/>
      <c r="N321" s="219"/>
      <c r="O321" s="82"/>
      <c r="P321" s="82"/>
      <c r="Q321" s="82"/>
      <c r="R321" s="82"/>
      <c r="S321" s="82"/>
      <c r="T321" s="83"/>
      <c r="U321" s="36"/>
      <c r="V321" s="36"/>
      <c r="W321" s="36"/>
      <c r="X321" s="36"/>
      <c r="Y321" s="36"/>
      <c r="Z321" s="36"/>
      <c r="AA321" s="36"/>
      <c r="AB321" s="36"/>
      <c r="AC321" s="36"/>
      <c r="AD321" s="36"/>
      <c r="AE321" s="36"/>
      <c r="AT321" s="15" t="s">
        <v>171</v>
      </c>
      <c r="AU321" s="15" t="s">
        <v>79</v>
      </c>
    </row>
    <row r="322" spans="1:65" s="2" customFormat="1" ht="37.8" customHeight="1">
      <c r="A322" s="36"/>
      <c r="B322" s="37"/>
      <c r="C322" s="202" t="s">
        <v>741</v>
      </c>
      <c r="D322" s="202" t="s">
        <v>164</v>
      </c>
      <c r="E322" s="203" t="s">
        <v>1363</v>
      </c>
      <c r="F322" s="204" t="s">
        <v>1364</v>
      </c>
      <c r="G322" s="205" t="s">
        <v>235</v>
      </c>
      <c r="H322" s="206">
        <v>43.99</v>
      </c>
      <c r="I322" s="207"/>
      <c r="J322" s="208">
        <f>ROUND(I322*H322,2)</f>
        <v>0</v>
      </c>
      <c r="K322" s="204" t="s">
        <v>168</v>
      </c>
      <c r="L322" s="42"/>
      <c r="M322" s="209" t="s">
        <v>19</v>
      </c>
      <c r="N322" s="210" t="s">
        <v>40</v>
      </c>
      <c r="O322" s="82"/>
      <c r="P322" s="211">
        <f>O322*H322</f>
        <v>0</v>
      </c>
      <c r="Q322" s="211">
        <v>0.00021</v>
      </c>
      <c r="R322" s="211">
        <f>Q322*H322</f>
        <v>0.0092379</v>
      </c>
      <c r="S322" s="211">
        <v>0</v>
      </c>
      <c r="T322" s="212">
        <f>S322*H322</f>
        <v>0</v>
      </c>
      <c r="U322" s="36"/>
      <c r="V322" s="36"/>
      <c r="W322" s="36"/>
      <c r="X322" s="36"/>
      <c r="Y322" s="36"/>
      <c r="Z322" s="36"/>
      <c r="AA322" s="36"/>
      <c r="AB322" s="36"/>
      <c r="AC322" s="36"/>
      <c r="AD322" s="36"/>
      <c r="AE322" s="36"/>
      <c r="AR322" s="213" t="s">
        <v>169</v>
      </c>
      <c r="AT322" s="213" t="s">
        <v>164</v>
      </c>
      <c r="AU322" s="213" t="s">
        <v>79</v>
      </c>
      <c r="AY322" s="15" t="s">
        <v>162</v>
      </c>
      <c r="BE322" s="214">
        <f>IF(N322="základní",J322,0)</f>
        <v>0</v>
      </c>
      <c r="BF322" s="214">
        <f>IF(N322="snížená",J322,0)</f>
        <v>0</v>
      </c>
      <c r="BG322" s="214">
        <f>IF(N322="zákl. přenesená",J322,0)</f>
        <v>0</v>
      </c>
      <c r="BH322" s="214">
        <f>IF(N322="sníž. přenesená",J322,0)</f>
        <v>0</v>
      </c>
      <c r="BI322" s="214">
        <f>IF(N322="nulová",J322,0)</f>
        <v>0</v>
      </c>
      <c r="BJ322" s="15" t="s">
        <v>77</v>
      </c>
      <c r="BK322" s="214">
        <f>ROUND(I322*H322,2)</f>
        <v>0</v>
      </c>
      <c r="BL322" s="15" t="s">
        <v>169</v>
      </c>
      <c r="BM322" s="213" t="s">
        <v>1365</v>
      </c>
    </row>
    <row r="323" spans="1:47" s="2" customFormat="1" ht="12">
      <c r="A323" s="36"/>
      <c r="B323" s="37"/>
      <c r="C323" s="38"/>
      <c r="D323" s="215" t="s">
        <v>171</v>
      </c>
      <c r="E323" s="38"/>
      <c r="F323" s="216" t="s">
        <v>1366</v>
      </c>
      <c r="G323" s="38"/>
      <c r="H323" s="38"/>
      <c r="I323" s="217"/>
      <c r="J323" s="38"/>
      <c r="K323" s="38"/>
      <c r="L323" s="42"/>
      <c r="M323" s="218"/>
      <c r="N323" s="219"/>
      <c r="O323" s="82"/>
      <c r="P323" s="82"/>
      <c r="Q323" s="82"/>
      <c r="R323" s="82"/>
      <c r="S323" s="82"/>
      <c r="T323" s="83"/>
      <c r="U323" s="36"/>
      <c r="V323" s="36"/>
      <c r="W323" s="36"/>
      <c r="X323" s="36"/>
      <c r="Y323" s="36"/>
      <c r="Z323" s="36"/>
      <c r="AA323" s="36"/>
      <c r="AB323" s="36"/>
      <c r="AC323" s="36"/>
      <c r="AD323" s="36"/>
      <c r="AE323" s="36"/>
      <c r="AT323" s="15" t="s">
        <v>171</v>
      </c>
      <c r="AU323" s="15" t="s">
        <v>79</v>
      </c>
    </row>
    <row r="324" spans="1:65" s="2" customFormat="1" ht="37.8" customHeight="1">
      <c r="A324" s="36"/>
      <c r="B324" s="37"/>
      <c r="C324" s="202" t="s">
        <v>746</v>
      </c>
      <c r="D324" s="202" t="s">
        <v>164</v>
      </c>
      <c r="E324" s="203" t="s">
        <v>1367</v>
      </c>
      <c r="F324" s="204" t="s">
        <v>1368</v>
      </c>
      <c r="G324" s="205" t="s">
        <v>327</v>
      </c>
      <c r="H324" s="206">
        <v>21.5</v>
      </c>
      <c r="I324" s="207"/>
      <c r="J324" s="208">
        <f>ROUND(I324*H324,2)</f>
        <v>0</v>
      </c>
      <c r="K324" s="204" t="s">
        <v>168</v>
      </c>
      <c r="L324" s="42"/>
      <c r="M324" s="209" t="s">
        <v>19</v>
      </c>
      <c r="N324" s="210" t="s">
        <v>40</v>
      </c>
      <c r="O324" s="82"/>
      <c r="P324" s="211">
        <f>O324*H324</f>
        <v>0</v>
      </c>
      <c r="Q324" s="211">
        <v>0</v>
      </c>
      <c r="R324" s="211">
        <f>Q324*H324</f>
        <v>0</v>
      </c>
      <c r="S324" s="211">
        <v>0</v>
      </c>
      <c r="T324" s="212">
        <f>S324*H324</f>
        <v>0</v>
      </c>
      <c r="U324" s="36"/>
      <c r="V324" s="36"/>
      <c r="W324" s="36"/>
      <c r="X324" s="36"/>
      <c r="Y324" s="36"/>
      <c r="Z324" s="36"/>
      <c r="AA324" s="36"/>
      <c r="AB324" s="36"/>
      <c r="AC324" s="36"/>
      <c r="AD324" s="36"/>
      <c r="AE324" s="36"/>
      <c r="AR324" s="213" t="s">
        <v>169</v>
      </c>
      <c r="AT324" s="213" t="s">
        <v>164</v>
      </c>
      <c r="AU324" s="213" t="s">
        <v>79</v>
      </c>
      <c r="AY324" s="15" t="s">
        <v>162</v>
      </c>
      <c r="BE324" s="214">
        <f>IF(N324="základní",J324,0)</f>
        <v>0</v>
      </c>
      <c r="BF324" s="214">
        <f>IF(N324="snížená",J324,0)</f>
        <v>0</v>
      </c>
      <c r="BG324" s="214">
        <f>IF(N324="zákl. přenesená",J324,0)</f>
        <v>0</v>
      </c>
      <c r="BH324" s="214">
        <f>IF(N324="sníž. přenesená",J324,0)</f>
        <v>0</v>
      </c>
      <c r="BI324" s="214">
        <f>IF(N324="nulová",J324,0)</f>
        <v>0</v>
      </c>
      <c r="BJ324" s="15" t="s">
        <v>77</v>
      </c>
      <c r="BK324" s="214">
        <f>ROUND(I324*H324,2)</f>
        <v>0</v>
      </c>
      <c r="BL324" s="15" t="s">
        <v>169</v>
      </c>
      <c r="BM324" s="213" t="s">
        <v>1369</v>
      </c>
    </row>
    <row r="325" spans="1:47" s="2" customFormat="1" ht="12">
      <c r="A325" s="36"/>
      <c r="B325" s="37"/>
      <c r="C325" s="38"/>
      <c r="D325" s="215" t="s">
        <v>171</v>
      </c>
      <c r="E325" s="38"/>
      <c r="F325" s="216" t="s">
        <v>1370</v>
      </c>
      <c r="G325" s="38"/>
      <c r="H325" s="38"/>
      <c r="I325" s="217"/>
      <c r="J325" s="38"/>
      <c r="K325" s="38"/>
      <c r="L325" s="42"/>
      <c r="M325" s="218"/>
      <c r="N325" s="219"/>
      <c r="O325" s="82"/>
      <c r="P325" s="82"/>
      <c r="Q325" s="82"/>
      <c r="R325" s="82"/>
      <c r="S325" s="82"/>
      <c r="T325" s="83"/>
      <c r="U325" s="36"/>
      <c r="V325" s="36"/>
      <c r="W325" s="36"/>
      <c r="X325" s="36"/>
      <c r="Y325" s="36"/>
      <c r="Z325" s="36"/>
      <c r="AA325" s="36"/>
      <c r="AB325" s="36"/>
      <c r="AC325" s="36"/>
      <c r="AD325" s="36"/>
      <c r="AE325" s="36"/>
      <c r="AT325" s="15" t="s">
        <v>171</v>
      </c>
      <c r="AU325" s="15" t="s">
        <v>79</v>
      </c>
    </row>
    <row r="326" spans="1:65" s="2" customFormat="1" ht="44.25" customHeight="1">
      <c r="A326" s="36"/>
      <c r="B326" s="37"/>
      <c r="C326" s="202" t="s">
        <v>751</v>
      </c>
      <c r="D326" s="202" t="s">
        <v>164</v>
      </c>
      <c r="E326" s="203" t="s">
        <v>1371</v>
      </c>
      <c r="F326" s="204" t="s">
        <v>1372</v>
      </c>
      <c r="G326" s="205" t="s">
        <v>327</v>
      </c>
      <c r="H326" s="206">
        <v>11610</v>
      </c>
      <c r="I326" s="207"/>
      <c r="J326" s="208">
        <f>ROUND(I326*H326,2)</f>
        <v>0</v>
      </c>
      <c r="K326" s="204" t="s">
        <v>168</v>
      </c>
      <c r="L326" s="42"/>
      <c r="M326" s="209" t="s">
        <v>19</v>
      </c>
      <c r="N326" s="210" t="s">
        <v>40</v>
      </c>
      <c r="O326" s="82"/>
      <c r="P326" s="211">
        <f>O326*H326</f>
        <v>0</v>
      </c>
      <c r="Q326" s="211">
        <v>0</v>
      </c>
      <c r="R326" s="211">
        <f>Q326*H326</f>
        <v>0</v>
      </c>
      <c r="S326" s="211">
        <v>0</v>
      </c>
      <c r="T326" s="212">
        <f>S326*H326</f>
        <v>0</v>
      </c>
      <c r="U326" s="36"/>
      <c r="V326" s="36"/>
      <c r="W326" s="36"/>
      <c r="X326" s="36"/>
      <c r="Y326" s="36"/>
      <c r="Z326" s="36"/>
      <c r="AA326" s="36"/>
      <c r="AB326" s="36"/>
      <c r="AC326" s="36"/>
      <c r="AD326" s="36"/>
      <c r="AE326" s="36"/>
      <c r="AR326" s="213" t="s">
        <v>169</v>
      </c>
      <c r="AT326" s="213" t="s">
        <v>164</v>
      </c>
      <c r="AU326" s="213" t="s">
        <v>79</v>
      </c>
      <c r="AY326" s="15" t="s">
        <v>162</v>
      </c>
      <c r="BE326" s="214">
        <f>IF(N326="základní",J326,0)</f>
        <v>0</v>
      </c>
      <c r="BF326" s="214">
        <f>IF(N326="snížená",J326,0)</f>
        <v>0</v>
      </c>
      <c r="BG326" s="214">
        <f>IF(N326="zákl. přenesená",J326,0)</f>
        <v>0</v>
      </c>
      <c r="BH326" s="214">
        <f>IF(N326="sníž. přenesená",J326,0)</f>
        <v>0</v>
      </c>
      <c r="BI326" s="214">
        <f>IF(N326="nulová",J326,0)</f>
        <v>0</v>
      </c>
      <c r="BJ326" s="15" t="s">
        <v>77</v>
      </c>
      <c r="BK326" s="214">
        <f>ROUND(I326*H326,2)</f>
        <v>0</v>
      </c>
      <c r="BL326" s="15" t="s">
        <v>169</v>
      </c>
      <c r="BM326" s="213" t="s">
        <v>1373</v>
      </c>
    </row>
    <row r="327" spans="1:47" s="2" customFormat="1" ht="12">
      <c r="A327" s="36"/>
      <c r="B327" s="37"/>
      <c r="C327" s="38"/>
      <c r="D327" s="215" t="s">
        <v>171</v>
      </c>
      <c r="E327" s="38"/>
      <c r="F327" s="216" t="s">
        <v>1374</v>
      </c>
      <c r="G327" s="38"/>
      <c r="H327" s="38"/>
      <c r="I327" s="217"/>
      <c r="J327" s="38"/>
      <c r="K327" s="38"/>
      <c r="L327" s="42"/>
      <c r="M327" s="218"/>
      <c r="N327" s="219"/>
      <c r="O327" s="82"/>
      <c r="P327" s="82"/>
      <c r="Q327" s="82"/>
      <c r="R327" s="82"/>
      <c r="S327" s="82"/>
      <c r="T327" s="83"/>
      <c r="U327" s="36"/>
      <c r="V327" s="36"/>
      <c r="W327" s="36"/>
      <c r="X327" s="36"/>
      <c r="Y327" s="36"/>
      <c r="Z327" s="36"/>
      <c r="AA327" s="36"/>
      <c r="AB327" s="36"/>
      <c r="AC327" s="36"/>
      <c r="AD327" s="36"/>
      <c r="AE327" s="36"/>
      <c r="AT327" s="15" t="s">
        <v>171</v>
      </c>
      <c r="AU327" s="15" t="s">
        <v>79</v>
      </c>
    </row>
    <row r="328" spans="1:65" s="2" customFormat="1" ht="37.8" customHeight="1">
      <c r="A328" s="36"/>
      <c r="B328" s="37"/>
      <c r="C328" s="202" t="s">
        <v>756</v>
      </c>
      <c r="D328" s="202" t="s">
        <v>164</v>
      </c>
      <c r="E328" s="203" t="s">
        <v>1375</v>
      </c>
      <c r="F328" s="204" t="s">
        <v>1376</v>
      </c>
      <c r="G328" s="205" t="s">
        <v>327</v>
      </c>
      <c r="H328" s="206">
        <v>21.5</v>
      </c>
      <c r="I328" s="207"/>
      <c r="J328" s="208">
        <f>ROUND(I328*H328,2)</f>
        <v>0</v>
      </c>
      <c r="K328" s="204" t="s">
        <v>168</v>
      </c>
      <c r="L328" s="42"/>
      <c r="M328" s="209" t="s">
        <v>19</v>
      </c>
      <c r="N328" s="210" t="s">
        <v>40</v>
      </c>
      <c r="O328" s="82"/>
      <c r="P328" s="211">
        <f>O328*H328</f>
        <v>0</v>
      </c>
      <c r="Q328" s="211">
        <v>0</v>
      </c>
      <c r="R328" s="211">
        <f>Q328*H328</f>
        <v>0</v>
      </c>
      <c r="S328" s="211">
        <v>0</v>
      </c>
      <c r="T328" s="212">
        <f>S328*H328</f>
        <v>0</v>
      </c>
      <c r="U328" s="36"/>
      <c r="V328" s="36"/>
      <c r="W328" s="36"/>
      <c r="X328" s="36"/>
      <c r="Y328" s="36"/>
      <c r="Z328" s="36"/>
      <c r="AA328" s="36"/>
      <c r="AB328" s="36"/>
      <c r="AC328" s="36"/>
      <c r="AD328" s="36"/>
      <c r="AE328" s="36"/>
      <c r="AR328" s="213" t="s">
        <v>169</v>
      </c>
      <c r="AT328" s="213" t="s">
        <v>164</v>
      </c>
      <c r="AU328" s="213" t="s">
        <v>79</v>
      </c>
      <c r="AY328" s="15" t="s">
        <v>162</v>
      </c>
      <c r="BE328" s="214">
        <f>IF(N328="základní",J328,0)</f>
        <v>0</v>
      </c>
      <c r="BF328" s="214">
        <f>IF(N328="snížená",J328,0)</f>
        <v>0</v>
      </c>
      <c r="BG328" s="214">
        <f>IF(N328="zákl. přenesená",J328,0)</f>
        <v>0</v>
      </c>
      <c r="BH328" s="214">
        <f>IF(N328="sníž. přenesená",J328,0)</f>
        <v>0</v>
      </c>
      <c r="BI328" s="214">
        <f>IF(N328="nulová",J328,0)</f>
        <v>0</v>
      </c>
      <c r="BJ328" s="15" t="s">
        <v>77</v>
      </c>
      <c r="BK328" s="214">
        <f>ROUND(I328*H328,2)</f>
        <v>0</v>
      </c>
      <c r="BL328" s="15" t="s">
        <v>169</v>
      </c>
      <c r="BM328" s="213" t="s">
        <v>1377</v>
      </c>
    </row>
    <row r="329" spans="1:47" s="2" customFormat="1" ht="12">
      <c r="A329" s="36"/>
      <c r="B329" s="37"/>
      <c r="C329" s="38"/>
      <c r="D329" s="215" t="s">
        <v>171</v>
      </c>
      <c r="E329" s="38"/>
      <c r="F329" s="216" t="s">
        <v>1378</v>
      </c>
      <c r="G329" s="38"/>
      <c r="H329" s="38"/>
      <c r="I329" s="217"/>
      <c r="J329" s="38"/>
      <c r="K329" s="38"/>
      <c r="L329" s="42"/>
      <c r="M329" s="218"/>
      <c r="N329" s="219"/>
      <c r="O329" s="82"/>
      <c r="P329" s="82"/>
      <c r="Q329" s="82"/>
      <c r="R329" s="82"/>
      <c r="S329" s="82"/>
      <c r="T329" s="83"/>
      <c r="U329" s="36"/>
      <c r="V329" s="36"/>
      <c r="W329" s="36"/>
      <c r="X329" s="36"/>
      <c r="Y329" s="36"/>
      <c r="Z329" s="36"/>
      <c r="AA329" s="36"/>
      <c r="AB329" s="36"/>
      <c r="AC329" s="36"/>
      <c r="AD329" s="36"/>
      <c r="AE329" s="36"/>
      <c r="AT329" s="15" t="s">
        <v>171</v>
      </c>
      <c r="AU329" s="15" t="s">
        <v>79</v>
      </c>
    </row>
    <row r="330" spans="1:65" s="2" customFormat="1" ht="37.8" customHeight="1">
      <c r="A330" s="36"/>
      <c r="B330" s="37"/>
      <c r="C330" s="202" t="s">
        <v>763</v>
      </c>
      <c r="D330" s="202" t="s">
        <v>164</v>
      </c>
      <c r="E330" s="203" t="s">
        <v>1379</v>
      </c>
      <c r="F330" s="204" t="s">
        <v>1380</v>
      </c>
      <c r="G330" s="205" t="s">
        <v>235</v>
      </c>
      <c r="H330" s="206">
        <v>2659.33</v>
      </c>
      <c r="I330" s="207"/>
      <c r="J330" s="208">
        <f>ROUND(I330*H330,2)</f>
        <v>0</v>
      </c>
      <c r="K330" s="204" t="s">
        <v>168</v>
      </c>
      <c r="L330" s="42"/>
      <c r="M330" s="209" t="s">
        <v>19</v>
      </c>
      <c r="N330" s="210" t="s">
        <v>40</v>
      </c>
      <c r="O330" s="82"/>
      <c r="P330" s="211">
        <f>O330*H330</f>
        <v>0</v>
      </c>
      <c r="Q330" s="211">
        <v>3.5E-05</v>
      </c>
      <c r="R330" s="211">
        <f>Q330*H330</f>
        <v>0.09307655</v>
      </c>
      <c r="S330" s="211">
        <v>0</v>
      </c>
      <c r="T330" s="212">
        <f>S330*H330</f>
        <v>0</v>
      </c>
      <c r="U330" s="36"/>
      <c r="V330" s="36"/>
      <c r="W330" s="36"/>
      <c r="X330" s="36"/>
      <c r="Y330" s="36"/>
      <c r="Z330" s="36"/>
      <c r="AA330" s="36"/>
      <c r="AB330" s="36"/>
      <c r="AC330" s="36"/>
      <c r="AD330" s="36"/>
      <c r="AE330" s="36"/>
      <c r="AR330" s="213" t="s">
        <v>169</v>
      </c>
      <c r="AT330" s="213" t="s">
        <v>164</v>
      </c>
      <c r="AU330" s="213" t="s">
        <v>79</v>
      </c>
      <c r="AY330" s="15" t="s">
        <v>162</v>
      </c>
      <c r="BE330" s="214">
        <f>IF(N330="základní",J330,0)</f>
        <v>0</v>
      </c>
      <c r="BF330" s="214">
        <f>IF(N330="snížená",J330,0)</f>
        <v>0</v>
      </c>
      <c r="BG330" s="214">
        <f>IF(N330="zákl. přenesená",J330,0)</f>
        <v>0</v>
      </c>
      <c r="BH330" s="214">
        <f>IF(N330="sníž. přenesená",J330,0)</f>
        <v>0</v>
      </c>
      <c r="BI330" s="214">
        <f>IF(N330="nulová",J330,0)</f>
        <v>0</v>
      </c>
      <c r="BJ330" s="15" t="s">
        <v>77</v>
      </c>
      <c r="BK330" s="214">
        <f>ROUND(I330*H330,2)</f>
        <v>0</v>
      </c>
      <c r="BL330" s="15" t="s">
        <v>169</v>
      </c>
      <c r="BM330" s="213" t="s">
        <v>1381</v>
      </c>
    </row>
    <row r="331" spans="1:47" s="2" customFormat="1" ht="12">
      <c r="A331" s="36"/>
      <c r="B331" s="37"/>
      <c r="C331" s="38"/>
      <c r="D331" s="215" t="s">
        <v>171</v>
      </c>
      <c r="E331" s="38"/>
      <c r="F331" s="216" t="s">
        <v>1382</v>
      </c>
      <c r="G331" s="38"/>
      <c r="H331" s="38"/>
      <c r="I331" s="217"/>
      <c r="J331" s="38"/>
      <c r="K331" s="38"/>
      <c r="L331" s="42"/>
      <c r="M331" s="218"/>
      <c r="N331" s="219"/>
      <c r="O331" s="82"/>
      <c r="P331" s="82"/>
      <c r="Q331" s="82"/>
      <c r="R331" s="82"/>
      <c r="S331" s="82"/>
      <c r="T331" s="83"/>
      <c r="U331" s="36"/>
      <c r="V331" s="36"/>
      <c r="W331" s="36"/>
      <c r="X331" s="36"/>
      <c r="Y331" s="36"/>
      <c r="Z331" s="36"/>
      <c r="AA331" s="36"/>
      <c r="AB331" s="36"/>
      <c r="AC331" s="36"/>
      <c r="AD331" s="36"/>
      <c r="AE331" s="36"/>
      <c r="AT331" s="15" t="s">
        <v>171</v>
      </c>
      <c r="AU331" s="15" t="s">
        <v>79</v>
      </c>
    </row>
    <row r="332" spans="1:65" s="2" customFormat="1" ht="33" customHeight="1">
      <c r="A332" s="36"/>
      <c r="B332" s="37"/>
      <c r="C332" s="202" t="s">
        <v>768</v>
      </c>
      <c r="D332" s="202" t="s">
        <v>164</v>
      </c>
      <c r="E332" s="203" t="s">
        <v>1383</v>
      </c>
      <c r="F332" s="204" t="s">
        <v>1384</v>
      </c>
      <c r="G332" s="205" t="s">
        <v>184</v>
      </c>
      <c r="H332" s="206">
        <v>0.738</v>
      </c>
      <c r="I332" s="207"/>
      <c r="J332" s="208">
        <f>ROUND(I332*H332,2)</f>
        <v>0</v>
      </c>
      <c r="K332" s="204" t="s">
        <v>19</v>
      </c>
      <c r="L332" s="42"/>
      <c r="M332" s="209" t="s">
        <v>19</v>
      </c>
      <c r="N332" s="210" t="s">
        <v>40</v>
      </c>
      <c r="O332" s="82"/>
      <c r="P332" s="211">
        <f>O332*H332</f>
        <v>0</v>
      </c>
      <c r="Q332" s="211">
        <v>0</v>
      </c>
      <c r="R332" s="211">
        <f>Q332*H332</f>
        <v>0</v>
      </c>
      <c r="S332" s="211">
        <v>0</v>
      </c>
      <c r="T332" s="212">
        <f>S332*H332</f>
        <v>0</v>
      </c>
      <c r="U332" s="36"/>
      <c r="V332" s="36"/>
      <c r="W332" s="36"/>
      <c r="X332" s="36"/>
      <c r="Y332" s="36"/>
      <c r="Z332" s="36"/>
      <c r="AA332" s="36"/>
      <c r="AB332" s="36"/>
      <c r="AC332" s="36"/>
      <c r="AD332" s="36"/>
      <c r="AE332" s="36"/>
      <c r="AR332" s="213" t="s">
        <v>169</v>
      </c>
      <c r="AT332" s="213" t="s">
        <v>164</v>
      </c>
      <c r="AU332" s="213" t="s">
        <v>79</v>
      </c>
      <c r="AY332" s="15" t="s">
        <v>162</v>
      </c>
      <c r="BE332" s="214">
        <f>IF(N332="základní",J332,0)</f>
        <v>0</v>
      </c>
      <c r="BF332" s="214">
        <f>IF(N332="snížená",J332,0)</f>
        <v>0</v>
      </c>
      <c r="BG332" s="214">
        <f>IF(N332="zákl. přenesená",J332,0)</f>
        <v>0</v>
      </c>
      <c r="BH332" s="214">
        <f>IF(N332="sníž. přenesená",J332,0)</f>
        <v>0</v>
      </c>
      <c r="BI332" s="214">
        <f>IF(N332="nulová",J332,0)</f>
        <v>0</v>
      </c>
      <c r="BJ332" s="15" t="s">
        <v>77</v>
      </c>
      <c r="BK332" s="214">
        <f>ROUND(I332*H332,2)</f>
        <v>0</v>
      </c>
      <c r="BL332" s="15" t="s">
        <v>169</v>
      </c>
      <c r="BM332" s="213" t="s">
        <v>1385</v>
      </c>
    </row>
    <row r="333" spans="1:65" s="2" customFormat="1" ht="24.15" customHeight="1">
      <c r="A333" s="36"/>
      <c r="B333" s="37"/>
      <c r="C333" s="220" t="s">
        <v>773</v>
      </c>
      <c r="D333" s="220" t="s">
        <v>205</v>
      </c>
      <c r="E333" s="221" t="s">
        <v>1386</v>
      </c>
      <c r="F333" s="222" t="s">
        <v>1387</v>
      </c>
      <c r="G333" s="223" t="s">
        <v>184</v>
      </c>
      <c r="H333" s="224">
        <v>0.107</v>
      </c>
      <c r="I333" s="225"/>
      <c r="J333" s="226">
        <f>ROUND(I333*H333,2)</f>
        <v>0</v>
      </c>
      <c r="K333" s="222" t="s">
        <v>168</v>
      </c>
      <c r="L333" s="227"/>
      <c r="M333" s="228" t="s">
        <v>19</v>
      </c>
      <c r="N333" s="229" t="s">
        <v>40</v>
      </c>
      <c r="O333" s="82"/>
      <c r="P333" s="211">
        <f>O333*H333</f>
        <v>0</v>
      </c>
      <c r="Q333" s="211">
        <v>1</v>
      </c>
      <c r="R333" s="211">
        <f>Q333*H333</f>
        <v>0.107</v>
      </c>
      <c r="S333" s="211">
        <v>0</v>
      </c>
      <c r="T333" s="212">
        <f>S333*H333</f>
        <v>0</v>
      </c>
      <c r="U333" s="36"/>
      <c r="V333" s="36"/>
      <c r="W333" s="36"/>
      <c r="X333" s="36"/>
      <c r="Y333" s="36"/>
      <c r="Z333" s="36"/>
      <c r="AA333" s="36"/>
      <c r="AB333" s="36"/>
      <c r="AC333" s="36"/>
      <c r="AD333" s="36"/>
      <c r="AE333" s="36"/>
      <c r="AR333" s="213" t="s">
        <v>204</v>
      </c>
      <c r="AT333" s="213" t="s">
        <v>205</v>
      </c>
      <c r="AU333" s="213" t="s">
        <v>79</v>
      </c>
      <c r="AY333" s="15" t="s">
        <v>162</v>
      </c>
      <c r="BE333" s="214">
        <f>IF(N333="základní",J333,0)</f>
        <v>0</v>
      </c>
      <c r="BF333" s="214">
        <f>IF(N333="snížená",J333,0)</f>
        <v>0</v>
      </c>
      <c r="BG333" s="214">
        <f>IF(N333="zákl. přenesená",J333,0)</f>
        <v>0</v>
      </c>
      <c r="BH333" s="214">
        <f>IF(N333="sníž. přenesená",J333,0)</f>
        <v>0</v>
      </c>
      <c r="BI333" s="214">
        <f>IF(N333="nulová",J333,0)</f>
        <v>0</v>
      </c>
      <c r="BJ333" s="15" t="s">
        <v>77</v>
      </c>
      <c r="BK333" s="214">
        <f>ROUND(I333*H333,2)</f>
        <v>0</v>
      </c>
      <c r="BL333" s="15" t="s">
        <v>169</v>
      </c>
      <c r="BM333" s="213" t="s">
        <v>1388</v>
      </c>
    </row>
    <row r="334" spans="1:65" s="2" customFormat="1" ht="24.15" customHeight="1">
      <c r="A334" s="36"/>
      <c r="B334" s="37"/>
      <c r="C334" s="220" t="s">
        <v>778</v>
      </c>
      <c r="D334" s="220" t="s">
        <v>205</v>
      </c>
      <c r="E334" s="221" t="s">
        <v>1389</v>
      </c>
      <c r="F334" s="222" t="s">
        <v>1390</v>
      </c>
      <c r="G334" s="223" t="s">
        <v>184</v>
      </c>
      <c r="H334" s="224">
        <v>0.532</v>
      </c>
      <c r="I334" s="225"/>
      <c r="J334" s="226">
        <f>ROUND(I334*H334,2)</f>
        <v>0</v>
      </c>
      <c r="K334" s="222" t="s">
        <v>168</v>
      </c>
      <c r="L334" s="227"/>
      <c r="M334" s="228" t="s">
        <v>19</v>
      </c>
      <c r="N334" s="229" t="s">
        <v>40</v>
      </c>
      <c r="O334" s="82"/>
      <c r="P334" s="211">
        <f>O334*H334</f>
        <v>0</v>
      </c>
      <c r="Q334" s="211">
        <v>1</v>
      </c>
      <c r="R334" s="211">
        <f>Q334*H334</f>
        <v>0.532</v>
      </c>
      <c r="S334" s="211">
        <v>0</v>
      </c>
      <c r="T334" s="212">
        <f>S334*H334</f>
        <v>0</v>
      </c>
      <c r="U334" s="36"/>
      <c r="V334" s="36"/>
      <c r="W334" s="36"/>
      <c r="X334" s="36"/>
      <c r="Y334" s="36"/>
      <c r="Z334" s="36"/>
      <c r="AA334" s="36"/>
      <c r="AB334" s="36"/>
      <c r="AC334" s="36"/>
      <c r="AD334" s="36"/>
      <c r="AE334" s="36"/>
      <c r="AR334" s="213" t="s">
        <v>204</v>
      </c>
      <c r="AT334" s="213" t="s">
        <v>205</v>
      </c>
      <c r="AU334" s="213" t="s">
        <v>79</v>
      </c>
      <c r="AY334" s="15" t="s">
        <v>162</v>
      </c>
      <c r="BE334" s="214">
        <f>IF(N334="základní",J334,0)</f>
        <v>0</v>
      </c>
      <c r="BF334" s="214">
        <f>IF(N334="snížená",J334,0)</f>
        <v>0</v>
      </c>
      <c r="BG334" s="214">
        <f>IF(N334="zákl. přenesená",J334,0)</f>
        <v>0</v>
      </c>
      <c r="BH334" s="214">
        <f>IF(N334="sníž. přenesená",J334,0)</f>
        <v>0</v>
      </c>
      <c r="BI334" s="214">
        <f>IF(N334="nulová",J334,0)</f>
        <v>0</v>
      </c>
      <c r="BJ334" s="15" t="s">
        <v>77</v>
      </c>
      <c r="BK334" s="214">
        <f>ROUND(I334*H334,2)</f>
        <v>0</v>
      </c>
      <c r="BL334" s="15" t="s">
        <v>169</v>
      </c>
      <c r="BM334" s="213" t="s">
        <v>1391</v>
      </c>
    </row>
    <row r="335" spans="1:65" s="2" customFormat="1" ht="21.75" customHeight="1">
      <c r="A335" s="36"/>
      <c r="B335" s="37"/>
      <c r="C335" s="220" t="s">
        <v>783</v>
      </c>
      <c r="D335" s="220" t="s">
        <v>205</v>
      </c>
      <c r="E335" s="221" t="s">
        <v>1392</v>
      </c>
      <c r="F335" s="222" t="s">
        <v>1393</v>
      </c>
      <c r="G335" s="223" t="s">
        <v>184</v>
      </c>
      <c r="H335" s="224">
        <v>0.168</v>
      </c>
      <c r="I335" s="225"/>
      <c r="J335" s="226">
        <f>ROUND(I335*H335,2)</f>
        <v>0</v>
      </c>
      <c r="K335" s="222" t="s">
        <v>168</v>
      </c>
      <c r="L335" s="227"/>
      <c r="M335" s="228" t="s">
        <v>19</v>
      </c>
      <c r="N335" s="229" t="s">
        <v>40</v>
      </c>
      <c r="O335" s="82"/>
      <c r="P335" s="211">
        <f>O335*H335</f>
        <v>0</v>
      </c>
      <c r="Q335" s="211">
        <v>1</v>
      </c>
      <c r="R335" s="211">
        <f>Q335*H335</f>
        <v>0.168</v>
      </c>
      <c r="S335" s="211">
        <v>0</v>
      </c>
      <c r="T335" s="212">
        <f>S335*H335</f>
        <v>0</v>
      </c>
      <c r="U335" s="36"/>
      <c r="V335" s="36"/>
      <c r="W335" s="36"/>
      <c r="X335" s="36"/>
      <c r="Y335" s="36"/>
      <c r="Z335" s="36"/>
      <c r="AA335" s="36"/>
      <c r="AB335" s="36"/>
      <c r="AC335" s="36"/>
      <c r="AD335" s="36"/>
      <c r="AE335" s="36"/>
      <c r="AR335" s="213" t="s">
        <v>204</v>
      </c>
      <c r="AT335" s="213" t="s">
        <v>205</v>
      </c>
      <c r="AU335" s="213" t="s">
        <v>79</v>
      </c>
      <c r="AY335" s="15" t="s">
        <v>162</v>
      </c>
      <c r="BE335" s="214">
        <f>IF(N335="základní",J335,0)</f>
        <v>0</v>
      </c>
      <c r="BF335" s="214">
        <f>IF(N335="snížená",J335,0)</f>
        <v>0</v>
      </c>
      <c r="BG335" s="214">
        <f>IF(N335="zákl. přenesená",J335,0)</f>
        <v>0</v>
      </c>
      <c r="BH335" s="214">
        <f>IF(N335="sníž. přenesená",J335,0)</f>
        <v>0</v>
      </c>
      <c r="BI335" s="214">
        <f>IF(N335="nulová",J335,0)</f>
        <v>0</v>
      </c>
      <c r="BJ335" s="15" t="s">
        <v>77</v>
      </c>
      <c r="BK335" s="214">
        <f>ROUND(I335*H335,2)</f>
        <v>0</v>
      </c>
      <c r="BL335" s="15" t="s">
        <v>169</v>
      </c>
      <c r="BM335" s="213" t="s">
        <v>1394</v>
      </c>
    </row>
    <row r="336" spans="1:65" s="2" customFormat="1" ht="16.5" customHeight="1">
      <c r="A336" s="36"/>
      <c r="B336" s="37"/>
      <c r="C336" s="220" t="s">
        <v>790</v>
      </c>
      <c r="D336" s="220" t="s">
        <v>205</v>
      </c>
      <c r="E336" s="221" t="s">
        <v>1395</v>
      </c>
      <c r="F336" s="222" t="s">
        <v>1396</v>
      </c>
      <c r="G336" s="223" t="s">
        <v>184</v>
      </c>
      <c r="H336" s="224">
        <v>0.005</v>
      </c>
      <c r="I336" s="225"/>
      <c r="J336" s="226">
        <f>ROUND(I336*H336,2)</f>
        <v>0</v>
      </c>
      <c r="K336" s="222" t="s">
        <v>19</v>
      </c>
      <c r="L336" s="227"/>
      <c r="M336" s="228" t="s">
        <v>19</v>
      </c>
      <c r="N336" s="229" t="s">
        <v>40</v>
      </c>
      <c r="O336" s="82"/>
      <c r="P336" s="211">
        <f>O336*H336</f>
        <v>0</v>
      </c>
      <c r="Q336" s="211">
        <v>1</v>
      </c>
      <c r="R336" s="211">
        <f>Q336*H336</f>
        <v>0.005</v>
      </c>
      <c r="S336" s="211">
        <v>0</v>
      </c>
      <c r="T336" s="212">
        <f>S336*H336</f>
        <v>0</v>
      </c>
      <c r="U336" s="36"/>
      <c r="V336" s="36"/>
      <c r="W336" s="36"/>
      <c r="X336" s="36"/>
      <c r="Y336" s="36"/>
      <c r="Z336" s="36"/>
      <c r="AA336" s="36"/>
      <c r="AB336" s="36"/>
      <c r="AC336" s="36"/>
      <c r="AD336" s="36"/>
      <c r="AE336" s="36"/>
      <c r="AR336" s="213" t="s">
        <v>204</v>
      </c>
      <c r="AT336" s="213" t="s">
        <v>205</v>
      </c>
      <c r="AU336" s="213" t="s">
        <v>79</v>
      </c>
      <c r="AY336" s="15" t="s">
        <v>162</v>
      </c>
      <c r="BE336" s="214">
        <f>IF(N336="základní",J336,0)</f>
        <v>0</v>
      </c>
      <c r="BF336" s="214">
        <f>IF(N336="snížená",J336,0)</f>
        <v>0</v>
      </c>
      <c r="BG336" s="214">
        <f>IF(N336="zákl. přenesená",J336,0)</f>
        <v>0</v>
      </c>
      <c r="BH336" s="214">
        <f>IF(N336="sníž. přenesená",J336,0)</f>
        <v>0</v>
      </c>
      <c r="BI336" s="214">
        <f>IF(N336="nulová",J336,0)</f>
        <v>0</v>
      </c>
      <c r="BJ336" s="15" t="s">
        <v>77</v>
      </c>
      <c r="BK336" s="214">
        <f>ROUND(I336*H336,2)</f>
        <v>0</v>
      </c>
      <c r="BL336" s="15" t="s">
        <v>169</v>
      </c>
      <c r="BM336" s="213" t="s">
        <v>1397</v>
      </c>
    </row>
    <row r="337" spans="1:65" s="2" customFormat="1" ht="16.5" customHeight="1">
      <c r="A337" s="36"/>
      <c r="B337" s="37"/>
      <c r="C337" s="220" t="s">
        <v>795</v>
      </c>
      <c r="D337" s="220" t="s">
        <v>205</v>
      </c>
      <c r="E337" s="221" t="s">
        <v>1398</v>
      </c>
      <c r="F337" s="222" t="s">
        <v>1399</v>
      </c>
      <c r="G337" s="223" t="s">
        <v>184</v>
      </c>
      <c r="H337" s="224">
        <v>0.021</v>
      </c>
      <c r="I337" s="225"/>
      <c r="J337" s="226">
        <f>ROUND(I337*H337,2)</f>
        <v>0</v>
      </c>
      <c r="K337" s="222" t="s">
        <v>19</v>
      </c>
      <c r="L337" s="227"/>
      <c r="M337" s="228" t="s">
        <v>19</v>
      </c>
      <c r="N337" s="229" t="s">
        <v>40</v>
      </c>
      <c r="O337" s="82"/>
      <c r="P337" s="211">
        <f>O337*H337</f>
        <v>0</v>
      </c>
      <c r="Q337" s="211">
        <v>1</v>
      </c>
      <c r="R337" s="211">
        <f>Q337*H337</f>
        <v>0.021</v>
      </c>
      <c r="S337" s="211">
        <v>0</v>
      </c>
      <c r="T337" s="212">
        <f>S337*H337</f>
        <v>0</v>
      </c>
      <c r="U337" s="36"/>
      <c r="V337" s="36"/>
      <c r="W337" s="36"/>
      <c r="X337" s="36"/>
      <c r="Y337" s="36"/>
      <c r="Z337" s="36"/>
      <c r="AA337" s="36"/>
      <c r="AB337" s="36"/>
      <c r="AC337" s="36"/>
      <c r="AD337" s="36"/>
      <c r="AE337" s="36"/>
      <c r="AR337" s="213" t="s">
        <v>204</v>
      </c>
      <c r="AT337" s="213" t="s">
        <v>205</v>
      </c>
      <c r="AU337" s="213" t="s">
        <v>79</v>
      </c>
      <c r="AY337" s="15" t="s">
        <v>162</v>
      </c>
      <c r="BE337" s="214">
        <f>IF(N337="základní",J337,0)</f>
        <v>0</v>
      </c>
      <c r="BF337" s="214">
        <f>IF(N337="snížená",J337,0)</f>
        <v>0</v>
      </c>
      <c r="BG337" s="214">
        <f>IF(N337="zákl. přenesená",J337,0)</f>
        <v>0</v>
      </c>
      <c r="BH337" s="214">
        <f>IF(N337="sníž. přenesená",J337,0)</f>
        <v>0</v>
      </c>
      <c r="BI337" s="214">
        <f>IF(N337="nulová",J337,0)</f>
        <v>0</v>
      </c>
      <c r="BJ337" s="15" t="s">
        <v>77</v>
      </c>
      <c r="BK337" s="214">
        <f>ROUND(I337*H337,2)</f>
        <v>0</v>
      </c>
      <c r="BL337" s="15" t="s">
        <v>169</v>
      </c>
      <c r="BM337" s="213" t="s">
        <v>1400</v>
      </c>
    </row>
    <row r="338" spans="1:65" s="2" customFormat="1" ht="37.8" customHeight="1">
      <c r="A338" s="36"/>
      <c r="B338" s="37"/>
      <c r="C338" s="202" t="s">
        <v>800</v>
      </c>
      <c r="D338" s="202" t="s">
        <v>164</v>
      </c>
      <c r="E338" s="203" t="s">
        <v>1401</v>
      </c>
      <c r="F338" s="204" t="s">
        <v>1402</v>
      </c>
      <c r="G338" s="205" t="s">
        <v>184</v>
      </c>
      <c r="H338" s="206">
        <v>0.892</v>
      </c>
      <c r="I338" s="207"/>
      <c r="J338" s="208">
        <f>ROUND(I338*H338,2)</f>
        <v>0</v>
      </c>
      <c r="K338" s="204" t="s">
        <v>168</v>
      </c>
      <c r="L338" s="42"/>
      <c r="M338" s="209" t="s">
        <v>19</v>
      </c>
      <c r="N338" s="210" t="s">
        <v>40</v>
      </c>
      <c r="O338" s="82"/>
      <c r="P338" s="211">
        <f>O338*H338</f>
        <v>0</v>
      </c>
      <c r="Q338" s="211">
        <v>0</v>
      </c>
      <c r="R338" s="211">
        <f>Q338*H338</f>
        <v>0</v>
      </c>
      <c r="S338" s="211">
        <v>0</v>
      </c>
      <c r="T338" s="212">
        <f>S338*H338</f>
        <v>0</v>
      </c>
      <c r="U338" s="36"/>
      <c r="V338" s="36"/>
      <c r="W338" s="36"/>
      <c r="X338" s="36"/>
      <c r="Y338" s="36"/>
      <c r="Z338" s="36"/>
      <c r="AA338" s="36"/>
      <c r="AB338" s="36"/>
      <c r="AC338" s="36"/>
      <c r="AD338" s="36"/>
      <c r="AE338" s="36"/>
      <c r="AR338" s="213" t="s">
        <v>169</v>
      </c>
      <c r="AT338" s="213" t="s">
        <v>164</v>
      </c>
      <c r="AU338" s="213" t="s">
        <v>79</v>
      </c>
      <c r="AY338" s="15" t="s">
        <v>162</v>
      </c>
      <c r="BE338" s="214">
        <f>IF(N338="základní",J338,0)</f>
        <v>0</v>
      </c>
      <c r="BF338" s="214">
        <f>IF(N338="snížená",J338,0)</f>
        <v>0</v>
      </c>
      <c r="BG338" s="214">
        <f>IF(N338="zákl. přenesená",J338,0)</f>
        <v>0</v>
      </c>
      <c r="BH338" s="214">
        <f>IF(N338="sníž. přenesená",J338,0)</f>
        <v>0</v>
      </c>
      <c r="BI338" s="214">
        <f>IF(N338="nulová",J338,0)</f>
        <v>0</v>
      </c>
      <c r="BJ338" s="15" t="s">
        <v>77</v>
      </c>
      <c r="BK338" s="214">
        <f>ROUND(I338*H338,2)</f>
        <v>0</v>
      </c>
      <c r="BL338" s="15" t="s">
        <v>169</v>
      </c>
      <c r="BM338" s="213" t="s">
        <v>1403</v>
      </c>
    </row>
    <row r="339" spans="1:47" s="2" customFormat="1" ht="12">
      <c r="A339" s="36"/>
      <c r="B339" s="37"/>
      <c r="C339" s="38"/>
      <c r="D339" s="215" t="s">
        <v>171</v>
      </c>
      <c r="E339" s="38"/>
      <c r="F339" s="216" t="s">
        <v>1404</v>
      </c>
      <c r="G339" s="38"/>
      <c r="H339" s="38"/>
      <c r="I339" s="217"/>
      <c r="J339" s="38"/>
      <c r="K339" s="38"/>
      <c r="L339" s="42"/>
      <c r="M339" s="218"/>
      <c r="N339" s="219"/>
      <c r="O339" s="82"/>
      <c r="P339" s="82"/>
      <c r="Q339" s="82"/>
      <c r="R339" s="82"/>
      <c r="S339" s="82"/>
      <c r="T339" s="83"/>
      <c r="U339" s="36"/>
      <c r="V339" s="36"/>
      <c r="W339" s="36"/>
      <c r="X339" s="36"/>
      <c r="Y339" s="36"/>
      <c r="Z339" s="36"/>
      <c r="AA339" s="36"/>
      <c r="AB339" s="36"/>
      <c r="AC339" s="36"/>
      <c r="AD339" s="36"/>
      <c r="AE339" s="36"/>
      <c r="AT339" s="15" t="s">
        <v>171</v>
      </c>
      <c r="AU339" s="15" t="s">
        <v>79</v>
      </c>
    </row>
    <row r="340" spans="1:65" s="2" customFormat="1" ht="24.15" customHeight="1">
      <c r="A340" s="36"/>
      <c r="B340" s="37"/>
      <c r="C340" s="220" t="s">
        <v>805</v>
      </c>
      <c r="D340" s="220" t="s">
        <v>205</v>
      </c>
      <c r="E340" s="221" t="s">
        <v>1405</v>
      </c>
      <c r="F340" s="222" t="s">
        <v>1406</v>
      </c>
      <c r="G340" s="223" t="s">
        <v>327</v>
      </c>
      <c r="H340" s="224">
        <v>45.77</v>
      </c>
      <c r="I340" s="225"/>
      <c r="J340" s="226">
        <f>ROUND(I340*H340,2)</f>
        <v>0</v>
      </c>
      <c r="K340" s="222" t="s">
        <v>19</v>
      </c>
      <c r="L340" s="227"/>
      <c r="M340" s="228" t="s">
        <v>19</v>
      </c>
      <c r="N340" s="229" t="s">
        <v>40</v>
      </c>
      <c r="O340" s="82"/>
      <c r="P340" s="211">
        <f>O340*H340</f>
        <v>0</v>
      </c>
      <c r="Q340" s="211">
        <v>0.0275</v>
      </c>
      <c r="R340" s="211">
        <f>Q340*H340</f>
        <v>1.258675</v>
      </c>
      <c r="S340" s="211">
        <v>0</v>
      </c>
      <c r="T340" s="212">
        <f>S340*H340</f>
        <v>0</v>
      </c>
      <c r="U340" s="36"/>
      <c r="V340" s="36"/>
      <c r="W340" s="36"/>
      <c r="X340" s="36"/>
      <c r="Y340" s="36"/>
      <c r="Z340" s="36"/>
      <c r="AA340" s="36"/>
      <c r="AB340" s="36"/>
      <c r="AC340" s="36"/>
      <c r="AD340" s="36"/>
      <c r="AE340" s="36"/>
      <c r="AR340" s="213" t="s">
        <v>204</v>
      </c>
      <c r="AT340" s="213" t="s">
        <v>205</v>
      </c>
      <c r="AU340" s="213" t="s">
        <v>79</v>
      </c>
      <c r="AY340" s="15" t="s">
        <v>162</v>
      </c>
      <c r="BE340" s="214">
        <f>IF(N340="základní",J340,0)</f>
        <v>0</v>
      </c>
      <c r="BF340" s="214">
        <f>IF(N340="snížená",J340,0)</f>
        <v>0</v>
      </c>
      <c r="BG340" s="214">
        <f>IF(N340="zákl. přenesená",J340,0)</f>
        <v>0</v>
      </c>
      <c r="BH340" s="214">
        <f>IF(N340="sníž. přenesená",J340,0)</f>
        <v>0</v>
      </c>
      <c r="BI340" s="214">
        <f>IF(N340="nulová",J340,0)</f>
        <v>0</v>
      </c>
      <c r="BJ340" s="15" t="s">
        <v>77</v>
      </c>
      <c r="BK340" s="214">
        <f>ROUND(I340*H340,2)</f>
        <v>0</v>
      </c>
      <c r="BL340" s="15" t="s">
        <v>169</v>
      </c>
      <c r="BM340" s="213" t="s">
        <v>1407</v>
      </c>
    </row>
    <row r="341" spans="1:65" s="2" customFormat="1" ht="37.8" customHeight="1">
      <c r="A341" s="36"/>
      <c r="B341" s="37"/>
      <c r="C341" s="202" t="s">
        <v>810</v>
      </c>
      <c r="D341" s="202" t="s">
        <v>164</v>
      </c>
      <c r="E341" s="203" t="s">
        <v>1408</v>
      </c>
      <c r="F341" s="204" t="s">
        <v>1409</v>
      </c>
      <c r="G341" s="205" t="s">
        <v>184</v>
      </c>
      <c r="H341" s="206">
        <v>1.206</v>
      </c>
      <c r="I341" s="207"/>
      <c r="J341" s="208">
        <f>ROUND(I341*H341,2)</f>
        <v>0</v>
      </c>
      <c r="K341" s="204" t="s">
        <v>168</v>
      </c>
      <c r="L341" s="42"/>
      <c r="M341" s="209" t="s">
        <v>19</v>
      </c>
      <c r="N341" s="210" t="s">
        <v>40</v>
      </c>
      <c r="O341" s="82"/>
      <c r="P341" s="211">
        <f>O341*H341</f>
        <v>0</v>
      </c>
      <c r="Q341" s="211">
        <v>0</v>
      </c>
      <c r="R341" s="211">
        <f>Q341*H341</f>
        <v>0</v>
      </c>
      <c r="S341" s="211">
        <v>0</v>
      </c>
      <c r="T341" s="212">
        <f>S341*H341</f>
        <v>0</v>
      </c>
      <c r="U341" s="36"/>
      <c r="V341" s="36"/>
      <c r="W341" s="36"/>
      <c r="X341" s="36"/>
      <c r="Y341" s="36"/>
      <c r="Z341" s="36"/>
      <c r="AA341" s="36"/>
      <c r="AB341" s="36"/>
      <c r="AC341" s="36"/>
      <c r="AD341" s="36"/>
      <c r="AE341" s="36"/>
      <c r="AR341" s="213" t="s">
        <v>169</v>
      </c>
      <c r="AT341" s="213" t="s">
        <v>164</v>
      </c>
      <c r="AU341" s="213" t="s">
        <v>79</v>
      </c>
      <c r="AY341" s="15" t="s">
        <v>162</v>
      </c>
      <c r="BE341" s="214">
        <f>IF(N341="základní",J341,0)</f>
        <v>0</v>
      </c>
      <c r="BF341" s="214">
        <f>IF(N341="snížená",J341,0)</f>
        <v>0</v>
      </c>
      <c r="BG341" s="214">
        <f>IF(N341="zákl. přenesená",J341,0)</f>
        <v>0</v>
      </c>
      <c r="BH341" s="214">
        <f>IF(N341="sníž. přenesená",J341,0)</f>
        <v>0</v>
      </c>
      <c r="BI341" s="214">
        <f>IF(N341="nulová",J341,0)</f>
        <v>0</v>
      </c>
      <c r="BJ341" s="15" t="s">
        <v>77</v>
      </c>
      <c r="BK341" s="214">
        <f>ROUND(I341*H341,2)</f>
        <v>0</v>
      </c>
      <c r="BL341" s="15" t="s">
        <v>169</v>
      </c>
      <c r="BM341" s="213" t="s">
        <v>1410</v>
      </c>
    </row>
    <row r="342" spans="1:47" s="2" customFormat="1" ht="12">
      <c r="A342" s="36"/>
      <c r="B342" s="37"/>
      <c r="C342" s="38"/>
      <c r="D342" s="215" t="s">
        <v>171</v>
      </c>
      <c r="E342" s="38"/>
      <c r="F342" s="216" t="s">
        <v>1411</v>
      </c>
      <c r="G342" s="38"/>
      <c r="H342" s="38"/>
      <c r="I342" s="217"/>
      <c r="J342" s="38"/>
      <c r="K342" s="38"/>
      <c r="L342" s="42"/>
      <c r="M342" s="218"/>
      <c r="N342" s="219"/>
      <c r="O342" s="82"/>
      <c r="P342" s="82"/>
      <c r="Q342" s="82"/>
      <c r="R342" s="82"/>
      <c r="S342" s="82"/>
      <c r="T342" s="83"/>
      <c r="U342" s="36"/>
      <c r="V342" s="36"/>
      <c r="W342" s="36"/>
      <c r="X342" s="36"/>
      <c r="Y342" s="36"/>
      <c r="Z342" s="36"/>
      <c r="AA342" s="36"/>
      <c r="AB342" s="36"/>
      <c r="AC342" s="36"/>
      <c r="AD342" s="36"/>
      <c r="AE342" s="36"/>
      <c r="AT342" s="15" t="s">
        <v>171</v>
      </c>
      <c r="AU342" s="15" t="s">
        <v>79</v>
      </c>
    </row>
    <row r="343" spans="1:65" s="2" customFormat="1" ht="24.15" customHeight="1">
      <c r="A343" s="36"/>
      <c r="B343" s="37"/>
      <c r="C343" s="220" t="s">
        <v>815</v>
      </c>
      <c r="D343" s="220" t="s">
        <v>205</v>
      </c>
      <c r="E343" s="221" t="s">
        <v>1412</v>
      </c>
      <c r="F343" s="222" t="s">
        <v>1413</v>
      </c>
      <c r="G343" s="223" t="s">
        <v>184</v>
      </c>
      <c r="H343" s="224">
        <v>1.387</v>
      </c>
      <c r="I343" s="225"/>
      <c r="J343" s="226">
        <f>ROUND(I343*H343,2)</f>
        <v>0</v>
      </c>
      <c r="K343" s="222" t="s">
        <v>168</v>
      </c>
      <c r="L343" s="227"/>
      <c r="M343" s="228" t="s">
        <v>19</v>
      </c>
      <c r="N343" s="229" t="s">
        <v>40</v>
      </c>
      <c r="O343" s="82"/>
      <c r="P343" s="211">
        <f>O343*H343</f>
        <v>0</v>
      </c>
      <c r="Q343" s="211">
        <v>1</v>
      </c>
      <c r="R343" s="211">
        <f>Q343*H343</f>
        <v>1.387</v>
      </c>
      <c r="S343" s="211">
        <v>0</v>
      </c>
      <c r="T343" s="212">
        <f>S343*H343</f>
        <v>0</v>
      </c>
      <c r="U343" s="36"/>
      <c r="V343" s="36"/>
      <c r="W343" s="36"/>
      <c r="X343" s="36"/>
      <c r="Y343" s="36"/>
      <c r="Z343" s="36"/>
      <c r="AA343" s="36"/>
      <c r="AB343" s="36"/>
      <c r="AC343" s="36"/>
      <c r="AD343" s="36"/>
      <c r="AE343" s="36"/>
      <c r="AR343" s="213" t="s">
        <v>204</v>
      </c>
      <c r="AT343" s="213" t="s">
        <v>205</v>
      </c>
      <c r="AU343" s="213" t="s">
        <v>79</v>
      </c>
      <c r="AY343" s="15" t="s">
        <v>162</v>
      </c>
      <c r="BE343" s="214">
        <f>IF(N343="základní",J343,0)</f>
        <v>0</v>
      </c>
      <c r="BF343" s="214">
        <f>IF(N343="snížená",J343,0)</f>
        <v>0</v>
      </c>
      <c r="BG343" s="214">
        <f>IF(N343="zákl. přenesená",J343,0)</f>
        <v>0</v>
      </c>
      <c r="BH343" s="214">
        <f>IF(N343="sníž. přenesená",J343,0)</f>
        <v>0</v>
      </c>
      <c r="BI343" s="214">
        <f>IF(N343="nulová",J343,0)</f>
        <v>0</v>
      </c>
      <c r="BJ343" s="15" t="s">
        <v>77</v>
      </c>
      <c r="BK343" s="214">
        <f>ROUND(I343*H343,2)</f>
        <v>0</v>
      </c>
      <c r="BL343" s="15" t="s">
        <v>169</v>
      </c>
      <c r="BM343" s="213" t="s">
        <v>1414</v>
      </c>
    </row>
    <row r="344" spans="1:65" s="2" customFormat="1" ht="37.8" customHeight="1">
      <c r="A344" s="36"/>
      <c r="B344" s="37"/>
      <c r="C344" s="202" t="s">
        <v>821</v>
      </c>
      <c r="D344" s="202" t="s">
        <v>164</v>
      </c>
      <c r="E344" s="203" t="s">
        <v>1415</v>
      </c>
      <c r="F344" s="204" t="s">
        <v>1416</v>
      </c>
      <c r="G344" s="205" t="s">
        <v>184</v>
      </c>
      <c r="H344" s="206">
        <v>6.447</v>
      </c>
      <c r="I344" s="207"/>
      <c r="J344" s="208">
        <f>ROUND(I344*H344,2)</f>
        <v>0</v>
      </c>
      <c r="K344" s="204" t="s">
        <v>168</v>
      </c>
      <c r="L344" s="42"/>
      <c r="M344" s="209" t="s">
        <v>19</v>
      </c>
      <c r="N344" s="210" t="s">
        <v>40</v>
      </c>
      <c r="O344" s="82"/>
      <c r="P344" s="211">
        <f>O344*H344</f>
        <v>0</v>
      </c>
      <c r="Q344" s="211">
        <v>0</v>
      </c>
      <c r="R344" s="211">
        <f>Q344*H344</f>
        <v>0</v>
      </c>
      <c r="S344" s="211">
        <v>0</v>
      </c>
      <c r="T344" s="212">
        <f>S344*H344</f>
        <v>0</v>
      </c>
      <c r="U344" s="36"/>
      <c r="V344" s="36"/>
      <c r="W344" s="36"/>
      <c r="X344" s="36"/>
      <c r="Y344" s="36"/>
      <c r="Z344" s="36"/>
      <c r="AA344" s="36"/>
      <c r="AB344" s="36"/>
      <c r="AC344" s="36"/>
      <c r="AD344" s="36"/>
      <c r="AE344" s="36"/>
      <c r="AR344" s="213" t="s">
        <v>169</v>
      </c>
      <c r="AT344" s="213" t="s">
        <v>164</v>
      </c>
      <c r="AU344" s="213" t="s">
        <v>79</v>
      </c>
      <c r="AY344" s="15" t="s">
        <v>162</v>
      </c>
      <c r="BE344" s="214">
        <f>IF(N344="základní",J344,0)</f>
        <v>0</v>
      </c>
      <c r="BF344" s="214">
        <f>IF(N344="snížená",J344,0)</f>
        <v>0</v>
      </c>
      <c r="BG344" s="214">
        <f>IF(N344="zákl. přenesená",J344,0)</f>
        <v>0</v>
      </c>
      <c r="BH344" s="214">
        <f>IF(N344="sníž. přenesená",J344,0)</f>
        <v>0</v>
      </c>
      <c r="BI344" s="214">
        <f>IF(N344="nulová",J344,0)</f>
        <v>0</v>
      </c>
      <c r="BJ344" s="15" t="s">
        <v>77</v>
      </c>
      <c r="BK344" s="214">
        <f>ROUND(I344*H344,2)</f>
        <v>0</v>
      </c>
      <c r="BL344" s="15" t="s">
        <v>169</v>
      </c>
      <c r="BM344" s="213" t="s">
        <v>1417</v>
      </c>
    </row>
    <row r="345" spans="1:47" s="2" customFormat="1" ht="12">
      <c r="A345" s="36"/>
      <c r="B345" s="37"/>
      <c r="C345" s="38"/>
      <c r="D345" s="215" t="s">
        <v>171</v>
      </c>
      <c r="E345" s="38"/>
      <c r="F345" s="216" t="s">
        <v>1418</v>
      </c>
      <c r="G345" s="38"/>
      <c r="H345" s="38"/>
      <c r="I345" s="217"/>
      <c r="J345" s="38"/>
      <c r="K345" s="38"/>
      <c r="L345" s="42"/>
      <c r="M345" s="218"/>
      <c r="N345" s="219"/>
      <c r="O345" s="82"/>
      <c r="P345" s="82"/>
      <c r="Q345" s="82"/>
      <c r="R345" s="82"/>
      <c r="S345" s="82"/>
      <c r="T345" s="83"/>
      <c r="U345" s="36"/>
      <c r="V345" s="36"/>
      <c r="W345" s="36"/>
      <c r="X345" s="36"/>
      <c r="Y345" s="36"/>
      <c r="Z345" s="36"/>
      <c r="AA345" s="36"/>
      <c r="AB345" s="36"/>
      <c r="AC345" s="36"/>
      <c r="AD345" s="36"/>
      <c r="AE345" s="36"/>
      <c r="AT345" s="15" t="s">
        <v>171</v>
      </c>
      <c r="AU345" s="15" t="s">
        <v>79</v>
      </c>
    </row>
    <row r="346" spans="1:65" s="2" customFormat="1" ht="21.75" customHeight="1">
      <c r="A346" s="36"/>
      <c r="B346" s="37"/>
      <c r="C346" s="220" t="s">
        <v>826</v>
      </c>
      <c r="D346" s="220" t="s">
        <v>205</v>
      </c>
      <c r="E346" s="221" t="s">
        <v>1419</v>
      </c>
      <c r="F346" s="222" t="s">
        <v>1420</v>
      </c>
      <c r="G346" s="223" t="s">
        <v>184</v>
      </c>
      <c r="H346" s="224">
        <v>7.414</v>
      </c>
      <c r="I346" s="225"/>
      <c r="J346" s="226">
        <f>ROUND(I346*H346,2)</f>
        <v>0</v>
      </c>
      <c r="K346" s="222" t="s">
        <v>168</v>
      </c>
      <c r="L346" s="227"/>
      <c r="M346" s="228" t="s">
        <v>19</v>
      </c>
      <c r="N346" s="229" t="s">
        <v>40</v>
      </c>
      <c r="O346" s="82"/>
      <c r="P346" s="211">
        <f>O346*H346</f>
        <v>0</v>
      </c>
      <c r="Q346" s="211">
        <v>1</v>
      </c>
      <c r="R346" s="211">
        <f>Q346*H346</f>
        <v>7.414</v>
      </c>
      <c r="S346" s="211">
        <v>0</v>
      </c>
      <c r="T346" s="212">
        <f>S346*H346</f>
        <v>0</v>
      </c>
      <c r="U346" s="36"/>
      <c r="V346" s="36"/>
      <c r="W346" s="36"/>
      <c r="X346" s="36"/>
      <c r="Y346" s="36"/>
      <c r="Z346" s="36"/>
      <c r="AA346" s="36"/>
      <c r="AB346" s="36"/>
      <c r="AC346" s="36"/>
      <c r="AD346" s="36"/>
      <c r="AE346" s="36"/>
      <c r="AR346" s="213" t="s">
        <v>204</v>
      </c>
      <c r="AT346" s="213" t="s">
        <v>205</v>
      </c>
      <c r="AU346" s="213" t="s">
        <v>79</v>
      </c>
      <c r="AY346" s="15" t="s">
        <v>162</v>
      </c>
      <c r="BE346" s="214">
        <f>IF(N346="základní",J346,0)</f>
        <v>0</v>
      </c>
      <c r="BF346" s="214">
        <f>IF(N346="snížená",J346,0)</f>
        <v>0</v>
      </c>
      <c r="BG346" s="214">
        <f>IF(N346="zákl. přenesená",J346,0)</f>
        <v>0</v>
      </c>
      <c r="BH346" s="214">
        <f>IF(N346="sníž. přenesená",J346,0)</f>
        <v>0</v>
      </c>
      <c r="BI346" s="214">
        <f>IF(N346="nulová",J346,0)</f>
        <v>0</v>
      </c>
      <c r="BJ346" s="15" t="s">
        <v>77</v>
      </c>
      <c r="BK346" s="214">
        <f>ROUND(I346*H346,2)</f>
        <v>0</v>
      </c>
      <c r="BL346" s="15" t="s">
        <v>169</v>
      </c>
      <c r="BM346" s="213" t="s">
        <v>1421</v>
      </c>
    </row>
    <row r="347" spans="1:65" s="2" customFormat="1" ht="33" customHeight="1">
      <c r="A347" s="36"/>
      <c r="B347" s="37"/>
      <c r="C347" s="202" t="s">
        <v>831</v>
      </c>
      <c r="D347" s="202" t="s">
        <v>164</v>
      </c>
      <c r="E347" s="203" t="s">
        <v>1422</v>
      </c>
      <c r="F347" s="204" t="s">
        <v>1423</v>
      </c>
      <c r="G347" s="205" t="s">
        <v>184</v>
      </c>
      <c r="H347" s="206">
        <v>0.222</v>
      </c>
      <c r="I347" s="207"/>
      <c r="J347" s="208">
        <f>ROUND(I347*H347,2)</f>
        <v>0</v>
      </c>
      <c r="K347" s="204" t="s">
        <v>19</v>
      </c>
      <c r="L347" s="42"/>
      <c r="M347" s="209" t="s">
        <v>19</v>
      </c>
      <c r="N347" s="210" t="s">
        <v>40</v>
      </c>
      <c r="O347" s="82"/>
      <c r="P347" s="211">
        <f>O347*H347</f>
        <v>0</v>
      </c>
      <c r="Q347" s="211">
        <v>0</v>
      </c>
      <c r="R347" s="211">
        <f>Q347*H347</f>
        <v>0</v>
      </c>
      <c r="S347" s="211">
        <v>0</v>
      </c>
      <c r="T347" s="212">
        <f>S347*H347</f>
        <v>0</v>
      </c>
      <c r="U347" s="36"/>
      <c r="V347" s="36"/>
      <c r="W347" s="36"/>
      <c r="X347" s="36"/>
      <c r="Y347" s="36"/>
      <c r="Z347" s="36"/>
      <c r="AA347" s="36"/>
      <c r="AB347" s="36"/>
      <c r="AC347" s="36"/>
      <c r="AD347" s="36"/>
      <c r="AE347" s="36"/>
      <c r="AR347" s="213" t="s">
        <v>169</v>
      </c>
      <c r="AT347" s="213" t="s">
        <v>164</v>
      </c>
      <c r="AU347" s="213" t="s">
        <v>79</v>
      </c>
      <c r="AY347" s="15" t="s">
        <v>162</v>
      </c>
      <c r="BE347" s="214">
        <f>IF(N347="základní",J347,0)</f>
        <v>0</v>
      </c>
      <c r="BF347" s="214">
        <f>IF(N347="snížená",J347,0)</f>
        <v>0</v>
      </c>
      <c r="BG347" s="214">
        <f>IF(N347="zákl. přenesená",J347,0)</f>
        <v>0</v>
      </c>
      <c r="BH347" s="214">
        <f>IF(N347="sníž. přenesená",J347,0)</f>
        <v>0</v>
      </c>
      <c r="BI347" s="214">
        <f>IF(N347="nulová",J347,0)</f>
        <v>0</v>
      </c>
      <c r="BJ347" s="15" t="s">
        <v>77</v>
      </c>
      <c r="BK347" s="214">
        <f>ROUND(I347*H347,2)</f>
        <v>0</v>
      </c>
      <c r="BL347" s="15" t="s">
        <v>169</v>
      </c>
      <c r="BM347" s="213" t="s">
        <v>1424</v>
      </c>
    </row>
    <row r="348" spans="1:65" s="2" customFormat="1" ht="37.8" customHeight="1">
      <c r="A348" s="36"/>
      <c r="B348" s="37"/>
      <c r="C348" s="202" t="s">
        <v>836</v>
      </c>
      <c r="D348" s="202" t="s">
        <v>164</v>
      </c>
      <c r="E348" s="203" t="s">
        <v>1425</v>
      </c>
      <c r="F348" s="204" t="s">
        <v>1426</v>
      </c>
      <c r="G348" s="205" t="s">
        <v>184</v>
      </c>
      <c r="H348" s="206">
        <v>11.963</v>
      </c>
      <c r="I348" s="207"/>
      <c r="J348" s="208">
        <f>ROUND(I348*H348,2)</f>
        <v>0</v>
      </c>
      <c r="K348" s="204" t="s">
        <v>168</v>
      </c>
      <c r="L348" s="42"/>
      <c r="M348" s="209" t="s">
        <v>19</v>
      </c>
      <c r="N348" s="210" t="s">
        <v>40</v>
      </c>
      <c r="O348" s="82"/>
      <c r="P348" s="211">
        <f>O348*H348</f>
        <v>0</v>
      </c>
      <c r="Q348" s="211">
        <v>0</v>
      </c>
      <c r="R348" s="211">
        <f>Q348*H348</f>
        <v>0</v>
      </c>
      <c r="S348" s="211">
        <v>0</v>
      </c>
      <c r="T348" s="212">
        <f>S348*H348</f>
        <v>0</v>
      </c>
      <c r="U348" s="36"/>
      <c r="V348" s="36"/>
      <c r="W348" s="36"/>
      <c r="X348" s="36"/>
      <c r="Y348" s="36"/>
      <c r="Z348" s="36"/>
      <c r="AA348" s="36"/>
      <c r="AB348" s="36"/>
      <c r="AC348" s="36"/>
      <c r="AD348" s="36"/>
      <c r="AE348" s="36"/>
      <c r="AR348" s="213" t="s">
        <v>169</v>
      </c>
      <c r="AT348" s="213" t="s">
        <v>164</v>
      </c>
      <c r="AU348" s="213" t="s">
        <v>79</v>
      </c>
      <c r="AY348" s="15" t="s">
        <v>162</v>
      </c>
      <c r="BE348" s="214">
        <f>IF(N348="základní",J348,0)</f>
        <v>0</v>
      </c>
      <c r="BF348" s="214">
        <f>IF(N348="snížená",J348,0)</f>
        <v>0</v>
      </c>
      <c r="BG348" s="214">
        <f>IF(N348="zákl. přenesená",J348,0)</f>
        <v>0</v>
      </c>
      <c r="BH348" s="214">
        <f>IF(N348="sníž. přenesená",J348,0)</f>
        <v>0</v>
      </c>
      <c r="BI348" s="214">
        <f>IF(N348="nulová",J348,0)</f>
        <v>0</v>
      </c>
      <c r="BJ348" s="15" t="s">
        <v>77</v>
      </c>
      <c r="BK348" s="214">
        <f>ROUND(I348*H348,2)</f>
        <v>0</v>
      </c>
      <c r="BL348" s="15" t="s">
        <v>169</v>
      </c>
      <c r="BM348" s="213" t="s">
        <v>1427</v>
      </c>
    </row>
    <row r="349" spans="1:47" s="2" customFormat="1" ht="12">
      <c r="A349" s="36"/>
      <c r="B349" s="37"/>
      <c r="C349" s="38"/>
      <c r="D349" s="215" t="s">
        <v>171</v>
      </c>
      <c r="E349" s="38"/>
      <c r="F349" s="216" t="s">
        <v>1428</v>
      </c>
      <c r="G349" s="38"/>
      <c r="H349" s="38"/>
      <c r="I349" s="217"/>
      <c r="J349" s="38"/>
      <c r="K349" s="38"/>
      <c r="L349" s="42"/>
      <c r="M349" s="218"/>
      <c r="N349" s="219"/>
      <c r="O349" s="82"/>
      <c r="P349" s="82"/>
      <c r="Q349" s="82"/>
      <c r="R349" s="82"/>
      <c r="S349" s="82"/>
      <c r="T349" s="83"/>
      <c r="U349" s="36"/>
      <c r="V349" s="36"/>
      <c r="W349" s="36"/>
      <c r="X349" s="36"/>
      <c r="Y349" s="36"/>
      <c r="Z349" s="36"/>
      <c r="AA349" s="36"/>
      <c r="AB349" s="36"/>
      <c r="AC349" s="36"/>
      <c r="AD349" s="36"/>
      <c r="AE349" s="36"/>
      <c r="AT349" s="15" t="s">
        <v>171</v>
      </c>
      <c r="AU349" s="15" t="s">
        <v>79</v>
      </c>
    </row>
    <row r="350" spans="1:65" s="2" customFormat="1" ht="21.75" customHeight="1">
      <c r="A350" s="36"/>
      <c r="B350" s="37"/>
      <c r="C350" s="220" t="s">
        <v>843</v>
      </c>
      <c r="D350" s="220" t="s">
        <v>205</v>
      </c>
      <c r="E350" s="221" t="s">
        <v>1429</v>
      </c>
      <c r="F350" s="222" t="s">
        <v>1430</v>
      </c>
      <c r="G350" s="223" t="s">
        <v>184</v>
      </c>
      <c r="H350" s="224">
        <v>10.107</v>
      </c>
      <c r="I350" s="225"/>
      <c r="J350" s="226">
        <f>ROUND(I350*H350,2)</f>
        <v>0</v>
      </c>
      <c r="K350" s="222" t="s">
        <v>168</v>
      </c>
      <c r="L350" s="227"/>
      <c r="M350" s="228" t="s">
        <v>19</v>
      </c>
      <c r="N350" s="229" t="s">
        <v>40</v>
      </c>
      <c r="O350" s="82"/>
      <c r="P350" s="211">
        <f>O350*H350</f>
        <v>0</v>
      </c>
      <c r="Q350" s="211">
        <v>1</v>
      </c>
      <c r="R350" s="211">
        <f>Q350*H350</f>
        <v>10.107</v>
      </c>
      <c r="S350" s="211">
        <v>0</v>
      </c>
      <c r="T350" s="212">
        <f>S350*H350</f>
        <v>0</v>
      </c>
      <c r="U350" s="36"/>
      <c r="V350" s="36"/>
      <c r="W350" s="36"/>
      <c r="X350" s="36"/>
      <c r="Y350" s="36"/>
      <c r="Z350" s="36"/>
      <c r="AA350" s="36"/>
      <c r="AB350" s="36"/>
      <c r="AC350" s="36"/>
      <c r="AD350" s="36"/>
      <c r="AE350" s="36"/>
      <c r="AR350" s="213" t="s">
        <v>204</v>
      </c>
      <c r="AT350" s="213" t="s">
        <v>205</v>
      </c>
      <c r="AU350" s="213" t="s">
        <v>79</v>
      </c>
      <c r="AY350" s="15" t="s">
        <v>162</v>
      </c>
      <c r="BE350" s="214">
        <f>IF(N350="základní",J350,0)</f>
        <v>0</v>
      </c>
      <c r="BF350" s="214">
        <f>IF(N350="snížená",J350,0)</f>
        <v>0</v>
      </c>
      <c r="BG350" s="214">
        <f>IF(N350="zákl. přenesená",J350,0)</f>
        <v>0</v>
      </c>
      <c r="BH350" s="214">
        <f>IF(N350="sníž. přenesená",J350,0)</f>
        <v>0</v>
      </c>
      <c r="BI350" s="214">
        <f>IF(N350="nulová",J350,0)</f>
        <v>0</v>
      </c>
      <c r="BJ350" s="15" t="s">
        <v>77</v>
      </c>
      <c r="BK350" s="214">
        <f>ROUND(I350*H350,2)</f>
        <v>0</v>
      </c>
      <c r="BL350" s="15" t="s">
        <v>169</v>
      </c>
      <c r="BM350" s="213" t="s">
        <v>1431</v>
      </c>
    </row>
    <row r="351" spans="1:65" s="2" customFormat="1" ht="21.75" customHeight="1">
      <c r="A351" s="36"/>
      <c r="B351" s="37"/>
      <c r="C351" s="220" t="s">
        <v>848</v>
      </c>
      <c r="D351" s="220" t="s">
        <v>205</v>
      </c>
      <c r="E351" s="221" t="s">
        <v>1432</v>
      </c>
      <c r="F351" s="222" t="s">
        <v>1433</v>
      </c>
      <c r="G351" s="223" t="s">
        <v>184</v>
      </c>
      <c r="H351" s="224">
        <v>1.533</v>
      </c>
      <c r="I351" s="225"/>
      <c r="J351" s="226">
        <f>ROUND(I351*H351,2)</f>
        <v>0</v>
      </c>
      <c r="K351" s="222" t="s">
        <v>168</v>
      </c>
      <c r="L351" s="227"/>
      <c r="M351" s="228" t="s">
        <v>19</v>
      </c>
      <c r="N351" s="229" t="s">
        <v>40</v>
      </c>
      <c r="O351" s="82"/>
      <c r="P351" s="211">
        <f>O351*H351</f>
        <v>0</v>
      </c>
      <c r="Q351" s="211">
        <v>1</v>
      </c>
      <c r="R351" s="211">
        <f>Q351*H351</f>
        <v>1.533</v>
      </c>
      <c r="S351" s="211">
        <v>0</v>
      </c>
      <c r="T351" s="212">
        <f>S351*H351</f>
        <v>0</v>
      </c>
      <c r="U351" s="36"/>
      <c r="V351" s="36"/>
      <c r="W351" s="36"/>
      <c r="X351" s="36"/>
      <c r="Y351" s="36"/>
      <c r="Z351" s="36"/>
      <c r="AA351" s="36"/>
      <c r="AB351" s="36"/>
      <c r="AC351" s="36"/>
      <c r="AD351" s="36"/>
      <c r="AE351" s="36"/>
      <c r="AR351" s="213" t="s">
        <v>204</v>
      </c>
      <c r="AT351" s="213" t="s">
        <v>205</v>
      </c>
      <c r="AU351" s="213" t="s">
        <v>79</v>
      </c>
      <c r="AY351" s="15" t="s">
        <v>162</v>
      </c>
      <c r="BE351" s="214">
        <f>IF(N351="základní",J351,0)</f>
        <v>0</v>
      </c>
      <c r="BF351" s="214">
        <f>IF(N351="snížená",J351,0)</f>
        <v>0</v>
      </c>
      <c r="BG351" s="214">
        <f>IF(N351="zákl. přenesená",J351,0)</f>
        <v>0</v>
      </c>
      <c r="BH351" s="214">
        <f>IF(N351="sníž. přenesená",J351,0)</f>
        <v>0</v>
      </c>
      <c r="BI351" s="214">
        <f>IF(N351="nulová",J351,0)</f>
        <v>0</v>
      </c>
      <c r="BJ351" s="15" t="s">
        <v>77</v>
      </c>
      <c r="BK351" s="214">
        <f>ROUND(I351*H351,2)</f>
        <v>0</v>
      </c>
      <c r="BL351" s="15" t="s">
        <v>169</v>
      </c>
      <c r="BM351" s="213" t="s">
        <v>1434</v>
      </c>
    </row>
    <row r="352" spans="1:65" s="2" customFormat="1" ht="21.75" customHeight="1">
      <c r="A352" s="36"/>
      <c r="B352" s="37"/>
      <c r="C352" s="220" t="s">
        <v>853</v>
      </c>
      <c r="D352" s="220" t="s">
        <v>205</v>
      </c>
      <c r="E352" s="221" t="s">
        <v>1435</v>
      </c>
      <c r="F352" s="222" t="s">
        <v>1436</v>
      </c>
      <c r="G352" s="223" t="s">
        <v>184</v>
      </c>
      <c r="H352" s="224">
        <v>1.849</v>
      </c>
      <c r="I352" s="225"/>
      <c r="J352" s="226">
        <f>ROUND(I352*H352,2)</f>
        <v>0</v>
      </c>
      <c r="K352" s="222" t="s">
        <v>168</v>
      </c>
      <c r="L352" s="227"/>
      <c r="M352" s="228" t="s">
        <v>19</v>
      </c>
      <c r="N352" s="229" t="s">
        <v>40</v>
      </c>
      <c r="O352" s="82"/>
      <c r="P352" s="211">
        <f>O352*H352</f>
        <v>0</v>
      </c>
      <c r="Q352" s="211">
        <v>1</v>
      </c>
      <c r="R352" s="211">
        <f>Q352*H352</f>
        <v>1.849</v>
      </c>
      <c r="S352" s="211">
        <v>0</v>
      </c>
      <c r="T352" s="212">
        <f>S352*H352</f>
        <v>0</v>
      </c>
      <c r="U352" s="36"/>
      <c r="V352" s="36"/>
      <c r="W352" s="36"/>
      <c r="X352" s="36"/>
      <c r="Y352" s="36"/>
      <c r="Z352" s="36"/>
      <c r="AA352" s="36"/>
      <c r="AB352" s="36"/>
      <c r="AC352" s="36"/>
      <c r="AD352" s="36"/>
      <c r="AE352" s="36"/>
      <c r="AR352" s="213" t="s">
        <v>204</v>
      </c>
      <c r="AT352" s="213" t="s">
        <v>205</v>
      </c>
      <c r="AU352" s="213" t="s">
        <v>79</v>
      </c>
      <c r="AY352" s="15" t="s">
        <v>162</v>
      </c>
      <c r="BE352" s="214">
        <f>IF(N352="základní",J352,0)</f>
        <v>0</v>
      </c>
      <c r="BF352" s="214">
        <f>IF(N352="snížená",J352,0)</f>
        <v>0</v>
      </c>
      <c r="BG352" s="214">
        <f>IF(N352="zákl. přenesená",J352,0)</f>
        <v>0</v>
      </c>
      <c r="BH352" s="214">
        <f>IF(N352="sníž. přenesená",J352,0)</f>
        <v>0</v>
      </c>
      <c r="BI352" s="214">
        <f>IF(N352="nulová",J352,0)</f>
        <v>0</v>
      </c>
      <c r="BJ352" s="15" t="s">
        <v>77</v>
      </c>
      <c r="BK352" s="214">
        <f>ROUND(I352*H352,2)</f>
        <v>0</v>
      </c>
      <c r="BL352" s="15" t="s">
        <v>169</v>
      </c>
      <c r="BM352" s="213" t="s">
        <v>1437</v>
      </c>
    </row>
    <row r="353" spans="1:65" s="2" customFormat="1" ht="37.8" customHeight="1">
      <c r="A353" s="36"/>
      <c r="B353" s="37"/>
      <c r="C353" s="202" t="s">
        <v>858</v>
      </c>
      <c r="D353" s="202" t="s">
        <v>164</v>
      </c>
      <c r="E353" s="203" t="s">
        <v>1425</v>
      </c>
      <c r="F353" s="204" t="s">
        <v>1426</v>
      </c>
      <c r="G353" s="205" t="s">
        <v>184</v>
      </c>
      <c r="H353" s="206">
        <v>2.093</v>
      </c>
      <c r="I353" s="207"/>
      <c r="J353" s="208">
        <f>ROUND(I353*H353,2)</f>
        <v>0</v>
      </c>
      <c r="K353" s="204" t="s">
        <v>168</v>
      </c>
      <c r="L353" s="42"/>
      <c r="M353" s="209" t="s">
        <v>19</v>
      </c>
      <c r="N353" s="210" t="s">
        <v>40</v>
      </c>
      <c r="O353" s="82"/>
      <c r="P353" s="211">
        <f>O353*H353</f>
        <v>0</v>
      </c>
      <c r="Q353" s="211">
        <v>0</v>
      </c>
      <c r="R353" s="211">
        <f>Q353*H353</f>
        <v>0</v>
      </c>
      <c r="S353" s="211">
        <v>0</v>
      </c>
      <c r="T353" s="212">
        <f>S353*H353</f>
        <v>0</v>
      </c>
      <c r="U353" s="36"/>
      <c r="V353" s="36"/>
      <c r="W353" s="36"/>
      <c r="X353" s="36"/>
      <c r="Y353" s="36"/>
      <c r="Z353" s="36"/>
      <c r="AA353" s="36"/>
      <c r="AB353" s="36"/>
      <c r="AC353" s="36"/>
      <c r="AD353" s="36"/>
      <c r="AE353" s="36"/>
      <c r="AR353" s="213" t="s">
        <v>169</v>
      </c>
      <c r="AT353" s="213" t="s">
        <v>164</v>
      </c>
      <c r="AU353" s="213" t="s">
        <v>79</v>
      </c>
      <c r="AY353" s="15" t="s">
        <v>162</v>
      </c>
      <c r="BE353" s="214">
        <f>IF(N353="základní",J353,0)</f>
        <v>0</v>
      </c>
      <c r="BF353" s="214">
        <f>IF(N353="snížená",J353,0)</f>
        <v>0</v>
      </c>
      <c r="BG353" s="214">
        <f>IF(N353="zákl. přenesená",J353,0)</f>
        <v>0</v>
      </c>
      <c r="BH353" s="214">
        <f>IF(N353="sníž. přenesená",J353,0)</f>
        <v>0</v>
      </c>
      <c r="BI353" s="214">
        <f>IF(N353="nulová",J353,0)</f>
        <v>0</v>
      </c>
      <c r="BJ353" s="15" t="s">
        <v>77</v>
      </c>
      <c r="BK353" s="214">
        <f>ROUND(I353*H353,2)</f>
        <v>0</v>
      </c>
      <c r="BL353" s="15" t="s">
        <v>169</v>
      </c>
      <c r="BM353" s="213" t="s">
        <v>1438</v>
      </c>
    </row>
    <row r="354" spans="1:47" s="2" customFormat="1" ht="12">
      <c r="A354" s="36"/>
      <c r="B354" s="37"/>
      <c r="C354" s="38"/>
      <c r="D354" s="215" t="s">
        <v>171</v>
      </c>
      <c r="E354" s="38"/>
      <c r="F354" s="216" t="s">
        <v>1428</v>
      </c>
      <c r="G354" s="38"/>
      <c r="H354" s="38"/>
      <c r="I354" s="217"/>
      <c r="J354" s="38"/>
      <c r="K354" s="38"/>
      <c r="L354" s="42"/>
      <c r="M354" s="218"/>
      <c r="N354" s="219"/>
      <c r="O354" s="82"/>
      <c r="P354" s="82"/>
      <c r="Q354" s="82"/>
      <c r="R354" s="82"/>
      <c r="S354" s="82"/>
      <c r="T354" s="83"/>
      <c r="U354" s="36"/>
      <c r="V354" s="36"/>
      <c r="W354" s="36"/>
      <c r="X354" s="36"/>
      <c r="Y354" s="36"/>
      <c r="Z354" s="36"/>
      <c r="AA354" s="36"/>
      <c r="AB354" s="36"/>
      <c r="AC354" s="36"/>
      <c r="AD354" s="36"/>
      <c r="AE354" s="36"/>
      <c r="AT354" s="15" t="s">
        <v>171</v>
      </c>
      <c r="AU354" s="15" t="s">
        <v>79</v>
      </c>
    </row>
    <row r="355" spans="1:65" s="2" customFormat="1" ht="21.75" customHeight="1">
      <c r="A355" s="36"/>
      <c r="B355" s="37"/>
      <c r="C355" s="220" t="s">
        <v>863</v>
      </c>
      <c r="D355" s="220" t="s">
        <v>205</v>
      </c>
      <c r="E355" s="221" t="s">
        <v>1061</v>
      </c>
      <c r="F355" s="222" t="s">
        <v>1062</v>
      </c>
      <c r="G355" s="223" t="s">
        <v>184</v>
      </c>
      <c r="H355" s="224">
        <v>1.298</v>
      </c>
      <c r="I355" s="225"/>
      <c r="J355" s="226">
        <f>ROUND(I355*H355,2)</f>
        <v>0</v>
      </c>
      <c r="K355" s="222" t="s">
        <v>168</v>
      </c>
      <c r="L355" s="227"/>
      <c r="M355" s="228" t="s">
        <v>19</v>
      </c>
      <c r="N355" s="229" t="s">
        <v>40</v>
      </c>
      <c r="O355" s="82"/>
      <c r="P355" s="211">
        <f>O355*H355</f>
        <v>0</v>
      </c>
      <c r="Q355" s="211">
        <v>1</v>
      </c>
      <c r="R355" s="211">
        <f>Q355*H355</f>
        <v>1.298</v>
      </c>
      <c r="S355" s="211">
        <v>0</v>
      </c>
      <c r="T355" s="212">
        <f>S355*H355</f>
        <v>0</v>
      </c>
      <c r="U355" s="36"/>
      <c r="V355" s="36"/>
      <c r="W355" s="36"/>
      <c r="X355" s="36"/>
      <c r="Y355" s="36"/>
      <c r="Z355" s="36"/>
      <c r="AA355" s="36"/>
      <c r="AB355" s="36"/>
      <c r="AC355" s="36"/>
      <c r="AD355" s="36"/>
      <c r="AE355" s="36"/>
      <c r="AR355" s="213" t="s">
        <v>204</v>
      </c>
      <c r="AT355" s="213" t="s">
        <v>205</v>
      </c>
      <c r="AU355" s="213" t="s">
        <v>79</v>
      </c>
      <c r="AY355" s="15" t="s">
        <v>162</v>
      </c>
      <c r="BE355" s="214">
        <f>IF(N355="základní",J355,0)</f>
        <v>0</v>
      </c>
      <c r="BF355" s="214">
        <f>IF(N355="snížená",J355,0)</f>
        <v>0</v>
      </c>
      <c r="BG355" s="214">
        <f>IF(N355="zákl. přenesená",J355,0)</f>
        <v>0</v>
      </c>
      <c r="BH355" s="214">
        <f>IF(N355="sníž. přenesená",J355,0)</f>
        <v>0</v>
      </c>
      <c r="BI355" s="214">
        <f>IF(N355="nulová",J355,0)</f>
        <v>0</v>
      </c>
      <c r="BJ355" s="15" t="s">
        <v>77</v>
      </c>
      <c r="BK355" s="214">
        <f>ROUND(I355*H355,2)</f>
        <v>0</v>
      </c>
      <c r="BL355" s="15" t="s">
        <v>169</v>
      </c>
      <c r="BM355" s="213" t="s">
        <v>1439</v>
      </c>
    </row>
    <row r="356" spans="1:65" s="2" customFormat="1" ht="21.75" customHeight="1">
      <c r="A356" s="36"/>
      <c r="B356" s="37"/>
      <c r="C356" s="220" t="s">
        <v>868</v>
      </c>
      <c r="D356" s="220" t="s">
        <v>205</v>
      </c>
      <c r="E356" s="221" t="s">
        <v>1429</v>
      </c>
      <c r="F356" s="222" t="s">
        <v>1430</v>
      </c>
      <c r="G356" s="223" t="s">
        <v>184</v>
      </c>
      <c r="H356" s="224">
        <v>1.109</v>
      </c>
      <c r="I356" s="225"/>
      <c r="J356" s="226">
        <f>ROUND(I356*H356,2)</f>
        <v>0</v>
      </c>
      <c r="K356" s="222" t="s">
        <v>168</v>
      </c>
      <c r="L356" s="227"/>
      <c r="M356" s="228" t="s">
        <v>19</v>
      </c>
      <c r="N356" s="229" t="s">
        <v>40</v>
      </c>
      <c r="O356" s="82"/>
      <c r="P356" s="211">
        <f>O356*H356</f>
        <v>0</v>
      </c>
      <c r="Q356" s="211">
        <v>1</v>
      </c>
      <c r="R356" s="211">
        <f>Q356*H356</f>
        <v>1.109</v>
      </c>
      <c r="S356" s="211">
        <v>0</v>
      </c>
      <c r="T356" s="212">
        <f>S356*H356</f>
        <v>0</v>
      </c>
      <c r="U356" s="36"/>
      <c r="V356" s="36"/>
      <c r="W356" s="36"/>
      <c r="X356" s="36"/>
      <c r="Y356" s="36"/>
      <c r="Z356" s="36"/>
      <c r="AA356" s="36"/>
      <c r="AB356" s="36"/>
      <c r="AC356" s="36"/>
      <c r="AD356" s="36"/>
      <c r="AE356" s="36"/>
      <c r="AR356" s="213" t="s">
        <v>204</v>
      </c>
      <c r="AT356" s="213" t="s">
        <v>205</v>
      </c>
      <c r="AU356" s="213" t="s">
        <v>79</v>
      </c>
      <c r="AY356" s="15" t="s">
        <v>162</v>
      </c>
      <c r="BE356" s="214">
        <f>IF(N356="základní",J356,0)</f>
        <v>0</v>
      </c>
      <c r="BF356" s="214">
        <f>IF(N356="snížená",J356,0)</f>
        <v>0</v>
      </c>
      <c r="BG356" s="214">
        <f>IF(N356="zákl. přenesená",J356,0)</f>
        <v>0</v>
      </c>
      <c r="BH356" s="214">
        <f>IF(N356="sníž. přenesená",J356,0)</f>
        <v>0</v>
      </c>
      <c r="BI356" s="214">
        <f>IF(N356="nulová",J356,0)</f>
        <v>0</v>
      </c>
      <c r="BJ356" s="15" t="s">
        <v>77</v>
      </c>
      <c r="BK356" s="214">
        <f>ROUND(I356*H356,2)</f>
        <v>0</v>
      </c>
      <c r="BL356" s="15" t="s">
        <v>169</v>
      </c>
      <c r="BM356" s="213" t="s">
        <v>1440</v>
      </c>
    </row>
    <row r="357" spans="1:65" s="2" customFormat="1" ht="37.8" customHeight="1">
      <c r="A357" s="36"/>
      <c r="B357" s="37"/>
      <c r="C357" s="202" t="s">
        <v>873</v>
      </c>
      <c r="D357" s="202" t="s">
        <v>164</v>
      </c>
      <c r="E357" s="203" t="s">
        <v>1441</v>
      </c>
      <c r="F357" s="204" t="s">
        <v>1442</v>
      </c>
      <c r="G357" s="205" t="s">
        <v>196</v>
      </c>
      <c r="H357" s="206">
        <v>710</v>
      </c>
      <c r="I357" s="207"/>
      <c r="J357" s="208">
        <f>ROUND(I357*H357,2)</f>
        <v>0</v>
      </c>
      <c r="K357" s="204" t="s">
        <v>168</v>
      </c>
      <c r="L357" s="42"/>
      <c r="M357" s="209" t="s">
        <v>19</v>
      </c>
      <c r="N357" s="210" t="s">
        <v>40</v>
      </c>
      <c r="O357" s="82"/>
      <c r="P357" s="211">
        <f>O357*H357</f>
        <v>0</v>
      </c>
      <c r="Q357" s="211">
        <v>4E-05</v>
      </c>
      <c r="R357" s="211">
        <f>Q357*H357</f>
        <v>0.0284</v>
      </c>
      <c r="S357" s="211">
        <v>0</v>
      </c>
      <c r="T357" s="212">
        <f>S357*H357</f>
        <v>0</v>
      </c>
      <c r="U357" s="36"/>
      <c r="V357" s="36"/>
      <c r="W357" s="36"/>
      <c r="X357" s="36"/>
      <c r="Y357" s="36"/>
      <c r="Z357" s="36"/>
      <c r="AA357" s="36"/>
      <c r="AB357" s="36"/>
      <c r="AC357" s="36"/>
      <c r="AD357" s="36"/>
      <c r="AE357" s="36"/>
      <c r="AR357" s="213" t="s">
        <v>169</v>
      </c>
      <c r="AT357" s="213" t="s">
        <v>164</v>
      </c>
      <c r="AU357" s="213" t="s">
        <v>79</v>
      </c>
      <c r="AY357" s="15" t="s">
        <v>162</v>
      </c>
      <c r="BE357" s="214">
        <f>IF(N357="základní",J357,0)</f>
        <v>0</v>
      </c>
      <c r="BF357" s="214">
        <f>IF(N357="snížená",J357,0)</f>
        <v>0</v>
      </c>
      <c r="BG357" s="214">
        <f>IF(N357="zákl. přenesená",J357,0)</f>
        <v>0</v>
      </c>
      <c r="BH357" s="214">
        <f>IF(N357="sníž. přenesená",J357,0)</f>
        <v>0</v>
      </c>
      <c r="BI357" s="214">
        <f>IF(N357="nulová",J357,0)</f>
        <v>0</v>
      </c>
      <c r="BJ357" s="15" t="s">
        <v>77</v>
      </c>
      <c r="BK357" s="214">
        <f>ROUND(I357*H357,2)</f>
        <v>0</v>
      </c>
      <c r="BL357" s="15" t="s">
        <v>169</v>
      </c>
      <c r="BM357" s="213" t="s">
        <v>1443</v>
      </c>
    </row>
    <row r="358" spans="1:47" s="2" customFormat="1" ht="12">
      <c r="A358" s="36"/>
      <c r="B358" s="37"/>
      <c r="C358" s="38"/>
      <c r="D358" s="215" t="s">
        <v>171</v>
      </c>
      <c r="E358" s="38"/>
      <c r="F358" s="216" t="s">
        <v>1444</v>
      </c>
      <c r="G358" s="38"/>
      <c r="H358" s="38"/>
      <c r="I358" s="217"/>
      <c r="J358" s="38"/>
      <c r="K358" s="38"/>
      <c r="L358" s="42"/>
      <c r="M358" s="218"/>
      <c r="N358" s="219"/>
      <c r="O358" s="82"/>
      <c r="P358" s="82"/>
      <c r="Q358" s="82"/>
      <c r="R358" s="82"/>
      <c r="S358" s="82"/>
      <c r="T358" s="83"/>
      <c r="U358" s="36"/>
      <c r="V358" s="36"/>
      <c r="W358" s="36"/>
      <c r="X358" s="36"/>
      <c r="Y358" s="36"/>
      <c r="Z358" s="36"/>
      <c r="AA358" s="36"/>
      <c r="AB358" s="36"/>
      <c r="AC358" s="36"/>
      <c r="AD358" s="36"/>
      <c r="AE358" s="36"/>
      <c r="AT358" s="15" t="s">
        <v>171</v>
      </c>
      <c r="AU358" s="15" t="s">
        <v>79</v>
      </c>
    </row>
    <row r="359" spans="1:65" s="2" customFormat="1" ht="33" customHeight="1">
      <c r="A359" s="36"/>
      <c r="B359" s="37"/>
      <c r="C359" s="202" t="s">
        <v>878</v>
      </c>
      <c r="D359" s="202" t="s">
        <v>164</v>
      </c>
      <c r="E359" s="203" t="s">
        <v>1445</v>
      </c>
      <c r="F359" s="204" t="s">
        <v>1446</v>
      </c>
      <c r="G359" s="205" t="s">
        <v>196</v>
      </c>
      <c r="H359" s="206">
        <v>710</v>
      </c>
      <c r="I359" s="207"/>
      <c r="J359" s="208">
        <f>ROUND(I359*H359,2)</f>
        <v>0</v>
      </c>
      <c r="K359" s="204" t="s">
        <v>168</v>
      </c>
      <c r="L359" s="42"/>
      <c r="M359" s="209" t="s">
        <v>19</v>
      </c>
      <c r="N359" s="210" t="s">
        <v>40</v>
      </c>
      <c r="O359" s="82"/>
      <c r="P359" s="211">
        <f>O359*H359</f>
        <v>0</v>
      </c>
      <c r="Q359" s="211">
        <v>0.00042</v>
      </c>
      <c r="R359" s="211">
        <f>Q359*H359</f>
        <v>0.2982</v>
      </c>
      <c r="S359" s="211">
        <v>0</v>
      </c>
      <c r="T359" s="212">
        <f>S359*H359</f>
        <v>0</v>
      </c>
      <c r="U359" s="36"/>
      <c r="V359" s="36"/>
      <c r="W359" s="36"/>
      <c r="X359" s="36"/>
      <c r="Y359" s="36"/>
      <c r="Z359" s="36"/>
      <c r="AA359" s="36"/>
      <c r="AB359" s="36"/>
      <c r="AC359" s="36"/>
      <c r="AD359" s="36"/>
      <c r="AE359" s="36"/>
      <c r="AR359" s="213" t="s">
        <v>169</v>
      </c>
      <c r="AT359" s="213" t="s">
        <v>164</v>
      </c>
      <c r="AU359" s="213" t="s">
        <v>79</v>
      </c>
      <c r="AY359" s="15" t="s">
        <v>162</v>
      </c>
      <c r="BE359" s="214">
        <f>IF(N359="základní",J359,0)</f>
        <v>0</v>
      </c>
      <c r="BF359" s="214">
        <f>IF(N359="snížená",J359,0)</f>
        <v>0</v>
      </c>
      <c r="BG359" s="214">
        <f>IF(N359="zákl. přenesená",J359,0)</f>
        <v>0</v>
      </c>
      <c r="BH359" s="214">
        <f>IF(N359="sníž. přenesená",J359,0)</f>
        <v>0</v>
      </c>
      <c r="BI359" s="214">
        <f>IF(N359="nulová",J359,0)</f>
        <v>0</v>
      </c>
      <c r="BJ359" s="15" t="s">
        <v>77</v>
      </c>
      <c r="BK359" s="214">
        <f>ROUND(I359*H359,2)</f>
        <v>0</v>
      </c>
      <c r="BL359" s="15" t="s">
        <v>169</v>
      </c>
      <c r="BM359" s="213" t="s">
        <v>1447</v>
      </c>
    </row>
    <row r="360" spans="1:47" s="2" customFormat="1" ht="12">
      <c r="A360" s="36"/>
      <c r="B360" s="37"/>
      <c r="C360" s="38"/>
      <c r="D360" s="215" t="s">
        <v>171</v>
      </c>
      <c r="E360" s="38"/>
      <c r="F360" s="216" t="s">
        <v>1448</v>
      </c>
      <c r="G360" s="38"/>
      <c r="H360" s="38"/>
      <c r="I360" s="217"/>
      <c r="J360" s="38"/>
      <c r="K360" s="38"/>
      <c r="L360" s="42"/>
      <c r="M360" s="218"/>
      <c r="N360" s="219"/>
      <c r="O360" s="82"/>
      <c r="P360" s="82"/>
      <c r="Q360" s="82"/>
      <c r="R360" s="82"/>
      <c r="S360" s="82"/>
      <c r="T360" s="83"/>
      <c r="U360" s="36"/>
      <c r="V360" s="36"/>
      <c r="W360" s="36"/>
      <c r="X360" s="36"/>
      <c r="Y360" s="36"/>
      <c r="Z360" s="36"/>
      <c r="AA360" s="36"/>
      <c r="AB360" s="36"/>
      <c r="AC360" s="36"/>
      <c r="AD360" s="36"/>
      <c r="AE360" s="36"/>
      <c r="AT360" s="15" t="s">
        <v>171</v>
      </c>
      <c r="AU360" s="15" t="s">
        <v>79</v>
      </c>
    </row>
    <row r="361" spans="1:65" s="2" customFormat="1" ht="24.15" customHeight="1">
      <c r="A361" s="36"/>
      <c r="B361" s="37"/>
      <c r="C361" s="202" t="s">
        <v>885</v>
      </c>
      <c r="D361" s="202" t="s">
        <v>164</v>
      </c>
      <c r="E361" s="203" t="s">
        <v>386</v>
      </c>
      <c r="F361" s="204" t="s">
        <v>387</v>
      </c>
      <c r="G361" s="205" t="s">
        <v>184</v>
      </c>
      <c r="H361" s="206">
        <v>0.222</v>
      </c>
      <c r="I361" s="207"/>
      <c r="J361" s="208">
        <f>ROUND(I361*H361,2)</f>
        <v>0</v>
      </c>
      <c r="K361" s="204" t="s">
        <v>168</v>
      </c>
      <c r="L361" s="42"/>
      <c r="M361" s="209" t="s">
        <v>19</v>
      </c>
      <c r="N361" s="210" t="s">
        <v>40</v>
      </c>
      <c r="O361" s="82"/>
      <c r="P361" s="211">
        <f>O361*H361</f>
        <v>0</v>
      </c>
      <c r="Q361" s="211">
        <v>0</v>
      </c>
      <c r="R361" s="211">
        <f>Q361*H361</f>
        <v>0</v>
      </c>
      <c r="S361" s="211">
        <v>0</v>
      </c>
      <c r="T361" s="212">
        <f>S361*H361</f>
        <v>0</v>
      </c>
      <c r="U361" s="36"/>
      <c r="V361" s="36"/>
      <c r="W361" s="36"/>
      <c r="X361" s="36"/>
      <c r="Y361" s="36"/>
      <c r="Z361" s="36"/>
      <c r="AA361" s="36"/>
      <c r="AB361" s="36"/>
      <c r="AC361" s="36"/>
      <c r="AD361" s="36"/>
      <c r="AE361" s="36"/>
      <c r="AR361" s="213" t="s">
        <v>169</v>
      </c>
      <c r="AT361" s="213" t="s">
        <v>164</v>
      </c>
      <c r="AU361" s="213" t="s">
        <v>79</v>
      </c>
      <c r="AY361" s="15" t="s">
        <v>162</v>
      </c>
      <c r="BE361" s="214">
        <f>IF(N361="základní",J361,0)</f>
        <v>0</v>
      </c>
      <c r="BF361" s="214">
        <f>IF(N361="snížená",J361,0)</f>
        <v>0</v>
      </c>
      <c r="BG361" s="214">
        <f>IF(N361="zákl. přenesená",J361,0)</f>
        <v>0</v>
      </c>
      <c r="BH361" s="214">
        <f>IF(N361="sníž. přenesená",J361,0)</f>
        <v>0</v>
      </c>
      <c r="BI361" s="214">
        <f>IF(N361="nulová",J361,0)</f>
        <v>0</v>
      </c>
      <c r="BJ361" s="15" t="s">
        <v>77</v>
      </c>
      <c r="BK361" s="214">
        <f>ROUND(I361*H361,2)</f>
        <v>0</v>
      </c>
      <c r="BL361" s="15" t="s">
        <v>169</v>
      </c>
      <c r="BM361" s="213" t="s">
        <v>1449</v>
      </c>
    </row>
    <row r="362" spans="1:47" s="2" customFormat="1" ht="12">
      <c r="A362" s="36"/>
      <c r="B362" s="37"/>
      <c r="C362" s="38"/>
      <c r="D362" s="215" t="s">
        <v>171</v>
      </c>
      <c r="E362" s="38"/>
      <c r="F362" s="216" t="s">
        <v>389</v>
      </c>
      <c r="G362" s="38"/>
      <c r="H362" s="38"/>
      <c r="I362" s="217"/>
      <c r="J362" s="38"/>
      <c r="K362" s="38"/>
      <c r="L362" s="42"/>
      <c r="M362" s="218"/>
      <c r="N362" s="219"/>
      <c r="O362" s="82"/>
      <c r="P362" s="82"/>
      <c r="Q362" s="82"/>
      <c r="R362" s="82"/>
      <c r="S362" s="82"/>
      <c r="T362" s="83"/>
      <c r="U362" s="36"/>
      <c r="V362" s="36"/>
      <c r="W362" s="36"/>
      <c r="X362" s="36"/>
      <c r="Y362" s="36"/>
      <c r="Z362" s="36"/>
      <c r="AA362" s="36"/>
      <c r="AB362" s="36"/>
      <c r="AC362" s="36"/>
      <c r="AD362" s="36"/>
      <c r="AE362" s="36"/>
      <c r="AT362" s="15" t="s">
        <v>171</v>
      </c>
      <c r="AU362" s="15" t="s">
        <v>79</v>
      </c>
    </row>
    <row r="363" spans="1:65" s="2" customFormat="1" ht="37.8" customHeight="1">
      <c r="A363" s="36"/>
      <c r="B363" s="37"/>
      <c r="C363" s="202" t="s">
        <v>890</v>
      </c>
      <c r="D363" s="202" t="s">
        <v>164</v>
      </c>
      <c r="E363" s="203" t="s">
        <v>421</v>
      </c>
      <c r="F363" s="204" t="s">
        <v>422</v>
      </c>
      <c r="G363" s="205" t="s">
        <v>196</v>
      </c>
      <c r="H363" s="206">
        <v>8</v>
      </c>
      <c r="I363" s="207"/>
      <c r="J363" s="208">
        <f>ROUND(I363*H363,2)</f>
        <v>0</v>
      </c>
      <c r="K363" s="204" t="s">
        <v>168</v>
      </c>
      <c r="L363" s="42"/>
      <c r="M363" s="209" t="s">
        <v>19</v>
      </c>
      <c r="N363" s="210" t="s">
        <v>40</v>
      </c>
      <c r="O363" s="82"/>
      <c r="P363" s="211">
        <f>O363*H363</f>
        <v>0</v>
      </c>
      <c r="Q363" s="211">
        <v>0</v>
      </c>
      <c r="R363" s="211">
        <f>Q363*H363</f>
        <v>0</v>
      </c>
      <c r="S363" s="211">
        <v>0.031</v>
      </c>
      <c r="T363" s="212">
        <f>S363*H363</f>
        <v>0.248</v>
      </c>
      <c r="U363" s="36"/>
      <c r="V363" s="36"/>
      <c r="W363" s="36"/>
      <c r="X363" s="36"/>
      <c r="Y363" s="36"/>
      <c r="Z363" s="36"/>
      <c r="AA363" s="36"/>
      <c r="AB363" s="36"/>
      <c r="AC363" s="36"/>
      <c r="AD363" s="36"/>
      <c r="AE363" s="36"/>
      <c r="AR363" s="213" t="s">
        <v>169</v>
      </c>
      <c r="AT363" s="213" t="s">
        <v>164</v>
      </c>
      <c r="AU363" s="213" t="s">
        <v>79</v>
      </c>
      <c r="AY363" s="15" t="s">
        <v>162</v>
      </c>
      <c r="BE363" s="214">
        <f>IF(N363="základní",J363,0)</f>
        <v>0</v>
      </c>
      <c r="BF363" s="214">
        <f>IF(N363="snížená",J363,0)</f>
        <v>0</v>
      </c>
      <c r="BG363" s="214">
        <f>IF(N363="zákl. přenesená",J363,0)</f>
        <v>0</v>
      </c>
      <c r="BH363" s="214">
        <f>IF(N363="sníž. přenesená",J363,0)</f>
        <v>0</v>
      </c>
      <c r="BI363" s="214">
        <f>IF(N363="nulová",J363,0)</f>
        <v>0</v>
      </c>
      <c r="BJ363" s="15" t="s">
        <v>77</v>
      </c>
      <c r="BK363" s="214">
        <f>ROUND(I363*H363,2)</f>
        <v>0</v>
      </c>
      <c r="BL363" s="15" t="s">
        <v>169</v>
      </c>
      <c r="BM363" s="213" t="s">
        <v>1450</v>
      </c>
    </row>
    <row r="364" spans="1:47" s="2" customFormat="1" ht="12">
      <c r="A364" s="36"/>
      <c r="B364" s="37"/>
      <c r="C364" s="38"/>
      <c r="D364" s="215" t="s">
        <v>171</v>
      </c>
      <c r="E364" s="38"/>
      <c r="F364" s="216" t="s">
        <v>424</v>
      </c>
      <c r="G364" s="38"/>
      <c r="H364" s="38"/>
      <c r="I364" s="217"/>
      <c r="J364" s="38"/>
      <c r="K364" s="38"/>
      <c r="L364" s="42"/>
      <c r="M364" s="218"/>
      <c r="N364" s="219"/>
      <c r="O364" s="82"/>
      <c r="P364" s="82"/>
      <c r="Q364" s="82"/>
      <c r="R364" s="82"/>
      <c r="S364" s="82"/>
      <c r="T364" s="83"/>
      <c r="U364" s="36"/>
      <c r="V364" s="36"/>
      <c r="W364" s="36"/>
      <c r="X364" s="36"/>
      <c r="Y364" s="36"/>
      <c r="Z364" s="36"/>
      <c r="AA364" s="36"/>
      <c r="AB364" s="36"/>
      <c r="AC364" s="36"/>
      <c r="AD364" s="36"/>
      <c r="AE364" s="36"/>
      <c r="AT364" s="15" t="s">
        <v>171</v>
      </c>
      <c r="AU364" s="15" t="s">
        <v>79</v>
      </c>
    </row>
    <row r="365" spans="1:65" s="2" customFormat="1" ht="37.8" customHeight="1">
      <c r="A365" s="36"/>
      <c r="B365" s="37"/>
      <c r="C365" s="202" t="s">
        <v>895</v>
      </c>
      <c r="D365" s="202" t="s">
        <v>164</v>
      </c>
      <c r="E365" s="203" t="s">
        <v>426</v>
      </c>
      <c r="F365" s="204" t="s">
        <v>427</v>
      </c>
      <c r="G365" s="205" t="s">
        <v>196</v>
      </c>
      <c r="H365" s="206">
        <v>44</v>
      </c>
      <c r="I365" s="207"/>
      <c r="J365" s="208">
        <f>ROUND(I365*H365,2)</f>
        <v>0</v>
      </c>
      <c r="K365" s="204" t="s">
        <v>168</v>
      </c>
      <c r="L365" s="42"/>
      <c r="M365" s="209" t="s">
        <v>19</v>
      </c>
      <c r="N365" s="210" t="s">
        <v>40</v>
      </c>
      <c r="O365" s="82"/>
      <c r="P365" s="211">
        <f>O365*H365</f>
        <v>0</v>
      </c>
      <c r="Q365" s="211">
        <v>0</v>
      </c>
      <c r="R365" s="211">
        <f>Q365*H365</f>
        <v>0</v>
      </c>
      <c r="S365" s="211">
        <v>0.049</v>
      </c>
      <c r="T365" s="212">
        <f>S365*H365</f>
        <v>2.156</v>
      </c>
      <c r="U365" s="36"/>
      <c r="V365" s="36"/>
      <c r="W365" s="36"/>
      <c r="X365" s="36"/>
      <c r="Y365" s="36"/>
      <c r="Z365" s="36"/>
      <c r="AA365" s="36"/>
      <c r="AB365" s="36"/>
      <c r="AC365" s="36"/>
      <c r="AD365" s="36"/>
      <c r="AE365" s="36"/>
      <c r="AR365" s="213" t="s">
        <v>169</v>
      </c>
      <c r="AT365" s="213" t="s">
        <v>164</v>
      </c>
      <c r="AU365" s="213" t="s">
        <v>79</v>
      </c>
      <c r="AY365" s="15" t="s">
        <v>162</v>
      </c>
      <c r="BE365" s="214">
        <f>IF(N365="základní",J365,0)</f>
        <v>0</v>
      </c>
      <c r="BF365" s="214">
        <f>IF(N365="snížená",J365,0)</f>
        <v>0</v>
      </c>
      <c r="BG365" s="214">
        <f>IF(N365="zákl. přenesená",J365,0)</f>
        <v>0</v>
      </c>
      <c r="BH365" s="214">
        <f>IF(N365="sníž. přenesená",J365,0)</f>
        <v>0</v>
      </c>
      <c r="BI365" s="214">
        <f>IF(N365="nulová",J365,0)</f>
        <v>0</v>
      </c>
      <c r="BJ365" s="15" t="s">
        <v>77</v>
      </c>
      <c r="BK365" s="214">
        <f>ROUND(I365*H365,2)</f>
        <v>0</v>
      </c>
      <c r="BL365" s="15" t="s">
        <v>169</v>
      </c>
      <c r="BM365" s="213" t="s">
        <v>1451</v>
      </c>
    </row>
    <row r="366" spans="1:47" s="2" customFormat="1" ht="12">
      <c r="A366" s="36"/>
      <c r="B366" s="37"/>
      <c r="C366" s="38"/>
      <c r="D366" s="215" t="s">
        <v>171</v>
      </c>
      <c r="E366" s="38"/>
      <c r="F366" s="216" t="s">
        <v>429</v>
      </c>
      <c r="G366" s="38"/>
      <c r="H366" s="38"/>
      <c r="I366" s="217"/>
      <c r="J366" s="38"/>
      <c r="K366" s="38"/>
      <c r="L366" s="42"/>
      <c r="M366" s="218"/>
      <c r="N366" s="219"/>
      <c r="O366" s="82"/>
      <c r="P366" s="82"/>
      <c r="Q366" s="82"/>
      <c r="R366" s="82"/>
      <c r="S366" s="82"/>
      <c r="T366" s="83"/>
      <c r="U366" s="36"/>
      <c r="V366" s="36"/>
      <c r="W366" s="36"/>
      <c r="X366" s="36"/>
      <c r="Y366" s="36"/>
      <c r="Z366" s="36"/>
      <c r="AA366" s="36"/>
      <c r="AB366" s="36"/>
      <c r="AC366" s="36"/>
      <c r="AD366" s="36"/>
      <c r="AE366" s="36"/>
      <c r="AT366" s="15" t="s">
        <v>171</v>
      </c>
      <c r="AU366" s="15" t="s">
        <v>79</v>
      </c>
    </row>
    <row r="367" spans="1:65" s="2" customFormat="1" ht="24.15" customHeight="1">
      <c r="A367" s="36"/>
      <c r="B367" s="37"/>
      <c r="C367" s="202" t="s">
        <v>900</v>
      </c>
      <c r="D367" s="202" t="s">
        <v>164</v>
      </c>
      <c r="E367" s="203" t="s">
        <v>1452</v>
      </c>
      <c r="F367" s="204" t="s">
        <v>1453</v>
      </c>
      <c r="G367" s="205" t="s">
        <v>235</v>
      </c>
      <c r="H367" s="206">
        <v>22.57</v>
      </c>
      <c r="I367" s="207"/>
      <c r="J367" s="208">
        <f>ROUND(I367*H367,2)</f>
        <v>0</v>
      </c>
      <c r="K367" s="204" t="s">
        <v>168</v>
      </c>
      <c r="L367" s="42"/>
      <c r="M367" s="209" t="s">
        <v>19</v>
      </c>
      <c r="N367" s="210" t="s">
        <v>40</v>
      </c>
      <c r="O367" s="82"/>
      <c r="P367" s="211">
        <f>O367*H367</f>
        <v>0</v>
      </c>
      <c r="Q367" s="211">
        <v>0</v>
      </c>
      <c r="R367" s="211">
        <f>Q367*H367</f>
        <v>0</v>
      </c>
      <c r="S367" s="211">
        <v>0</v>
      </c>
      <c r="T367" s="212">
        <f>S367*H367</f>
        <v>0</v>
      </c>
      <c r="U367" s="36"/>
      <c r="V367" s="36"/>
      <c r="W367" s="36"/>
      <c r="X367" s="36"/>
      <c r="Y367" s="36"/>
      <c r="Z367" s="36"/>
      <c r="AA367" s="36"/>
      <c r="AB367" s="36"/>
      <c r="AC367" s="36"/>
      <c r="AD367" s="36"/>
      <c r="AE367" s="36"/>
      <c r="AR367" s="213" t="s">
        <v>169</v>
      </c>
      <c r="AT367" s="213" t="s">
        <v>164</v>
      </c>
      <c r="AU367" s="213" t="s">
        <v>79</v>
      </c>
      <c r="AY367" s="15" t="s">
        <v>162</v>
      </c>
      <c r="BE367" s="214">
        <f>IF(N367="základní",J367,0)</f>
        <v>0</v>
      </c>
      <c r="BF367" s="214">
        <f>IF(N367="snížená",J367,0)</f>
        <v>0</v>
      </c>
      <c r="BG367" s="214">
        <f>IF(N367="zákl. přenesená",J367,0)</f>
        <v>0</v>
      </c>
      <c r="BH367" s="214">
        <f>IF(N367="sníž. přenesená",J367,0)</f>
        <v>0</v>
      </c>
      <c r="BI367" s="214">
        <f>IF(N367="nulová",J367,0)</f>
        <v>0</v>
      </c>
      <c r="BJ367" s="15" t="s">
        <v>77</v>
      </c>
      <c r="BK367" s="214">
        <f>ROUND(I367*H367,2)</f>
        <v>0</v>
      </c>
      <c r="BL367" s="15" t="s">
        <v>169</v>
      </c>
      <c r="BM367" s="213" t="s">
        <v>1454</v>
      </c>
    </row>
    <row r="368" spans="1:47" s="2" customFormat="1" ht="12">
      <c r="A368" s="36"/>
      <c r="B368" s="37"/>
      <c r="C368" s="38"/>
      <c r="D368" s="215" t="s">
        <v>171</v>
      </c>
      <c r="E368" s="38"/>
      <c r="F368" s="216" t="s">
        <v>1455</v>
      </c>
      <c r="G368" s="38"/>
      <c r="H368" s="38"/>
      <c r="I368" s="217"/>
      <c r="J368" s="38"/>
      <c r="K368" s="38"/>
      <c r="L368" s="42"/>
      <c r="M368" s="218"/>
      <c r="N368" s="219"/>
      <c r="O368" s="82"/>
      <c r="P368" s="82"/>
      <c r="Q368" s="82"/>
      <c r="R368" s="82"/>
      <c r="S368" s="82"/>
      <c r="T368" s="83"/>
      <c r="U368" s="36"/>
      <c r="V368" s="36"/>
      <c r="W368" s="36"/>
      <c r="X368" s="36"/>
      <c r="Y368" s="36"/>
      <c r="Z368" s="36"/>
      <c r="AA368" s="36"/>
      <c r="AB368" s="36"/>
      <c r="AC368" s="36"/>
      <c r="AD368" s="36"/>
      <c r="AE368" s="36"/>
      <c r="AT368" s="15" t="s">
        <v>171</v>
      </c>
      <c r="AU368" s="15" t="s">
        <v>79</v>
      </c>
    </row>
    <row r="369" spans="1:65" s="2" customFormat="1" ht="24.15" customHeight="1">
      <c r="A369" s="36"/>
      <c r="B369" s="37"/>
      <c r="C369" s="202" t="s">
        <v>905</v>
      </c>
      <c r="D369" s="202" t="s">
        <v>164</v>
      </c>
      <c r="E369" s="203" t="s">
        <v>1456</v>
      </c>
      <c r="F369" s="204" t="s">
        <v>1457</v>
      </c>
      <c r="G369" s="205" t="s">
        <v>235</v>
      </c>
      <c r="H369" s="206">
        <v>22.57</v>
      </c>
      <c r="I369" s="207"/>
      <c r="J369" s="208">
        <f>ROUND(I369*H369,2)</f>
        <v>0</v>
      </c>
      <c r="K369" s="204" t="s">
        <v>168</v>
      </c>
      <c r="L369" s="42"/>
      <c r="M369" s="209" t="s">
        <v>19</v>
      </c>
      <c r="N369" s="210" t="s">
        <v>40</v>
      </c>
      <c r="O369" s="82"/>
      <c r="P369" s="211">
        <f>O369*H369</f>
        <v>0</v>
      </c>
      <c r="Q369" s="211">
        <v>0.00359</v>
      </c>
      <c r="R369" s="211">
        <f>Q369*H369</f>
        <v>0.0810263</v>
      </c>
      <c r="S369" s="211">
        <v>0</v>
      </c>
      <c r="T369" s="212">
        <f>S369*H369</f>
        <v>0</v>
      </c>
      <c r="U369" s="36"/>
      <c r="V369" s="36"/>
      <c r="W369" s="36"/>
      <c r="X369" s="36"/>
      <c r="Y369" s="36"/>
      <c r="Z369" s="36"/>
      <c r="AA369" s="36"/>
      <c r="AB369" s="36"/>
      <c r="AC369" s="36"/>
      <c r="AD369" s="36"/>
      <c r="AE369" s="36"/>
      <c r="AR369" s="213" t="s">
        <v>169</v>
      </c>
      <c r="AT369" s="213" t="s">
        <v>164</v>
      </c>
      <c r="AU369" s="213" t="s">
        <v>79</v>
      </c>
      <c r="AY369" s="15" t="s">
        <v>162</v>
      </c>
      <c r="BE369" s="214">
        <f>IF(N369="základní",J369,0)</f>
        <v>0</v>
      </c>
      <c r="BF369" s="214">
        <f>IF(N369="snížená",J369,0)</f>
        <v>0</v>
      </c>
      <c r="BG369" s="214">
        <f>IF(N369="zákl. přenesená",J369,0)</f>
        <v>0</v>
      </c>
      <c r="BH369" s="214">
        <f>IF(N369="sníž. přenesená",J369,0)</f>
        <v>0</v>
      </c>
      <c r="BI369" s="214">
        <f>IF(N369="nulová",J369,0)</f>
        <v>0</v>
      </c>
      <c r="BJ369" s="15" t="s">
        <v>77</v>
      </c>
      <c r="BK369" s="214">
        <f>ROUND(I369*H369,2)</f>
        <v>0</v>
      </c>
      <c r="BL369" s="15" t="s">
        <v>169</v>
      </c>
      <c r="BM369" s="213" t="s">
        <v>1458</v>
      </c>
    </row>
    <row r="370" spans="1:47" s="2" customFormat="1" ht="12">
      <c r="A370" s="36"/>
      <c r="B370" s="37"/>
      <c r="C370" s="38"/>
      <c r="D370" s="215" t="s">
        <v>171</v>
      </c>
      <c r="E370" s="38"/>
      <c r="F370" s="216" t="s">
        <v>1459</v>
      </c>
      <c r="G370" s="38"/>
      <c r="H370" s="38"/>
      <c r="I370" s="217"/>
      <c r="J370" s="38"/>
      <c r="K370" s="38"/>
      <c r="L370" s="42"/>
      <c r="M370" s="218"/>
      <c r="N370" s="219"/>
      <c r="O370" s="82"/>
      <c r="P370" s="82"/>
      <c r="Q370" s="82"/>
      <c r="R370" s="82"/>
      <c r="S370" s="82"/>
      <c r="T370" s="83"/>
      <c r="U370" s="36"/>
      <c r="V370" s="36"/>
      <c r="W370" s="36"/>
      <c r="X370" s="36"/>
      <c r="Y370" s="36"/>
      <c r="Z370" s="36"/>
      <c r="AA370" s="36"/>
      <c r="AB370" s="36"/>
      <c r="AC370" s="36"/>
      <c r="AD370" s="36"/>
      <c r="AE370" s="36"/>
      <c r="AT370" s="15" t="s">
        <v>171</v>
      </c>
      <c r="AU370" s="15" t="s">
        <v>79</v>
      </c>
    </row>
    <row r="371" spans="1:63" s="12" customFormat="1" ht="22.8" customHeight="1">
      <c r="A371" s="12"/>
      <c r="B371" s="186"/>
      <c r="C371" s="187"/>
      <c r="D371" s="188" t="s">
        <v>68</v>
      </c>
      <c r="E371" s="200" t="s">
        <v>465</v>
      </c>
      <c r="F371" s="200" t="s">
        <v>466</v>
      </c>
      <c r="G371" s="187"/>
      <c r="H371" s="187"/>
      <c r="I371" s="190"/>
      <c r="J371" s="201">
        <f>BK371</f>
        <v>0</v>
      </c>
      <c r="K371" s="187"/>
      <c r="L371" s="192"/>
      <c r="M371" s="193"/>
      <c r="N371" s="194"/>
      <c r="O371" s="194"/>
      <c r="P371" s="195">
        <f>SUM(P372:P379)</f>
        <v>0</v>
      </c>
      <c r="Q371" s="194"/>
      <c r="R371" s="195">
        <f>SUM(R372:R379)</f>
        <v>0</v>
      </c>
      <c r="S371" s="194"/>
      <c r="T371" s="196">
        <f>SUM(T372:T379)</f>
        <v>0</v>
      </c>
      <c r="U371" s="12"/>
      <c r="V371" s="12"/>
      <c r="W371" s="12"/>
      <c r="X371" s="12"/>
      <c r="Y371" s="12"/>
      <c r="Z371" s="12"/>
      <c r="AA371" s="12"/>
      <c r="AB371" s="12"/>
      <c r="AC371" s="12"/>
      <c r="AD371" s="12"/>
      <c r="AE371" s="12"/>
      <c r="AR371" s="197" t="s">
        <v>77</v>
      </c>
      <c r="AT371" s="198" t="s">
        <v>68</v>
      </c>
      <c r="AU371" s="198" t="s">
        <v>77</v>
      </c>
      <c r="AY371" s="197" t="s">
        <v>162</v>
      </c>
      <c r="BK371" s="199">
        <f>SUM(BK372:BK379)</f>
        <v>0</v>
      </c>
    </row>
    <row r="372" spans="1:65" s="2" customFormat="1" ht="44.25" customHeight="1">
      <c r="A372" s="36"/>
      <c r="B372" s="37"/>
      <c r="C372" s="202" t="s">
        <v>911</v>
      </c>
      <c r="D372" s="202" t="s">
        <v>164</v>
      </c>
      <c r="E372" s="203" t="s">
        <v>468</v>
      </c>
      <c r="F372" s="204" t="s">
        <v>469</v>
      </c>
      <c r="G372" s="205" t="s">
        <v>184</v>
      </c>
      <c r="H372" s="206">
        <v>2.734</v>
      </c>
      <c r="I372" s="207"/>
      <c r="J372" s="208">
        <f>ROUND(I372*H372,2)</f>
        <v>0</v>
      </c>
      <c r="K372" s="204" t="s">
        <v>168</v>
      </c>
      <c r="L372" s="42"/>
      <c r="M372" s="209" t="s">
        <v>19</v>
      </c>
      <c r="N372" s="210" t="s">
        <v>40</v>
      </c>
      <c r="O372" s="82"/>
      <c r="P372" s="211">
        <f>O372*H372</f>
        <v>0</v>
      </c>
      <c r="Q372" s="211">
        <v>0</v>
      </c>
      <c r="R372" s="211">
        <f>Q372*H372</f>
        <v>0</v>
      </c>
      <c r="S372" s="211">
        <v>0</v>
      </c>
      <c r="T372" s="212">
        <f>S372*H372</f>
        <v>0</v>
      </c>
      <c r="U372" s="36"/>
      <c r="V372" s="36"/>
      <c r="W372" s="36"/>
      <c r="X372" s="36"/>
      <c r="Y372" s="36"/>
      <c r="Z372" s="36"/>
      <c r="AA372" s="36"/>
      <c r="AB372" s="36"/>
      <c r="AC372" s="36"/>
      <c r="AD372" s="36"/>
      <c r="AE372" s="36"/>
      <c r="AR372" s="213" t="s">
        <v>169</v>
      </c>
      <c r="AT372" s="213" t="s">
        <v>164</v>
      </c>
      <c r="AU372" s="213" t="s">
        <v>79</v>
      </c>
      <c r="AY372" s="15" t="s">
        <v>162</v>
      </c>
      <c r="BE372" s="214">
        <f>IF(N372="základní",J372,0)</f>
        <v>0</v>
      </c>
      <c r="BF372" s="214">
        <f>IF(N372="snížená",J372,0)</f>
        <v>0</v>
      </c>
      <c r="BG372" s="214">
        <f>IF(N372="zákl. přenesená",J372,0)</f>
        <v>0</v>
      </c>
      <c r="BH372" s="214">
        <f>IF(N372="sníž. přenesená",J372,0)</f>
        <v>0</v>
      </c>
      <c r="BI372" s="214">
        <f>IF(N372="nulová",J372,0)</f>
        <v>0</v>
      </c>
      <c r="BJ372" s="15" t="s">
        <v>77</v>
      </c>
      <c r="BK372" s="214">
        <f>ROUND(I372*H372,2)</f>
        <v>0</v>
      </c>
      <c r="BL372" s="15" t="s">
        <v>169</v>
      </c>
      <c r="BM372" s="213" t="s">
        <v>1460</v>
      </c>
    </row>
    <row r="373" spans="1:47" s="2" customFormat="1" ht="12">
      <c r="A373" s="36"/>
      <c r="B373" s="37"/>
      <c r="C373" s="38"/>
      <c r="D373" s="215" t="s">
        <v>171</v>
      </c>
      <c r="E373" s="38"/>
      <c r="F373" s="216" t="s">
        <v>471</v>
      </c>
      <c r="G373" s="38"/>
      <c r="H373" s="38"/>
      <c r="I373" s="217"/>
      <c r="J373" s="38"/>
      <c r="K373" s="38"/>
      <c r="L373" s="42"/>
      <c r="M373" s="218"/>
      <c r="N373" s="219"/>
      <c r="O373" s="82"/>
      <c r="P373" s="82"/>
      <c r="Q373" s="82"/>
      <c r="R373" s="82"/>
      <c r="S373" s="82"/>
      <c r="T373" s="83"/>
      <c r="U373" s="36"/>
      <c r="V373" s="36"/>
      <c r="W373" s="36"/>
      <c r="X373" s="36"/>
      <c r="Y373" s="36"/>
      <c r="Z373" s="36"/>
      <c r="AA373" s="36"/>
      <c r="AB373" s="36"/>
      <c r="AC373" s="36"/>
      <c r="AD373" s="36"/>
      <c r="AE373" s="36"/>
      <c r="AT373" s="15" t="s">
        <v>171</v>
      </c>
      <c r="AU373" s="15" t="s">
        <v>79</v>
      </c>
    </row>
    <row r="374" spans="1:65" s="2" customFormat="1" ht="33" customHeight="1">
      <c r="A374" s="36"/>
      <c r="B374" s="37"/>
      <c r="C374" s="202" t="s">
        <v>918</v>
      </c>
      <c r="D374" s="202" t="s">
        <v>164</v>
      </c>
      <c r="E374" s="203" t="s">
        <v>473</v>
      </c>
      <c r="F374" s="204" t="s">
        <v>474</v>
      </c>
      <c r="G374" s="205" t="s">
        <v>184</v>
      </c>
      <c r="H374" s="206">
        <v>2.734</v>
      </c>
      <c r="I374" s="207"/>
      <c r="J374" s="208">
        <f>ROUND(I374*H374,2)</f>
        <v>0</v>
      </c>
      <c r="K374" s="204" t="s">
        <v>1461</v>
      </c>
      <c r="L374" s="42"/>
      <c r="M374" s="209" t="s">
        <v>19</v>
      </c>
      <c r="N374" s="210" t="s">
        <v>40</v>
      </c>
      <c r="O374" s="82"/>
      <c r="P374" s="211">
        <f>O374*H374</f>
        <v>0</v>
      </c>
      <c r="Q374" s="211">
        <v>0</v>
      </c>
      <c r="R374" s="211">
        <f>Q374*H374</f>
        <v>0</v>
      </c>
      <c r="S374" s="211">
        <v>0</v>
      </c>
      <c r="T374" s="212">
        <f>S374*H374</f>
        <v>0</v>
      </c>
      <c r="U374" s="36"/>
      <c r="V374" s="36"/>
      <c r="W374" s="36"/>
      <c r="X374" s="36"/>
      <c r="Y374" s="36"/>
      <c r="Z374" s="36"/>
      <c r="AA374" s="36"/>
      <c r="AB374" s="36"/>
      <c r="AC374" s="36"/>
      <c r="AD374" s="36"/>
      <c r="AE374" s="36"/>
      <c r="AR374" s="213" t="s">
        <v>169</v>
      </c>
      <c r="AT374" s="213" t="s">
        <v>164</v>
      </c>
      <c r="AU374" s="213" t="s">
        <v>79</v>
      </c>
      <c r="AY374" s="15" t="s">
        <v>162</v>
      </c>
      <c r="BE374" s="214">
        <f>IF(N374="základní",J374,0)</f>
        <v>0</v>
      </c>
      <c r="BF374" s="214">
        <f>IF(N374="snížená",J374,0)</f>
        <v>0</v>
      </c>
      <c r="BG374" s="214">
        <f>IF(N374="zákl. přenesená",J374,0)</f>
        <v>0</v>
      </c>
      <c r="BH374" s="214">
        <f>IF(N374="sníž. přenesená",J374,0)</f>
        <v>0</v>
      </c>
      <c r="BI374" s="214">
        <f>IF(N374="nulová",J374,0)</f>
        <v>0</v>
      </c>
      <c r="BJ374" s="15" t="s">
        <v>77</v>
      </c>
      <c r="BK374" s="214">
        <f>ROUND(I374*H374,2)</f>
        <v>0</v>
      </c>
      <c r="BL374" s="15" t="s">
        <v>169</v>
      </c>
      <c r="BM374" s="213" t="s">
        <v>1462</v>
      </c>
    </row>
    <row r="375" spans="1:47" s="2" customFormat="1" ht="12">
      <c r="A375" s="36"/>
      <c r="B375" s="37"/>
      <c r="C375" s="38"/>
      <c r="D375" s="215" t="s">
        <v>171</v>
      </c>
      <c r="E375" s="38"/>
      <c r="F375" s="216" t="s">
        <v>1463</v>
      </c>
      <c r="G375" s="38"/>
      <c r="H375" s="38"/>
      <c r="I375" s="217"/>
      <c r="J375" s="38"/>
      <c r="K375" s="38"/>
      <c r="L375" s="42"/>
      <c r="M375" s="218"/>
      <c r="N375" s="219"/>
      <c r="O375" s="82"/>
      <c r="P375" s="82"/>
      <c r="Q375" s="82"/>
      <c r="R375" s="82"/>
      <c r="S375" s="82"/>
      <c r="T375" s="83"/>
      <c r="U375" s="36"/>
      <c r="V375" s="36"/>
      <c r="W375" s="36"/>
      <c r="X375" s="36"/>
      <c r="Y375" s="36"/>
      <c r="Z375" s="36"/>
      <c r="AA375" s="36"/>
      <c r="AB375" s="36"/>
      <c r="AC375" s="36"/>
      <c r="AD375" s="36"/>
      <c r="AE375" s="36"/>
      <c r="AT375" s="15" t="s">
        <v>171</v>
      </c>
      <c r="AU375" s="15" t="s">
        <v>79</v>
      </c>
    </row>
    <row r="376" spans="1:65" s="2" customFormat="1" ht="44.25" customHeight="1">
      <c r="A376" s="36"/>
      <c r="B376" s="37"/>
      <c r="C376" s="202" t="s">
        <v>925</v>
      </c>
      <c r="D376" s="202" t="s">
        <v>164</v>
      </c>
      <c r="E376" s="203" t="s">
        <v>478</v>
      </c>
      <c r="F376" s="204" t="s">
        <v>479</v>
      </c>
      <c r="G376" s="205" t="s">
        <v>184</v>
      </c>
      <c r="H376" s="206">
        <v>51.946</v>
      </c>
      <c r="I376" s="207"/>
      <c r="J376" s="208">
        <f>ROUND(I376*H376,2)</f>
        <v>0</v>
      </c>
      <c r="K376" s="204" t="s">
        <v>1461</v>
      </c>
      <c r="L376" s="42"/>
      <c r="M376" s="209" t="s">
        <v>19</v>
      </c>
      <c r="N376" s="210" t="s">
        <v>40</v>
      </c>
      <c r="O376" s="82"/>
      <c r="P376" s="211">
        <f>O376*H376</f>
        <v>0</v>
      </c>
      <c r="Q376" s="211">
        <v>0</v>
      </c>
      <c r="R376" s="211">
        <f>Q376*H376</f>
        <v>0</v>
      </c>
      <c r="S376" s="211">
        <v>0</v>
      </c>
      <c r="T376" s="212">
        <f>S376*H376</f>
        <v>0</v>
      </c>
      <c r="U376" s="36"/>
      <c r="V376" s="36"/>
      <c r="W376" s="36"/>
      <c r="X376" s="36"/>
      <c r="Y376" s="36"/>
      <c r="Z376" s="36"/>
      <c r="AA376" s="36"/>
      <c r="AB376" s="36"/>
      <c r="AC376" s="36"/>
      <c r="AD376" s="36"/>
      <c r="AE376" s="36"/>
      <c r="AR376" s="213" t="s">
        <v>169</v>
      </c>
      <c r="AT376" s="213" t="s">
        <v>164</v>
      </c>
      <c r="AU376" s="213" t="s">
        <v>79</v>
      </c>
      <c r="AY376" s="15" t="s">
        <v>162</v>
      </c>
      <c r="BE376" s="214">
        <f>IF(N376="základní",J376,0)</f>
        <v>0</v>
      </c>
      <c r="BF376" s="214">
        <f>IF(N376="snížená",J376,0)</f>
        <v>0</v>
      </c>
      <c r="BG376" s="214">
        <f>IF(N376="zákl. přenesená",J376,0)</f>
        <v>0</v>
      </c>
      <c r="BH376" s="214">
        <f>IF(N376="sníž. přenesená",J376,0)</f>
        <v>0</v>
      </c>
      <c r="BI376" s="214">
        <f>IF(N376="nulová",J376,0)</f>
        <v>0</v>
      </c>
      <c r="BJ376" s="15" t="s">
        <v>77</v>
      </c>
      <c r="BK376" s="214">
        <f>ROUND(I376*H376,2)</f>
        <v>0</v>
      </c>
      <c r="BL376" s="15" t="s">
        <v>169</v>
      </c>
      <c r="BM376" s="213" t="s">
        <v>1464</v>
      </c>
    </row>
    <row r="377" spans="1:47" s="2" customFormat="1" ht="12">
      <c r="A377" s="36"/>
      <c r="B377" s="37"/>
      <c r="C377" s="38"/>
      <c r="D377" s="215" t="s">
        <v>171</v>
      </c>
      <c r="E377" s="38"/>
      <c r="F377" s="216" t="s">
        <v>1465</v>
      </c>
      <c r="G377" s="38"/>
      <c r="H377" s="38"/>
      <c r="I377" s="217"/>
      <c r="J377" s="38"/>
      <c r="K377" s="38"/>
      <c r="L377" s="42"/>
      <c r="M377" s="218"/>
      <c r="N377" s="219"/>
      <c r="O377" s="82"/>
      <c r="P377" s="82"/>
      <c r="Q377" s="82"/>
      <c r="R377" s="82"/>
      <c r="S377" s="82"/>
      <c r="T377" s="83"/>
      <c r="U377" s="36"/>
      <c r="V377" s="36"/>
      <c r="W377" s="36"/>
      <c r="X377" s="36"/>
      <c r="Y377" s="36"/>
      <c r="Z377" s="36"/>
      <c r="AA377" s="36"/>
      <c r="AB377" s="36"/>
      <c r="AC377" s="36"/>
      <c r="AD377" s="36"/>
      <c r="AE377" s="36"/>
      <c r="AT377" s="15" t="s">
        <v>171</v>
      </c>
      <c r="AU377" s="15" t="s">
        <v>79</v>
      </c>
    </row>
    <row r="378" spans="1:65" s="2" customFormat="1" ht="44.25" customHeight="1">
      <c r="A378" s="36"/>
      <c r="B378" s="37"/>
      <c r="C378" s="202" t="s">
        <v>932</v>
      </c>
      <c r="D378" s="202" t="s">
        <v>164</v>
      </c>
      <c r="E378" s="203" t="s">
        <v>483</v>
      </c>
      <c r="F378" s="204" t="s">
        <v>484</v>
      </c>
      <c r="G378" s="205" t="s">
        <v>184</v>
      </c>
      <c r="H378" s="206">
        <v>2.404</v>
      </c>
      <c r="I378" s="207"/>
      <c r="J378" s="208">
        <f>ROUND(I378*H378,2)</f>
        <v>0</v>
      </c>
      <c r="K378" s="204" t="s">
        <v>1461</v>
      </c>
      <c r="L378" s="42"/>
      <c r="M378" s="209" t="s">
        <v>19</v>
      </c>
      <c r="N378" s="210" t="s">
        <v>40</v>
      </c>
      <c r="O378" s="82"/>
      <c r="P378" s="211">
        <f>O378*H378</f>
        <v>0</v>
      </c>
      <c r="Q378" s="211">
        <v>0</v>
      </c>
      <c r="R378" s="211">
        <f>Q378*H378</f>
        <v>0</v>
      </c>
      <c r="S378" s="211">
        <v>0</v>
      </c>
      <c r="T378" s="212">
        <f>S378*H378</f>
        <v>0</v>
      </c>
      <c r="U378" s="36"/>
      <c r="V378" s="36"/>
      <c r="W378" s="36"/>
      <c r="X378" s="36"/>
      <c r="Y378" s="36"/>
      <c r="Z378" s="36"/>
      <c r="AA378" s="36"/>
      <c r="AB378" s="36"/>
      <c r="AC378" s="36"/>
      <c r="AD378" s="36"/>
      <c r="AE378" s="36"/>
      <c r="AR378" s="213" t="s">
        <v>169</v>
      </c>
      <c r="AT378" s="213" t="s">
        <v>164</v>
      </c>
      <c r="AU378" s="213" t="s">
        <v>79</v>
      </c>
      <c r="AY378" s="15" t="s">
        <v>162</v>
      </c>
      <c r="BE378" s="214">
        <f>IF(N378="základní",J378,0)</f>
        <v>0</v>
      </c>
      <c r="BF378" s="214">
        <f>IF(N378="snížená",J378,0)</f>
        <v>0</v>
      </c>
      <c r="BG378" s="214">
        <f>IF(N378="zákl. přenesená",J378,0)</f>
        <v>0</v>
      </c>
      <c r="BH378" s="214">
        <f>IF(N378="sníž. přenesená",J378,0)</f>
        <v>0</v>
      </c>
      <c r="BI378" s="214">
        <f>IF(N378="nulová",J378,0)</f>
        <v>0</v>
      </c>
      <c r="BJ378" s="15" t="s">
        <v>77</v>
      </c>
      <c r="BK378" s="214">
        <f>ROUND(I378*H378,2)</f>
        <v>0</v>
      </c>
      <c r="BL378" s="15" t="s">
        <v>169</v>
      </c>
      <c r="BM378" s="213" t="s">
        <v>1466</v>
      </c>
    </row>
    <row r="379" spans="1:47" s="2" customFormat="1" ht="12">
      <c r="A379" s="36"/>
      <c r="B379" s="37"/>
      <c r="C379" s="38"/>
      <c r="D379" s="215" t="s">
        <v>171</v>
      </c>
      <c r="E379" s="38"/>
      <c r="F379" s="216" t="s">
        <v>1467</v>
      </c>
      <c r="G379" s="38"/>
      <c r="H379" s="38"/>
      <c r="I379" s="217"/>
      <c r="J379" s="38"/>
      <c r="K379" s="38"/>
      <c r="L379" s="42"/>
      <c r="M379" s="218"/>
      <c r="N379" s="219"/>
      <c r="O379" s="82"/>
      <c r="P379" s="82"/>
      <c r="Q379" s="82"/>
      <c r="R379" s="82"/>
      <c r="S379" s="82"/>
      <c r="T379" s="83"/>
      <c r="U379" s="36"/>
      <c r="V379" s="36"/>
      <c r="W379" s="36"/>
      <c r="X379" s="36"/>
      <c r="Y379" s="36"/>
      <c r="Z379" s="36"/>
      <c r="AA379" s="36"/>
      <c r="AB379" s="36"/>
      <c r="AC379" s="36"/>
      <c r="AD379" s="36"/>
      <c r="AE379" s="36"/>
      <c r="AT379" s="15" t="s">
        <v>171</v>
      </c>
      <c r="AU379" s="15" t="s">
        <v>79</v>
      </c>
    </row>
    <row r="380" spans="1:63" s="12" customFormat="1" ht="22.8" customHeight="1">
      <c r="A380" s="12"/>
      <c r="B380" s="186"/>
      <c r="C380" s="187"/>
      <c r="D380" s="188" t="s">
        <v>68</v>
      </c>
      <c r="E380" s="200" t="s">
        <v>526</v>
      </c>
      <c r="F380" s="200" t="s">
        <v>527</v>
      </c>
      <c r="G380" s="187"/>
      <c r="H380" s="187"/>
      <c r="I380" s="190"/>
      <c r="J380" s="201">
        <f>BK380</f>
        <v>0</v>
      </c>
      <c r="K380" s="187"/>
      <c r="L380" s="192"/>
      <c r="M380" s="193"/>
      <c r="N380" s="194"/>
      <c r="O380" s="194"/>
      <c r="P380" s="195">
        <f>SUM(P381:P382)</f>
        <v>0</v>
      </c>
      <c r="Q380" s="194"/>
      <c r="R380" s="195">
        <f>SUM(R381:R382)</f>
        <v>0</v>
      </c>
      <c r="S380" s="194"/>
      <c r="T380" s="196">
        <f>SUM(T381:T382)</f>
        <v>0</v>
      </c>
      <c r="U380" s="12"/>
      <c r="V380" s="12"/>
      <c r="W380" s="12"/>
      <c r="X380" s="12"/>
      <c r="Y380" s="12"/>
      <c r="Z380" s="12"/>
      <c r="AA380" s="12"/>
      <c r="AB380" s="12"/>
      <c r="AC380" s="12"/>
      <c r="AD380" s="12"/>
      <c r="AE380" s="12"/>
      <c r="AR380" s="197" t="s">
        <v>77</v>
      </c>
      <c r="AT380" s="198" t="s">
        <v>68</v>
      </c>
      <c r="AU380" s="198" t="s">
        <v>77</v>
      </c>
      <c r="AY380" s="197" t="s">
        <v>162</v>
      </c>
      <c r="BK380" s="199">
        <f>SUM(BK381:BK382)</f>
        <v>0</v>
      </c>
    </row>
    <row r="381" spans="1:65" s="2" customFormat="1" ht="55.5" customHeight="1">
      <c r="A381" s="36"/>
      <c r="B381" s="37"/>
      <c r="C381" s="202" t="s">
        <v>939</v>
      </c>
      <c r="D381" s="202" t="s">
        <v>164</v>
      </c>
      <c r="E381" s="203" t="s">
        <v>529</v>
      </c>
      <c r="F381" s="204" t="s">
        <v>530</v>
      </c>
      <c r="G381" s="205" t="s">
        <v>184</v>
      </c>
      <c r="H381" s="206">
        <v>773.401</v>
      </c>
      <c r="I381" s="207"/>
      <c r="J381" s="208">
        <f>ROUND(I381*H381,2)</f>
        <v>0</v>
      </c>
      <c r="K381" s="204" t="s">
        <v>168</v>
      </c>
      <c r="L381" s="42"/>
      <c r="M381" s="209" t="s">
        <v>19</v>
      </c>
      <c r="N381" s="210" t="s">
        <v>40</v>
      </c>
      <c r="O381" s="82"/>
      <c r="P381" s="211">
        <f>O381*H381</f>
        <v>0</v>
      </c>
      <c r="Q381" s="211">
        <v>0</v>
      </c>
      <c r="R381" s="211">
        <f>Q381*H381</f>
        <v>0</v>
      </c>
      <c r="S381" s="211">
        <v>0</v>
      </c>
      <c r="T381" s="212">
        <f>S381*H381</f>
        <v>0</v>
      </c>
      <c r="U381" s="36"/>
      <c r="V381" s="36"/>
      <c r="W381" s="36"/>
      <c r="X381" s="36"/>
      <c r="Y381" s="36"/>
      <c r="Z381" s="36"/>
      <c r="AA381" s="36"/>
      <c r="AB381" s="36"/>
      <c r="AC381" s="36"/>
      <c r="AD381" s="36"/>
      <c r="AE381" s="36"/>
      <c r="AR381" s="213" t="s">
        <v>169</v>
      </c>
      <c r="AT381" s="213" t="s">
        <v>164</v>
      </c>
      <c r="AU381" s="213" t="s">
        <v>79</v>
      </c>
      <c r="AY381" s="15" t="s">
        <v>162</v>
      </c>
      <c r="BE381" s="214">
        <f>IF(N381="základní",J381,0)</f>
        <v>0</v>
      </c>
      <c r="BF381" s="214">
        <f>IF(N381="snížená",J381,0)</f>
        <v>0</v>
      </c>
      <c r="BG381" s="214">
        <f>IF(N381="zákl. přenesená",J381,0)</f>
        <v>0</v>
      </c>
      <c r="BH381" s="214">
        <f>IF(N381="sníž. přenesená",J381,0)</f>
        <v>0</v>
      </c>
      <c r="BI381" s="214">
        <f>IF(N381="nulová",J381,0)</f>
        <v>0</v>
      </c>
      <c r="BJ381" s="15" t="s">
        <v>77</v>
      </c>
      <c r="BK381" s="214">
        <f>ROUND(I381*H381,2)</f>
        <v>0</v>
      </c>
      <c r="BL381" s="15" t="s">
        <v>169</v>
      </c>
      <c r="BM381" s="213" t="s">
        <v>1468</v>
      </c>
    </row>
    <row r="382" spans="1:47" s="2" customFormat="1" ht="12">
      <c r="A382" s="36"/>
      <c r="B382" s="37"/>
      <c r="C382" s="38"/>
      <c r="D382" s="215" t="s">
        <v>171</v>
      </c>
      <c r="E382" s="38"/>
      <c r="F382" s="216" t="s">
        <v>532</v>
      </c>
      <c r="G382" s="38"/>
      <c r="H382" s="38"/>
      <c r="I382" s="217"/>
      <c r="J382" s="38"/>
      <c r="K382" s="38"/>
      <c r="L382" s="42"/>
      <c r="M382" s="218"/>
      <c r="N382" s="219"/>
      <c r="O382" s="82"/>
      <c r="P382" s="82"/>
      <c r="Q382" s="82"/>
      <c r="R382" s="82"/>
      <c r="S382" s="82"/>
      <c r="T382" s="83"/>
      <c r="U382" s="36"/>
      <c r="V382" s="36"/>
      <c r="W382" s="36"/>
      <c r="X382" s="36"/>
      <c r="Y382" s="36"/>
      <c r="Z382" s="36"/>
      <c r="AA382" s="36"/>
      <c r="AB382" s="36"/>
      <c r="AC382" s="36"/>
      <c r="AD382" s="36"/>
      <c r="AE382" s="36"/>
      <c r="AT382" s="15" t="s">
        <v>171</v>
      </c>
      <c r="AU382" s="15" t="s">
        <v>79</v>
      </c>
    </row>
    <row r="383" spans="1:63" s="12" customFormat="1" ht="25.9" customHeight="1">
      <c r="A383" s="12"/>
      <c r="B383" s="186"/>
      <c r="C383" s="187"/>
      <c r="D383" s="188" t="s">
        <v>68</v>
      </c>
      <c r="E383" s="189" t="s">
        <v>533</v>
      </c>
      <c r="F383" s="189" t="s">
        <v>534</v>
      </c>
      <c r="G383" s="187"/>
      <c r="H383" s="187"/>
      <c r="I383" s="190"/>
      <c r="J383" s="191">
        <f>BK383</f>
        <v>0</v>
      </c>
      <c r="K383" s="187"/>
      <c r="L383" s="192"/>
      <c r="M383" s="193"/>
      <c r="N383" s="194"/>
      <c r="O383" s="194"/>
      <c r="P383" s="195">
        <f>P384+P405+P435+P485+P492+P504+P509+P551+P565+P573+P579+P615+P714+P749+P781+P852+P900+P941+P964+P975+P1002+P1017</f>
        <v>0</v>
      </c>
      <c r="Q383" s="194"/>
      <c r="R383" s="195">
        <f>R384+R405+R435+R485+R492+R504+R509+R551+R565+R573+R579+R615+R714+R749+R781+R852+R900+R941+R964+R975+R1002+R1017</f>
        <v>383.11892875150005</v>
      </c>
      <c r="S383" s="194"/>
      <c r="T383" s="196">
        <f>T384+T405+T435+T485+T492+T504+T509+T551+T565+T573+T579+T615+T714+T749+T781+T852+T900+T941+T964+T975+T1002+T1017</f>
        <v>0.33</v>
      </c>
      <c r="U383" s="12"/>
      <c r="V383" s="12"/>
      <c r="W383" s="12"/>
      <c r="X383" s="12"/>
      <c r="Y383" s="12"/>
      <c r="Z383" s="12"/>
      <c r="AA383" s="12"/>
      <c r="AB383" s="12"/>
      <c r="AC383" s="12"/>
      <c r="AD383" s="12"/>
      <c r="AE383" s="12"/>
      <c r="AR383" s="197" t="s">
        <v>79</v>
      </c>
      <c r="AT383" s="198" t="s">
        <v>68</v>
      </c>
      <c r="AU383" s="198" t="s">
        <v>69</v>
      </c>
      <c r="AY383" s="197" t="s">
        <v>162</v>
      </c>
      <c r="BK383" s="199">
        <f>BK384+BK405+BK435+BK485+BK492+BK504+BK509+BK551+BK565+BK573+BK579+BK615+BK714+BK749+BK781+BK852+BK900+BK941+BK964+BK975+BK1002+BK1017</f>
        <v>0</v>
      </c>
    </row>
    <row r="384" spans="1:63" s="12" customFormat="1" ht="22.8" customHeight="1">
      <c r="A384" s="12"/>
      <c r="B384" s="186"/>
      <c r="C384" s="187"/>
      <c r="D384" s="188" t="s">
        <v>68</v>
      </c>
      <c r="E384" s="200" t="s">
        <v>535</v>
      </c>
      <c r="F384" s="200" t="s">
        <v>536</v>
      </c>
      <c r="G384" s="187"/>
      <c r="H384" s="187"/>
      <c r="I384" s="190"/>
      <c r="J384" s="201">
        <f>BK384</f>
        <v>0</v>
      </c>
      <c r="K384" s="187"/>
      <c r="L384" s="192"/>
      <c r="M384" s="193"/>
      <c r="N384" s="194"/>
      <c r="O384" s="194"/>
      <c r="P384" s="195">
        <f>SUM(P385:P404)</f>
        <v>0</v>
      </c>
      <c r="Q384" s="194"/>
      <c r="R384" s="195">
        <f>SUM(R385:R404)</f>
        <v>0.4192754</v>
      </c>
      <c r="S384" s="194"/>
      <c r="T384" s="196">
        <f>SUM(T385:T404)</f>
        <v>0</v>
      </c>
      <c r="U384" s="12"/>
      <c r="V384" s="12"/>
      <c r="W384" s="12"/>
      <c r="X384" s="12"/>
      <c r="Y384" s="12"/>
      <c r="Z384" s="12"/>
      <c r="AA384" s="12"/>
      <c r="AB384" s="12"/>
      <c r="AC384" s="12"/>
      <c r="AD384" s="12"/>
      <c r="AE384" s="12"/>
      <c r="AR384" s="197" t="s">
        <v>79</v>
      </c>
      <c r="AT384" s="198" t="s">
        <v>68</v>
      </c>
      <c r="AU384" s="198" t="s">
        <v>77</v>
      </c>
      <c r="AY384" s="197" t="s">
        <v>162</v>
      </c>
      <c r="BK384" s="199">
        <f>SUM(BK385:BK404)</f>
        <v>0</v>
      </c>
    </row>
    <row r="385" spans="1:65" s="2" customFormat="1" ht="37.8" customHeight="1">
      <c r="A385" s="36"/>
      <c r="B385" s="37"/>
      <c r="C385" s="202" t="s">
        <v>944</v>
      </c>
      <c r="D385" s="202" t="s">
        <v>164</v>
      </c>
      <c r="E385" s="203" t="s">
        <v>1469</v>
      </c>
      <c r="F385" s="204" t="s">
        <v>1470</v>
      </c>
      <c r="G385" s="205" t="s">
        <v>235</v>
      </c>
      <c r="H385" s="206">
        <v>32.902</v>
      </c>
      <c r="I385" s="207"/>
      <c r="J385" s="208">
        <f>ROUND(I385*H385,2)</f>
        <v>0</v>
      </c>
      <c r="K385" s="204" t="s">
        <v>168</v>
      </c>
      <c r="L385" s="42"/>
      <c r="M385" s="209" t="s">
        <v>19</v>
      </c>
      <c r="N385" s="210" t="s">
        <v>40</v>
      </c>
      <c r="O385" s="82"/>
      <c r="P385" s="211">
        <f>O385*H385</f>
        <v>0</v>
      </c>
      <c r="Q385" s="211">
        <v>0</v>
      </c>
      <c r="R385" s="211">
        <f>Q385*H385</f>
        <v>0</v>
      </c>
      <c r="S385" s="211">
        <v>0</v>
      </c>
      <c r="T385" s="212">
        <f>S385*H385</f>
        <v>0</v>
      </c>
      <c r="U385" s="36"/>
      <c r="V385" s="36"/>
      <c r="W385" s="36"/>
      <c r="X385" s="36"/>
      <c r="Y385" s="36"/>
      <c r="Z385" s="36"/>
      <c r="AA385" s="36"/>
      <c r="AB385" s="36"/>
      <c r="AC385" s="36"/>
      <c r="AD385" s="36"/>
      <c r="AE385" s="36"/>
      <c r="AR385" s="213" t="s">
        <v>238</v>
      </c>
      <c r="AT385" s="213" t="s">
        <v>164</v>
      </c>
      <c r="AU385" s="213" t="s">
        <v>79</v>
      </c>
      <c r="AY385" s="15" t="s">
        <v>162</v>
      </c>
      <c r="BE385" s="214">
        <f>IF(N385="základní",J385,0)</f>
        <v>0</v>
      </c>
      <c r="BF385" s="214">
        <f>IF(N385="snížená",J385,0)</f>
        <v>0</v>
      </c>
      <c r="BG385" s="214">
        <f>IF(N385="zákl. přenesená",J385,0)</f>
        <v>0</v>
      </c>
      <c r="BH385" s="214">
        <f>IF(N385="sníž. přenesená",J385,0)</f>
        <v>0</v>
      </c>
      <c r="BI385" s="214">
        <f>IF(N385="nulová",J385,0)</f>
        <v>0</v>
      </c>
      <c r="BJ385" s="15" t="s">
        <v>77</v>
      </c>
      <c r="BK385" s="214">
        <f>ROUND(I385*H385,2)</f>
        <v>0</v>
      </c>
      <c r="BL385" s="15" t="s">
        <v>238</v>
      </c>
      <c r="BM385" s="213" t="s">
        <v>1471</v>
      </c>
    </row>
    <row r="386" spans="1:47" s="2" customFormat="1" ht="12">
      <c r="A386" s="36"/>
      <c r="B386" s="37"/>
      <c r="C386" s="38"/>
      <c r="D386" s="215" t="s">
        <v>171</v>
      </c>
      <c r="E386" s="38"/>
      <c r="F386" s="216" t="s">
        <v>1472</v>
      </c>
      <c r="G386" s="38"/>
      <c r="H386" s="38"/>
      <c r="I386" s="217"/>
      <c r="J386" s="38"/>
      <c r="K386" s="38"/>
      <c r="L386" s="42"/>
      <c r="M386" s="218"/>
      <c r="N386" s="219"/>
      <c r="O386" s="82"/>
      <c r="P386" s="82"/>
      <c r="Q386" s="82"/>
      <c r="R386" s="82"/>
      <c r="S386" s="82"/>
      <c r="T386" s="83"/>
      <c r="U386" s="36"/>
      <c r="V386" s="36"/>
      <c r="W386" s="36"/>
      <c r="X386" s="36"/>
      <c r="Y386" s="36"/>
      <c r="Z386" s="36"/>
      <c r="AA386" s="36"/>
      <c r="AB386" s="36"/>
      <c r="AC386" s="36"/>
      <c r="AD386" s="36"/>
      <c r="AE386" s="36"/>
      <c r="AT386" s="15" t="s">
        <v>171</v>
      </c>
      <c r="AU386" s="15" t="s">
        <v>79</v>
      </c>
    </row>
    <row r="387" spans="1:65" s="2" customFormat="1" ht="16.5" customHeight="1">
      <c r="A387" s="36"/>
      <c r="B387" s="37"/>
      <c r="C387" s="220" t="s">
        <v>949</v>
      </c>
      <c r="D387" s="220" t="s">
        <v>205</v>
      </c>
      <c r="E387" s="221" t="s">
        <v>1473</v>
      </c>
      <c r="F387" s="222" t="s">
        <v>1474</v>
      </c>
      <c r="G387" s="223" t="s">
        <v>1475</v>
      </c>
      <c r="H387" s="224">
        <v>13.161</v>
      </c>
      <c r="I387" s="225"/>
      <c r="J387" s="226">
        <f>ROUND(I387*H387,2)</f>
        <v>0</v>
      </c>
      <c r="K387" s="222" t="s">
        <v>168</v>
      </c>
      <c r="L387" s="227"/>
      <c r="M387" s="228" t="s">
        <v>19</v>
      </c>
      <c r="N387" s="229" t="s">
        <v>40</v>
      </c>
      <c r="O387" s="82"/>
      <c r="P387" s="211">
        <f>O387*H387</f>
        <v>0</v>
      </c>
      <c r="Q387" s="211">
        <v>0.001</v>
      </c>
      <c r="R387" s="211">
        <f>Q387*H387</f>
        <v>0.013160999999999999</v>
      </c>
      <c r="S387" s="211">
        <v>0</v>
      </c>
      <c r="T387" s="212">
        <f>S387*H387</f>
        <v>0</v>
      </c>
      <c r="U387" s="36"/>
      <c r="V387" s="36"/>
      <c r="W387" s="36"/>
      <c r="X387" s="36"/>
      <c r="Y387" s="36"/>
      <c r="Z387" s="36"/>
      <c r="AA387" s="36"/>
      <c r="AB387" s="36"/>
      <c r="AC387" s="36"/>
      <c r="AD387" s="36"/>
      <c r="AE387" s="36"/>
      <c r="AR387" s="213" t="s">
        <v>314</v>
      </c>
      <c r="AT387" s="213" t="s">
        <v>205</v>
      </c>
      <c r="AU387" s="213" t="s">
        <v>79</v>
      </c>
      <c r="AY387" s="15" t="s">
        <v>162</v>
      </c>
      <c r="BE387" s="214">
        <f>IF(N387="základní",J387,0)</f>
        <v>0</v>
      </c>
      <c r="BF387" s="214">
        <f>IF(N387="snížená",J387,0)</f>
        <v>0</v>
      </c>
      <c r="BG387" s="214">
        <f>IF(N387="zákl. přenesená",J387,0)</f>
        <v>0</v>
      </c>
      <c r="BH387" s="214">
        <f>IF(N387="sníž. přenesená",J387,0)</f>
        <v>0</v>
      </c>
      <c r="BI387" s="214">
        <f>IF(N387="nulová",J387,0)</f>
        <v>0</v>
      </c>
      <c r="BJ387" s="15" t="s">
        <v>77</v>
      </c>
      <c r="BK387" s="214">
        <f>ROUND(I387*H387,2)</f>
        <v>0</v>
      </c>
      <c r="BL387" s="15" t="s">
        <v>238</v>
      </c>
      <c r="BM387" s="213" t="s">
        <v>1476</v>
      </c>
    </row>
    <row r="388" spans="1:65" s="2" customFormat="1" ht="37.8" customHeight="1">
      <c r="A388" s="36"/>
      <c r="B388" s="37"/>
      <c r="C388" s="202" t="s">
        <v>1477</v>
      </c>
      <c r="D388" s="202" t="s">
        <v>164</v>
      </c>
      <c r="E388" s="203" t="s">
        <v>1478</v>
      </c>
      <c r="F388" s="204" t="s">
        <v>1479</v>
      </c>
      <c r="G388" s="205" t="s">
        <v>235</v>
      </c>
      <c r="H388" s="206">
        <v>2.84</v>
      </c>
      <c r="I388" s="207"/>
      <c r="J388" s="208">
        <f>ROUND(I388*H388,2)</f>
        <v>0</v>
      </c>
      <c r="K388" s="204" t="s">
        <v>168</v>
      </c>
      <c r="L388" s="42"/>
      <c r="M388" s="209" t="s">
        <v>19</v>
      </c>
      <c r="N388" s="210" t="s">
        <v>40</v>
      </c>
      <c r="O388" s="82"/>
      <c r="P388" s="211">
        <f>O388*H388</f>
        <v>0</v>
      </c>
      <c r="Q388" s="211">
        <v>0</v>
      </c>
      <c r="R388" s="211">
        <f>Q388*H388</f>
        <v>0</v>
      </c>
      <c r="S388" s="211">
        <v>0</v>
      </c>
      <c r="T388" s="212">
        <f>S388*H388</f>
        <v>0</v>
      </c>
      <c r="U388" s="36"/>
      <c r="V388" s="36"/>
      <c r="W388" s="36"/>
      <c r="X388" s="36"/>
      <c r="Y388" s="36"/>
      <c r="Z388" s="36"/>
      <c r="AA388" s="36"/>
      <c r="AB388" s="36"/>
      <c r="AC388" s="36"/>
      <c r="AD388" s="36"/>
      <c r="AE388" s="36"/>
      <c r="AR388" s="213" t="s">
        <v>238</v>
      </c>
      <c r="AT388" s="213" t="s">
        <v>164</v>
      </c>
      <c r="AU388" s="213" t="s">
        <v>79</v>
      </c>
      <c r="AY388" s="15" t="s">
        <v>162</v>
      </c>
      <c r="BE388" s="214">
        <f>IF(N388="základní",J388,0)</f>
        <v>0</v>
      </c>
      <c r="BF388" s="214">
        <f>IF(N388="snížená",J388,0)</f>
        <v>0</v>
      </c>
      <c r="BG388" s="214">
        <f>IF(N388="zákl. přenesená",J388,0)</f>
        <v>0</v>
      </c>
      <c r="BH388" s="214">
        <f>IF(N388="sníž. přenesená",J388,0)</f>
        <v>0</v>
      </c>
      <c r="BI388" s="214">
        <f>IF(N388="nulová",J388,0)</f>
        <v>0</v>
      </c>
      <c r="BJ388" s="15" t="s">
        <v>77</v>
      </c>
      <c r="BK388" s="214">
        <f>ROUND(I388*H388,2)</f>
        <v>0</v>
      </c>
      <c r="BL388" s="15" t="s">
        <v>238</v>
      </c>
      <c r="BM388" s="213" t="s">
        <v>1480</v>
      </c>
    </row>
    <row r="389" spans="1:47" s="2" customFormat="1" ht="12">
      <c r="A389" s="36"/>
      <c r="B389" s="37"/>
      <c r="C389" s="38"/>
      <c r="D389" s="215" t="s">
        <v>171</v>
      </c>
      <c r="E389" s="38"/>
      <c r="F389" s="216" t="s">
        <v>1481</v>
      </c>
      <c r="G389" s="38"/>
      <c r="H389" s="38"/>
      <c r="I389" s="217"/>
      <c r="J389" s="38"/>
      <c r="K389" s="38"/>
      <c r="L389" s="42"/>
      <c r="M389" s="218"/>
      <c r="N389" s="219"/>
      <c r="O389" s="82"/>
      <c r="P389" s="82"/>
      <c r="Q389" s="82"/>
      <c r="R389" s="82"/>
      <c r="S389" s="82"/>
      <c r="T389" s="83"/>
      <c r="U389" s="36"/>
      <c r="V389" s="36"/>
      <c r="W389" s="36"/>
      <c r="X389" s="36"/>
      <c r="Y389" s="36"/>
      <c r="Z389" s="36"/>
      <c r="AA389" s="36"/>
      <c r="AB389" s="36"/>
      <c r="AC389" s="36"/>
      <c r="AD389" s="36"/>
      <c r="AE389" s="36"/>
      <c r="AT389" s="15" t="s">
        <v>171</v>
      </c>
      <c r="AU389" s="15" t="s">
        <v>79</v>
      </c>
    </row>
    <row r="390" spans="1:65" s="2" customFormat="1" ht="24.15" customHeight="1">
      <c r="A390" s="36"/>
      <c r="B390" s="37"/>
      <c r="C390" s="220" t="s">
        <v>1482</v>
      </c>
      <c r="D390" s="220" t="s">
        <v>205</v>
      </c>
      <c r="E390" s="221" t="s">
        <v>1483</v>
      </c>
      <c r="F390" s="222" t="s">
        <v>1484</v>
      </c>
      <c r="G390" s="223" t="s">
        <v>908</v>
      </c>
      <c r="H390" s="224">
        <v>0.852</v>
      </c>
      <c r="I390" s="225"/>
      <c r="J390" s="226">
        <f>ROUND(I390*H390,2)</f>
        <v>0</v>
      </c>
      <c r="K390" s="222" t="s">
        <v>168</v>
      </c>
      <c r="L390" s="227"/>
      <c r="M390" s="228" t="s">
        <v>19</v>
      </c>
      <c r="N390" s="229" t="s">
        <v>40</v>
      </c>
      <c r="O390" s="82"/>
      <c r="P390" s="211">
        <f>O390*H390</f>
        <v>0</v>
      </c>
      <c r="Q390" s="211">
        <v>0.001</v>
      </c>
      <c r="R390" s="211">
        <f>Q390*H390</f>
        <v>0.000852</v>
      </c>
      <c r="S390" s="211">
        <v>0</v>
      </c>
      <c r="T390" s="212">
        <f>S390*H390</f>
        <v>0</v>
      </c>
      <c r="U390" s="36"/>
      <c r="V390" s="36"/>
      <c r="W390" s="36"/>
      <c r="X390" s="36"/>
      <c r="Y390" s="36"/>
      <c r="Z390" s="36"/>
      <c r="AA390" s="36"/>
      <c r="AB390" s="36"/>
      <c r="AC390" s="36"/>
      <c r="AD390" s="36"/>
      <c r="AE390" s="36"/>
      <c r="AR390" s="213" t="s">
        <v>314</v>
      </c>
      <c r="AT390" s="213" t="s">
        <v>205</v>
      </c>
      <c r="AU390" s="213" t="s">
        <v>79</v>
      </c>
      <c r="AY390" s="15" t="s">
        <v>162</v>
      </c>
      <c r="BE390" s="214">
        <f>IF(N390="základní",J390,0)</f>
        <v>0</v>
      </c>
      <c r="BF390" s="214">
        <f>IF(N390="snížená",J390,0)</f>
        <v>0</v>
      </c>
      <c r="BG390" s="214">
        <f>IF(N390="zákl. přenesená",J390,0)</f>
        <v>0</v>
      </c>
      <c r="BH390" s="214">
        <f>IF(N390="sníž. přenesená",J390,0)</f>
        <v>0</v>
      </c>
      <c r="BI390" s="214">
        <f>IF(N390="nulová",J390,0)</f>
        <v>0</v>
      </c>
      <c r="BJ390" s="15" t="s">
        <v>77</v>
      </c>
      <c r="BK390" s="214">
        <f>ROUND(I390*H390,2)</f>
        <v>0</v>
      </c>
      <c r="BL390" s="15" t="s">
        <v>238</v>
      </c>
      <c r="BM390" s="213" t="s">
        <v>1485</v>
      </c>
    </row>
    <row r="391" spans="1:65" s="2" customFormat="1" ht="33" customHeight="1">
      <c r="A391" s="36"/>
      <c r="B391" s="37"/>
      <c r="C391" s="202" t="s">
        <v>1486</v>
      </c>
      <c r="D391" s="202" t="s">
        <v>164</v>
      </c>
      <c r="E391" s="203" t="s">
        <v>1487</v>
      </c>
      <c r="F391" s="204" t="s">
        <v>1488</v>
      </c>
      <c r="G391" s="205" t="s">
        <v>235</v>
      </c>
      <c r="H391" s="206">
        <v>33.72</v>
      </c>
      <c r="I391" s="207"/>
      <c r="J391" s="208">
        <f>ROUND(I391*H391,2)</f>
        <v>0</v>
      </c>
      <c r="K391" s="204" t="s">
        <v>168</v>
      </c>
      <c r="L391" s="42"/>
      <c r="M391" s="209" t="s">
        <v>19</v>
      </c>
      <c r="N391" s="210" t="s">
        <v>40</v>
      </c>
      <c r="O391" s="82"/>
      <c r="P391" s="211">
        <f>O391*H391</f>
        <v>0</v>
      </c>
      <c r="Q391" s="211">
        <v>0</v>
      </c>
      <c r="R391" s="211">
        <f>Q391*H391</f>
        <v>0</v>
      </c>
      <c r="S391" s="211">
        <v>0</v>
      </c>
      <c r="T391" s="212">
        <f>S391*H391</f>
        <v>0</v>
      </c>
      <c r="U391" s="36"/>
      <c r="V391" s="36"/>
      <c r="W391" s="36"/>
      <c r="X391" s="36"/>
      <c r="Y391" s="36"/>
      <c r="Z391" s="36"/>
      <c r="AA391" s="36"/>
      <c r="AB391" s="36"/>
      <c r="AC391" s="36"/>
      <c r="AD391" s="36"/>
      <c r="AE391" s="36"/>
      <c r="AR391" s="213" t="s">
        <v>238</v>
      </c>
      <c r="AT391" s="213" t="s">
        <v>164</v>
      </c>
      <c r="AU391" s="213" t="s">
        <v>79</v>
      </c>
      <c r="AY391" s="15" t="s">
        <v>162</v>
      </c>
      <c r="BE391" s="214">
        <f>IF(N391="základní",J391,0)</f>
        <v>0</v>
      </c>
      <c r="BF391" s="214">
        <f>IF(N391="snížená",J391,0)</f>
        <v>0</v>
      </c>
      <c r="BG391" s="214">
        <f>IF(N391="zákl. přenesená",J391,0)</f>
        <v>0</v>
      </c>
      <c r="BH391" s="214">
        <f>IF(N391="sníž. přenesená",J391,0)</f>
        <v>0</v>
      </c>
      <c r="BI391" s="214">
        <f>IF(N391="nulová",J391,0)</f>
        <v>0</v>
      </c>
      <c r="BJ391" s="15" t="s">
        <v>77</v>
      </c>
      <c r="BK391" s="214">
        <f>ROUND(I391*H391,2)</f>
        <v>0</v>
      </c>
      <c r="BL391" s="15" t="s">
        <v>238</v>
      </c>
      <c r="BM391" s="213" t="s">
        <v>1489</v>
      </c>
    </row>
    <row r="392" spans="1:47" s="2" customFormat="1" ht="12">
      <c r="A392" s="36"/>
      <c r="B392" s="37"/>
      <c r="C392" s="38"/>
      <c r="D392" s="215" t="s">
        <v>171</v>
      </c>
      <c r="E392" s="38"/>
      <c r="F392" s="216" t="s">
        <v>1490</v>
      </c>
      <c r="G392" s="38"/>
      <c r="H392" s="38"/>
      <c r="I392" s="217"/>
      <c r="J392" s="38"/>
      <c r="K392" s="38"/>
      <c r="L392" s="42"/>
      <c r="M392" s="218"/>
      <c r="N392" s="219"/>
      <c r="O392" s="82"/>
      <c r="P392" s="82"/>
      <c r="Q392" s="82"/>
      <c r="R392" s="82"/>
      <c r="S392" s="82"/>
      <c r="T392" s="83"/>
      <c r="U392" s="36"/>
      <c r="V392" s="36"/>
      <c r="W392" s="36"/>
      <c r="X392" s="36"/>
      <c r="Y392" s="36"/>
      <c r="Z392" s="36"/>
      <c r="AA392" s="36"/>
      <c r="AB392" s="36"/>
      <c r="AC392" s="36"/>
      <c r="AD392" s="36"/>
      <c r="AE392" s="36"/>
      <c r="AT392" s="15" t="s">
        <v>171</v>
      </c>
      <c r="AU392" s="15" t="s">
        <v>79</v>
      </c>
    </row>
    <row r="393" spans="1:65" s="2" customFormat="1" ht="16.5" customHeight="1">
      <c r="A393" s="36"/>
      <c r="B393" s="37"/>
      <c r="C393" s="220" t="s">
        <v>1491</v>
      </c>
      <c r="D393" s="220" t="s">
        <v>205</v>
      </c>
      <c r="E393" s="221" t="s">
        <v>1473</v>
      </c>
      <c r="F393" s="222" t="s">
        <v>1474</v>
      </c>
      <c r="G393" s="223" t="s">
        <v>1475</v>
      </c>
      <c r="H393" s="224">
        <v>13.488</v>
      </c>
      <c r="I393" s="225"/>
      <c r="J393" s="226">
        <f>ROUND(I393*H393,2)</f>
        <v>0</v>
      </c>
      <c r="K393" s="222" t="s">
        <v>168</v>
      </c>
      <c r="L393" s="227"/>
      <c r="M393" s="228" t="s">
        <v>19</v>
      </c>
      <c r="N393" s="229" t="s">
        <v>40</v>
      </c>
      <c r="O393" s="82"/>
      <c r="P393" s="211">
        <f>O393*H393</f>
        <v>0</v>
      </c>
      <c r="Q393" s="211">
        <v>0.001</v>
      </c>
      <c r="R393" s="211">
        <f>Q393*H393</f>
        <v>0.013488</v>
      </c>
      <c r="S393" s="211">
        <v>0</v>
      </c>
      <c r="T393" s="212">
        <f>S393*H393</f>
        <v>0</v>
      </c>
      <c r="U393" s="36"/>
      <c r="V393" s="36"/>
      <c r="W393" s="36"/>
      <c r="X393" s="36"/>
      <c r="Y393" s="36"/>
      <c r="Z393" s="36"/>
      <c r="AA393" s="36"/>
      <c r="AB393" s="36"/>
      <c r="AC393" s="36"/>
      <c r="AD393" s="36"/>
      <c r="AE393" s="36"/>
      <c r="AR393" s="213" t="s">
        <v>314</v>
      </c>
      <c r="AT393" s="213" t="s">
        <v>205</v>
      </c>
      <c r="AU393" s="213" t="s">
        <v>79</v>
      </c>
      <c r="AY393" s="15" t="s">
        <v>162</v>
      </c>
      <c r="BE393" s="214">
        <f>IF(N393="základní",J393,0)</f>
        <v>0</v>
      </c>
      <c r="BF393" s="214">
        <f>IF(N393="snížená",J393,0)</f>
        <v>0</v>
      </c>
      <c r="BG393" s="214">
        <f>IF(N393="zákl. přenesená",J393,0)</f>
        <v>0</v>
      </c>
      <c r="BH393" s="214">
        <f>IF(N393="sníž. přenesená",J393,0)</f>
        <v>0</v>
      </c>
      <c r="BI393" s="214">
        <f>IF(N393="nulová",J393,0)</f>
        <v>0</v>
      </c>
      <c r="BJ393" s="15" t="s">
        <v>77</v>
      </c>
      <c r="BK393" s="214">
        <f>ROUND(I393*H393,2)</f>
        <v>0</v>
      </c>
      <c r="BL393" s="15" t="s">
        <v>238</v>
      </c>
      <c r="BM393" s="213" t="s">
        <v>1492</v>
      </c>
    </row>
    <row r="394" spans="1:65" s="2" customFormat="1" ht="37.8" customHeight="1">
      <c r="A394" s="36"/>
      <c r="B394" s="37"/>
      <c r="C394" s="202" t="s">
        <v>1493</v>
      </c>
      <c r="D394" s="202" t="s">
        <v>164</v>
      </c>
      <c r="E394" s="203" t="s">
        <v>1494</v>
      </c>
      <c r="F394" s="204" t="s">
        <v>1495</v>
      </c>
      <c r="G394" s="205" t="s">
        <v>235</v>
      </c>
      <c r="H394" s="206">
        <v>0.6</v>
      </c>
      <c r="I394" s="207"/>
      <c r="J394" s="208">
        <f>ROUND(I394*H394,2)</f>
        <v>0</v>
      </c>
      <c r="K394" s="204" t="s">
        <v>168</v>
      </c>
      <c r="L394" s="42"/>
      <c r="M394" s="209" t="s">
        <v>19</v>
      </c>
      <c r="N394" s="210" t="s">
        <v>40</v>
      </c>
      <c r="O394" s="82"/>
      <c r="P394" s="211">
        <f>O394*H394</f>
        <v>0</v>
      </c>
      <c r="Q394" s="211">
        <v>0</v>
      </c>
      <c r="R394" s="211">
        <f>Q394*H394</f>
        <v>0</v>
      </c>
      <c r="S394" s="211">
        <v>0</v>
      </c>
      <c r="T394" s="212">
        <f>S394*H394</f>
        <v>0</v>
      </c>
      <c r="U394" s="36"/>
      <c r="V394" s="36"/>
      <c r="W394" s="36"/>
      <c r="X394" s="36"/>
      <c r="Y394" s="36"/>
      <c r="Z394" s="36"/>
      <c r="AA394" s="36"/>
      <c r="AB394" s="36"/>
      <c r="AC394" s="36"/>
      <c r="AD394" s="36"/>
      <c r="AE394" s="36"/>
      <c r="AR394" s="213" t="s">
        <v>238</v>
      </c>
      <c r="AT394" s="213" t="s">
        <v>164</v>
      </c>
      <c r="AU394" s="213" t="s">
        <v>79</v>
      </c>
      <c r="AY394" s="15" t="s">
        <v>162</v>
      </c>
      <c r="BE394" s="214">
        <f>IF(N394="základní",J394,0)</f>
        <v>0</v>
      </c>
      <c r="BF394" s="214">
        <f>IF(N394="snížená",J394,0)</f>
        <v>0</v>
      </c>
      <c r="BG394" s="214">
        <f>IF(N394="zákl. přenesená",J394,0)</f>
        <v>0</v>
      </c>
      <c r="BH394" s="214">
        <f>IF(N394="sníž. přenesená",J394,0)</f>
        <v>0</v>
      </c>
      <c r="BI394" s="214">
        <f>IF(N394="nulová",J394,0)</f>
        <v>0</v>
      </c>
      <c r="BJ394" s="15" t="s">
        <v>77</v>
      </c>
      <c r="BK394" s="214">
        <f>ROUND(I394*H394,2)</f>
        <v>0</v>
      </c>
      <c r="BL394" s="15" t="s">
        <v>238</v>
      </c>
      <c r="BM394" s="213" t="s">
        <v>1496</v>
      </c>
    </row>
    <row r="395" spans="1:47" s="2" customFormat="1" ht="12">
      <c r="A395" s="36"/>
      <c r="B395" s="37"/>
      <c r="C395" s="38"/>
      <c r="D395" s="215" t="s">
        <v>171</v>
      </c>
      <c r="E395" s="38"/>
      <c r="F395" s="216" t="s">
        <v>1497</v>
      </c>
      <c r="G395" s="38"/>
      <c r="H395" s="38"/>
      <c r="I395" s="217"/>
      <c r="J395" s="38"/>
      <c r="K395" s="38"/>
      <c r="L395" s="42"/>
      <c r="M395" s="218"/>
      <c r="N395" s="219"/>
      <c r="O395" s="82"/>
      <c r="P395" s="82"/>
      <c r="Q395" s="82"/>
      <c r="R395" s="82"/>
      <c r="S395" s="82"/>
      <c r="T395" s="83"/>
      <c r="U395" s="36"/>
      <c r="V395" s="36"/>
      <c r="W395" s="36"/>
      <c r="X395" s="36"/>
      <c r="Y395" s="36"/>
      <c r="Z395" s="36"/>
      <c r="AA395" s="36"/>
      <c r="AB395" s="36"/>
      <c r="AC395" s="36"/>
      <c r="AD395" s="36"/>
      <c r="AE395" s="36"/>
      <c r="AT395" s="15" t="s">
        <v>171</v>
      </c>
      <c r="AU395" s="15" t="s">
        <v>79</v>
      </c>
    </row>
    <row r="396" spans="1:65" s="2" customFormat="1" ht="24.15" customHeight="1">
      <c r="A396" s="36"/>
      <c r="B396" s="37"/>
      <c r="C396" s="220" t="s">
        <v>1498</v>
      </c>
      <c r="D396" s="220" t="s">
        <v>205</v>
      </c>
      <c r="E396" s="221" t="s">
        <v>1483</v>
      </c>
      <c r="F396" s="222" t="s">
        <v>1484</v>
      </c>
      <c r="G396" s="223" t="s">
        <v>908</v>
      </c>
      <c r="H396" s="224">
        <v>0.18</v>
      </c>
      <c r="I396" s="225"/>
      <c r="J396" s="226">
        <f>ROUND(I396*H396,2)</f>
        <v>0</v>
      </c>
      <c r="K396" s="222" t="s">
        <v>168</v>
      </c>
      <c r="L396" s="227"/>
      <c r="M396" s="228" t="s">
        <v>19</v>
      </c>
      <c r="N396" s="229" t="s">
        <v>40</v>
      </c>
      <c r="O396" s="82"/>
      <c r="P396" s="211">
        <f>O396*H396</f>
        <v>0</v>
      </c>
      <c r="Q396" s="211">
        <v>0.001</v>
      </c>
      <c r="R396" s="211">
        <f>Q396*H396</f>
        <v>0.00017999999999999998</v>
      </c>
      <c r="S396" s="211">
        <v>0</v>
      </c>
      <c r="T396" s="212">
        <f>S396*H396</f>
        <v>0</v>
      </c>
      <c r="U396" s="36"/>
      <c r="V396" s="36"/>
      <c r="W396" s="36"/>
      <c r="X396" s="36"/>
      <c r="Y396" s="36"/>
      <c r="Z396" s="36"/>
      <c r="AA396" s="36"/>
      <c r="AB396" s="36"/>
      <c r="AC396" s="36"/>
      <c r="AD396" s="36"/>
      <c r="AE396" s="36"/>
      <c r="AR396" s="213" t="s">
        <v>314</v>
      </c>
      <c r="AT396" s="213" t="s">
        <v>205</v>
      </c>
      <c r="AU396" s="213" t="s">
        <v>79</v>
      </c>
      <c r="AY396" s="15" t="s">
        <v>162</v>
      </c>
      <c r="BE396" s="214">
        <f>IF(N396="základní",J396,0)</f>
        <v>0</v>
      </c>
      <c r="BF396" s="214">
        <f>IF(N396="snížená",J396,0)</f>
        <v>0</v>
      </c>
      <c r="BG396" s="214">
        <f>IF(N396="zákl. přenesená",J396,0)</f>
        <v>0</v>
      </c>
      <c r="BH396" s="214">
        <f>IF(N396="sníž. přenesená",J396,0)</f>
        <v>0</v>
      </c>
      <c r="BI396" s="214">
        <f>IF(N396="nulová",J396,0)</f>
        <v>0</v>
      </c>
      <c r="BJ396" s="15" t="s">
        <v>77</v>
      </c>
      <c r="BK396" s="214">
        <f>ROUND(I396*H396,2)</f>
        <v>0</v>
      </c>
      <c r="BL396" s="15" t="s">
        <v>238</v>
      </c>
      <c r="BM396" s="213" t="s">
        <v>1499</v>
      </c>
    </row>
    <row r="397" spans="1:65" s="2" customFormat="1" ht="24.15" customHeight="1">
      <c r="A397" s="36"/>
      <c r="B397" s="37"/>
      <c r="C397" s="202" t="s">
        <v>1500</v>
      </c>
      <c r="D397" s="202" t="s">
        <v>164</v>
      </c>
      <c r="E397" s="203" t="s">
        <v>1501</v>
      </c>
      <c r="F397" s="204" t="s">
        <v>1502</v>
      </c>
      <c r="G397" s="205" t="s">
        <v>235</v>
      </c>
      <c r="H397" s="206">
        <v>32.902</v>
      </c>
      <c r="I397" s="207"/>
      <c r="J397" s="208">
        <f>ROUND(I397*H397,2)</f>
        <v>0</v>
      </c>
      <c r="K397" s="204" t="s">
        <v>168</v>
      </c>
      <c r="L397" s="42"/>
      <c r="M397" s="209" t="s">
        <v>19</v>
      </c>
      <c r="N397" s="210" t="s">
        <v>40</v>
      </c>
      <c r="O397" s="82"/>
      <c r="P397" s="211">
        <f>O397*H397</f>
        <v>0</v>
      </c>
      <c r="Q397" s="211">
        <v>0.0004</v>
      </c>
      <c r="R397" s="211">
        <f>Q397*H397</f>
        <v>0.0131608</v>
      </c>
      <c r="S397" s="211">
        <v>0</v>
      </c>
      <c r="T397" s="212">
        <f>S397*H397</f>
        <v>0</v>
      </c>
      <c r="U397" s="36"/>
      <c r="V397" s="36"/>
      <c r="W397" s="36"/>
      <c r="X397" s="36"/>
      <c r="Y397" s="36"/>
      <c r="Z397" s="36"/>
      <c r="AA397" s="36"/>
      <c r="AB397" s="36"/>
      <c r="AC397" s="36"/>
      <c r="AD397" s="36"/>
      <c r="AE397" s="36"/>
      <c r="AR397" s="213" t="s">
        <v>238</v>
      </c>
      <c r="AT397" s="213" t="s">
        <v>164</v>
      </c>
      <c r="AU397" s="213" t="s">
        <v>79</v>
      </c>
      <c r="AY397" s="15" t="s">
        <v>162</v>
      </c>
      <c r="BE397" s="214">
        <f>IF(N397="základní",J397,0)</f>
        <v>0</v>
      </c>
      <c r="BF397" s="214">
        <f>IF(N397="snížená",J397,0)</f>
        <v>0</v>
      </c>
      <c r="BG397" s="214">
        <f>IF(N397="zákl. přenesená",J397,0)</f>
        <v>0</v>
      </c>
      <c r="BH397" s="214">
        <f>IF(N397="sníž. přenesená",J397,0)</f>
        <v>0</v>
      </c>
      <c r="BI397" s="214">
        <f>IF(N397="nulová",J397,0)</f>
        <v>0</v>
      </c>
      <c r="BJ397" s="15" t="s">
        <v>77</v>
      </c>
      <c r="BK397" s="214">
        <f>ROUND(I397*H397,2)</f>
        <v>0</v>
      </c>
      <c r="BL397" s="15" t="s">
        <v>238</v>
      </c>
      <c r="BM397" s="213" t="s">
        <v>1503</v>
      </c>
    </row>
    <row r="398" spans="1:47" s="2" customFormat="1" ht="12">
      <c r="A398" s="36"/>
      <c r="B398" s="37"/>
      <c r="C398" s="38"/>
      <c r="D398" s="215" t="s">
        <v>171</v>
      </c>
      <c r="E398" s="38"/>
      <c r="F398" s="216" t="s">
        <v>1504</v>
      </c>
      <c r="G398" s="38"/>
      <c r="H398" s="38"/>
      <c r="I398" s="217"/>
      <c r="J398" s="38"/>
      <c r="K398" s="38"/>
      <c r="L398" s="42"/>
      <c r="M398" s="218"/>
      <c r="N398" s="219"/>
      <c r="O398" s="82"/>
      <c r="P398" s="82"/>
      <c r="Q398" s="82"/>
      <c r="R398" s="82"/>
      <c r="S398" s="82"/>
      <c r="T398" s="83"/>
      <c r="U398" s="36"/>
      <c r="V398" s="36"/>
      <c r="W398" s="36"/>
      <c r="X398" s="36"/>
      <c r="Y398" s="36"/>
      <c r="Z398" s="36"/>
      <c r="AA398" s="36"/>
      <c r="AB398" s="36"/>
      <c r="AC398" s="36"/>
      <c r="AD398" s="36"/>
      <c r="AE398" s="36"/>
      <c r="AT398" s="15" t="s">
        <v>171</v>
      </c>
      <c r="AU398" s="15" t="s">
        <v>79</v>
      </c>
    </row>
    <row r="399" spans="1:65" s="2" customFormat="1" ht="49.05" customHeight="1">
      <c r="A399" s="36"/>
      <c r="B399" s="37"/>
      <c r="C399" s="220" t="s">
        <v>1505</v>
      </c>
      <c r="D399" s="220" t="s">
        <v>205</v>
      </c>
      <c r="E399" s="221" t="s">
        <v>1506</v>
      </c>
      <c r="F399" s="222" t="s">
        <v>1507</v>
      </c>
      <c r="G399" s="223" t="s">
        <v>235</v>
      </c>
      <c r="H399" s="224">
        <v>38.347</v>
      </c>
      <c r="I399" s="225"/>
      <c r="J399" s="226">
        <f>ROUND(I399*H399,2)</f>
        <v>0</v>
      </c>
      <c r="K399" s="222" t="s">
        <v>168</v>
      </c>
      <c r="L399" s="227"/>
      <c r="M399" s="228" t="s">
        <v>19</v>
      </c>
      <c r="N399" s="229" t="s">
        <v>40</v>
      </c>
      <c r="O399" s="82"/>
      <c r="P399" s="211">
        <f>O399*H399</f>
        <v>0</v>
      </c>
      <c r="Q399" s="211">
        <v>0.0047</v>
      </c>
      <c r="R399" s="211">
        <f>Q399*H399</f>
        <v>0.1802309</v>
      </c>
      <c r="S399" s="211">
        <v>0</v>
      </c>
      <c r="T399" s="212">
        <f>S399*H399</f>
        <v>0</v>
      </c>
      <c r="U399" s="36"/>
      <c r="V399" s="36"/>
      <c r="W399" s="36"/>
      <c r="X399" s="36"/>
      <c r="Y399" s="36"/>
      <c r="Z399" s="36"/>
      <c r="AA399" s="36"/>
      <c r="AB399" s="36"/>
      <c r="AC399" s="36"/>
      <c r="AD399" s="36"/>
      <c r="AE399" s="36"/>
      <c r="AR399" s="213" t="s">
        <v>314</v>
      </c>
      <c r="AT399" s="213" t="s">
        <v>205</v>
      </c>
      <c r="AU399" s="213" t="s">
        <v>79</v>
      </c>
      <c r="AY399" s="15" t="s">
        <v>162</v>
      </c>
      <c r="BE399" s="214">
        <f>IF(N399="základní",J399,0)</f>
        <v>0</v>
      </c>
      <c r="BF399" s="214">
        <f>IF(N399="snížená",J399,0)</f>
        <v>0</v>
      </c>
      <c r="BG399" s="214">
        <f>IF(N399="zákl. přenesená",J399,0)</f>
        <v>0</v>
      </c>
      <c r="BH399" s="214">
        <f>IF(N399="sníž. přenesená",J399,0)</f>
        <v>0</v>
      </c>
      <c r="BI399" s="214">
        <f>IF(N399="nulová",J399,0)</f>
        <v>0</v>
      </c>
      <c r="BJ399" s="15" t="s">
        <v>77</v>
      </c>
      <c r="BK399" s="214">
        <f>ROUND(I399*H399,2)</f>
        <v>0</v>
      </c>
      <c r="BL399" s="15" t="s">
        <v>238</v>
      </c>
      <c r="BM399" s="213" t="s">
        <v>1508</v>
      </c>
    </row>
    <row r="400" spans="1:65" s="2" customFormat="1" ht="24.15" customHeight="1">
      <c r="A400" s="36"/>
      <c r="B400" s="37"/>
      <c r="C400" s="202" t="s">
        <v>1509</v>
      </c>
      <c r="D400" s="202" t="s">
        <v>164</v>
      </c>
      <c r="E400" s="203" t="s">
        <v>1510</v>
      </c>
      <c r="F400" s="204" t="s">
        <v>1511</v>
      </c>
      <c r="G400" s="205" t="s">
        <v>235</v>
      </c>
      <c r="H400" s="206">
        <v>33.72</v>
      </c>
      <c r="I400" s="207"/>
      <c r="J400" s="208">
        <f>ROUND(I400*H400,2)</f>
        <v>0</v>
      </c>
      <c r="K400" s="204" t="s">
        <v>168</v>
      </c>
      <c r="L400" s="42"/>
      <c r="M400" s="209" t="s">
        <v>19</v>
      </c>
      <c r="N400" s="210" t="s">
        <v>40</v>
      </c>
      <c r="O400" s="82"/>
      <c r="P400" s="211">
        <f>O400*H400</f>
        <v>0</v>
      </c>
      <c r="Q400" s="211">
        <v>0.0004</v>
      </c>
      <c r="R400" s="211">
        <f>Q400*H400</f>
        <v>0.013488</v>
      </c>
      <c r="S400" s="211">
        <v>0</v>
      </c>
      <c r="T400" s="212">
        <f>S400*H400</f>
        <v>0</v>
      </c>
      <c r="U400" s="36"/>
      <c r="V400" s="36"/>
      <c r="W400" s="36"/>
      <c r="X400" s="36"/>
      <c r="Y400" s="36"/>
      <c r="Z400" s="36"/>
      <c r="AA400" s="36"/>
      <c r="AB400" s="36"/>
      <c r="AC400" s="36"/>
      <c r="AD400" s="36"/>
      <c r="AE400" s="36"/>
      <c r="AR400" s="213" t="s">
        <v>238</v>
      </c>
      <c r="AT400" s="213" t="s">
        <v>164</v>
      </c>
      <c r="AU400" s="213" t="s">
        <v>79</v>
      </c>
      <c r="AY400" s="15" t="s">
        <v>162</v>
      </c>
      <c r="BE400" s="214">
        <f>IF(N400="základní",J400,0)</f>
        <v>0</v>
      </c>
      <c r="BF400" s="214">
        <f>IF(N400="snížená",J400,0)</f>
        <v>0</v>
      </c>
      <c r="BG400" s="214">
        <f>IF(N400="zákl. přenesená",J400,0)</f>
        <v>0</v>
      </c>
      <c r="BH400" s="214">
        <f>IF(N400="sníž. přenesená",J400,0)</f>
        <v>0</v>
      </c>
      <c r="BI400" s="214">
        <f>IF(N400="nulová",J400,0)</f>
        <v>0</v>
      </c>
      <c r="BJ400" s="15" t="s">
        <v>77</v>
      </c>
      <c r="BK400" s="214">
        <f>ROUND(I400*H400,2)</f>
        <v>0</v>
      </c>
      <c r="BL400" s="15" t="s">
        <v>238</v>
      </c>
      <c r="BM400" s="213" t="s">
        <v>1512</v>
      </c>
    </row>
    <row r="401" spans="1:47" s="2" customFormat="1" ht="12">
      <c r="A401" s="36"/>
      <c r="B401" s="37"/>
      <c r="C401" s="38"/>
      <c r="D401" s="215" t="s">
        <v>171</v>
      </c>
      <c r="E401" s="38"/>
      <c r="F401" s="216" t="s">
        <v>1513</v>
      </c>
      <c r="G401" s="38"/>
      <c r="H401" s="38"/>
      <c r="I401" s="217"/>
      <c r="J401" s="38"/>
      <c r="K401" s="38"/>
      <c r="L401" s="42"/>
      <c r="M401" s="218"/>
      <c r="N401" s="219"/>
      <c r="O401" s="82"/>
      <c r="P401" s="82"/>
      <c r="Q401" s="82"/>
      <c r="R401" s="82"/>
      <c r="S401" s="82"/>
      <c r="T401" s="83"/>
      <c r="U401" s="36"/>
      <c r="V401" s="36"/>
      <c r="W401" s="36"/>
      <c r="X401" s="36"/>
      <c r="Y401" s="36"/>
      <c r="Z401" s="36"/>
      <c r="AA401" s="36"/>
      <c r="AB401" s="36"/>
      <c r="AC401" s="36"/>
      <c r="AD401" s="36"/>
      <c r="AE401" s="36"/>
      <c r="AT401" s="15" t="s">
        <v>171</v>
      </c>
      <c r="AU401" s="15" t="s">
        <v>79</v>
      </c>
    </row>
    <row r="402" spans="1:65" s="2" customFormat="1" ht="49.05" customHeight="1">
      <c r="A402" s="36"/>
      <c r="B402" s="37"/>
      <c r="C402" s="220" t="s">
        <v>1514</v>
      </c>
      <c r="D402" s="220" t="s">
        <v>205</v>
      </c>
      <c r="E402" s="221" t="s">
        <v>1506</v>
      </c>
      <c r="F402" s="222" t="s">
        <v>1507</v>
      </c>
      <c r="G402" s="223" t="s">
        <v>235</v>
      </c>
      <c r="H402" s="224">
        <v>39.301</v>
      </c>
      <c r="I402" s="225"/>
      <c r="J402" s="226">
        <f>ROUND(I402*H402,2)</f>
        <v>0</v>
      </c>
      <c r="K402" s="222" t="s">
        <v>168</v>
      </c>
      <c r="L402" s="227"/>
      <c r="M402" s="228" t="s">
        <v>19</v>
      </c>
      <c r="N402" s="229" t="s">
        <v>40</v>
      </c>
      <c r="O402" s="82"/>
      <c r="P402" s="211">
        <f>O402*H402</f>
        <v>0</v>
      </c>
      <c r="Q402" s="211">
        <v>0.0047</v>
      </c>
      <c r="R402" s="211">
        <f>Q402*H402</f>
        <v>0.1847147</v>
      </c>
      <c r="S402" s="211">
        <v>0</v>
      </c>
      <c r="T402" s="212">
        <f>S402*H402</f>
        <v>0</v>
      </c>
      <c r="U402" s="36"/>
      <c r="V402" s="36"/>
      <c r="W402" s="36"/>
      <c r="X402" s="36"/>
      <c r="Y402" s="36"/>
      <c r="Z402" s="36"/>
      <c r="AA402" s="36"/>
      <c r="AB402" s="36"/>
      <c r="AC402" s="36"/>
      <c r="AD402" s="36"/>
      <c r="AE402" s="36"/>
      <c r="AR402" s="213" t="s">
        <v>314</v>
      </c>
      <c r="AT402" s="213" t="s">
        <v>205</v>
      </c>
      <c r="AU402" s="213" t="s">
        <v>79</v>
      </c>
      <c r="AY402" s="15" t="s">
        <v>162</v>
      </c>
      <c r="BE402" s="214">
        <f>IF(N402="základní",J402,0)</f>
        <v>0</v>
      </c>
      <c r="BF402" s="214">
        <f>IF(N402="snížená",J402,0)</f>
        <v>0</v>
      </c>
      <c r="BG402" s="214">
        <f>IF(N402="zákl. přenesená",J402,0)</f>
        <v>0</v>
      </c>
      <c r="BH402" s="214">
        <f>IF(N402="sníž. přenesená",J402,0)</f>
        <v>0</v>
      </c>
      <c r="BI402" s="214">
        <f>IF(N402="nulová",J402,0)</f>
        <v>0</v>
      </c>
      <c r="BJ402" s="15" t="s">
        <v>77</v>
      </c>
      <c r="BK402" s="214">
        <f>ROUND(I402*H402,2)</f>
        <v>0</v>
      </c>
      <c r="BL402" s="15" t="s">
        <v>238</v>
      </c>
      <c r="BM402" s="213" t="s">
        <v>1515</v>
      </c>
    </row>
    <row r="403" spans="1:65" s="2" customFormat="1" ht="49.05" customHeight="1">
      <c r="A403" s="36"/>
      <c r="B403" s="37"/>
      <c r="C403" s="202" t="s">
        <v>1516</v>
      </c>
      <c r="D403" s="202" t="s">
        <v>164</v>
      </c>
      <c r="E403" s="203" t="s">
        <v>1517</v>
      </c>
      <c r="F403" s="204" t="s">
        <v>1518</v>
      </c>
      <c r="G403" s="205" t="s">
        <v>1519</v>
      </c>
      <c r="H403" s="234"/>
      <c r="I403" s="207"/>
      <c r="J403" s="208">
        <f>ROUND(I403*H403,2)</f>
        <v>0</v>
      </c>
      <c r="K403" s="204" t="s">
        <v>168</v>
      </c>
      <c r="L403" s="42"/>
      <c r="M403" s="209" t="s">
        <v>19</v>
      </c>
      <c r="N403" s="210" t="s">
        <v>40</v>
      </c>
      <c r="O403" s="82"/>
      <c r="P403" s="211">
        <f>O403*H403</f>
        <v>0</v>
      </c>
      <c r="Q403" s="211">
        <v>0</v>
      </c>
      <c r="R403" s="211">
        <f>Q403*H403</f>
        <v>0</v>
      </c>
      <c r="S403" s="211">
        <v>0</v>
      </c>
      <c r="T403" s="212">
        <f>S403*H403</f>
        <v>0</v>
      </c>
      <c r="U403" s="36"/>
      <c r="V403" s="36"/>
      <c r="W403" s="36"/>
      <c r="X403" s="36"/>
      <c r="Y403" s="36"/>
      <c r="Z403" s="36"/>
      <c r="AA403" s="36"/>
      <c r="AB403" s="36"/>
      <c r="AC403" s="36"/>
      <c r="AD403" s="36"/>
      <c r="AE403" s="36"/>
      <c r="AR403" s="213" t="s">
        <v>238</v>
      </c>
      <c r="AT403" s="213" t="s">
        <v>164</v>
      </c>
      <c r="AU403" s="213" t="s">
        <v>79</v>
      </c>
      <c r="AY403" s="15" t="s">
        <v>162</v>
      </c>
      <c r="BE403" s="214">
        <f>IF(N403="základní",J403,0)</f>
        <v>0</v>
      </c>
      <c r="BF403" s="214">
        <f>IF(N403="snížená",J403,0)</f>
        <v>0</v>
      </c>
      <c r="BG403" s="214">
        <f>IF(N403="zákl. přenesená",J403,0)</f>
        <v>0</v>
      </c>
      <c r="BH403" s="214">
        <f>IF(N403="sníž. přenesená",J403,0)</f>
        <v>0</v>
      </c>
      <c r="BI403" s="214">
        <f>IF(N403="nulová",J403,0)</f>
        <v>0</v>
      </c>
      <c r="BJ403" s="15" t="s">
        <v>77</v>
      </c>
      <c r="BK403" s="214">
        <f>ROUND(I403*H403,2)</f>
        <v>0</v>
      </c>
      <c r="BL403" s="15" t="s">
        <v>238</v>
      </c>
      <c r="BM403" s="213" t="s">
        <v>1520</v>
      </c>
    </row>
    <row r="404" spans="1:47" s="2" customFormat="1" ht="12">
      <c r="A404" s="36"/>
      <c r="B404" s="37"/>
      <c r="C404" s="38"/>
      <c r="D404" s="215" t="s">
        <v>171</v>
      </c>
      <c r="E404" s="38"/>
      <c r="F404" s="216" t="s">
        <v>1521</v>
      </c>
      <c r="G404" s="38"/>
      <c r="H404" s="38"/>
      <c r="I404" s="217"/>
      <c r="J404" s="38"/>
      <c r="K404" s="38"/>
      <c r="L404" s="42"/>
      <c r="M404" s="218"/>
      <c r="N404" s="219"/>
      <c r="O404" s="82"/>
      <c r="P404" s="82"/>
      <c r="Q404" s="82"/>
      <c r="R404" s="82"/>
      <c r="S404" s="82"/>
      <c r="T404" s="83"/>
      <c r="U404" s="36"/>
      <c r="V404" s="36"/>
      <c r="W404" s="36"/>
      <c r="X404" s="36"/>
      <c r="Y404" s="36"/>
      <c r="Z404" s="36"/>
      <c r="AA404" s="36"/>
      <c r="AB404" s="36"/>
      <c r="AC404" s="36"/>
      <c r="AD404" s="36"/>
      <c r="AE404" s="36"/>
      <c r="AT404" s="15" t="s">
        <v>171</v>
      </c>
      <c r="AU404" s="15" t="s">
        <v>79</v>
      </c>
    </row>
    <row r="405" spans="1:63" s="12" customFormat="1" ht="22.8" customHeight="1">
      <c r="A405" s="12"/>
      <c r="B405" s="186"/>
      <c r="C405" s="187"/>
      <c r="D405" s="188" t="s">
        <v>68</v>
      </c>
      <c r="E405" s="200" t="s">
        <v>542</v>
      </c>
      <c r="F405" s="200" t="s">
        <v>543</v>
      </c>
      <c r="G405" s="187"/>
      <c r="H405" s="187"/>
      <c r="I405" s="190"/>
      <c r="J405" s="201">
        <f>BK405</f>
        <v>0</v>
      </c>
      <c r="K405" s="187"/>
      <c r="L405" s="192"/>
      <c r="M405" s="193"/>
      <c r="N405" s="194"/>
      <c r="O405" s="194"/>
      <c r="P405" s="195">
        <f>SUM(P406:P434)</f>
        <v>0</v>
      </c>
      <c r="Q405" s="194"/>
      <c r="R405" s="195">
        <f>SUM(R406:R434)</f>
        <v>0.44659084000000004</v>
      </c>
      <c r="S405" s="194"/>
      <c r="T405" s="196">
        <f>SUM(T406:T434)</f>
        <v>0</v>
      </c>
      <c r="U405" s="12"/>
      <c r="V405" s="12"/>
      <c r="W405" s="12"/>
      <c r="X405" s="12"/>
      <c r="Y405" s="12"/>
      <c r="Z405" s="12"/>
      <c r="AA405" s="12"/>
      <c r="AB405" s="12"/>
      <c r="AC405" s="12"/>
      <c r="AD405" s="12"/>
      <c r="AE405" s="12"/>
      <c r="AR405" s="197" t="s">
        <v>79</v>
      </c>
      <c r="AT405" s="198" t="s">
        <v>68</v>
      </c>
      <c r="AU405" s="198" t="s">
        <v>77</v>
      </c>
      <c r="AY405" s="197" t="s">
        <v>162</v>
      </c>
      <c r="BK405" s="199">
        <f>SUM(BK406:BK434)</f>
        <v>0</v>
      </c>
    </row>
    <row r="406" spans="1:65" s="2" customFormat="1" ht="37.8" customHeight="1">
      <c r="A406" s="36"/>
      <c r="B406" s="37"/>
      <c r="C406" s="202" t="s">
        <v>1522</v>
      </c>
      <c r="D406" s="202" t="s">
        <v>164</v>
      </c>
      <c r="E406" s="203" t="s">
        <v>1523</v>
      </c>
      <c r="F406" s="204" t="s">
        <v>1524</v>
      </c>
      <c r="G406" s="205" t="s">
        <v>235</v>
      </c>
      <c r="H406" s="206">
        <v>31.706</v>
      </c>
      <c r="I406" s="207"/>
      <c r="J406" s="208">
        <f>ROUND(I406*H406,2)</f>
        <v>0</v>
      </c>
      <c r="K406" s="204" t="s">
        <v>168</v>
      </c>
      <c r="L406" s="42"/>
      <c r="M406" s="209" t="s">
        <v>19</v>
      </c>
      <c r="N406" s="210" t="s">
        <v>40</v>
      </c>
      <c r="O406" s="82"/>
      <c r="P406" s="211">
        <f>O406*H406</f>
        <v>0</v>
      </c>
      <c r="Q406" s="211">
        <v>0</v>
      </c>
      <c r="R406" s="211">
        <f>Q406*H406</f>
        <v>0</v>
      </c>
      <c r="S406" s="211">
        <v>0</v>
      </c>
      <c r="T406" s="212">
        <f>S406*H406</f>
        <v>0</v>
      </c>
      <c r="U406" s="36"/>
      <c r="V406" s="36"/>
      <c r="W406" s="36"/>
      <c r="X406" s="36"/>
      <c r="Y406" s="36"/>
      <c r="Z406" s="36"/>
      <c r="AA406" s="36"/>
      <c r="AB406" s="36"/>
      <c r="AC406" s="36"/>
      <c r="AD406" s="36"/>
      <c r="AE406" s="36"/>
      <c r="AR406" s="213" t="s">
        <v>238</v>
      </c>
      <c r="AT406" s="213" t="s">
        <v>164</v>
      </c>
      <c r="AU406" s="213" t="s">
        <v>79</v>
      </c>
      <c r="AY406" s="15" t="s">
        <v>162</v>
      </c>
      <c r="BE406" s="214">
        <f>IF(N406="základní",J406,0)</f>
        <v>0</v>
      </c>
      <c r="BF406" s="214">
        <f>IF(N406="snížená",J406,0)</f>
        <v>0</v>
      </c>
      <c r="BG406" s="214">
        <f>IF(N406="zákl. přenesená",J406,0)</f>
        <v>0</v>
      </c>
      <c r="BH406" s="214">
        <f>IF(N406="sníž. přenesená",J406,0)</f>
        <v>0</v>
      </c>
      <c r="BI406" s="214">
        <f>IF(N406="nulová",J406,0)</f>
        <v>0</v>
      </c>
      <c r="BJ406" s="15" t="s">
        <v>77</v>
      </c>
      <c r="BK406" s="214">
        <f>ROUND(I406*H406,2)</f>
        <v>0</v>
      </c>
      <c r="BL406" s="15" t="s">
        <v>238</v>
      </c>
      <c r="BM406" s="213" t="s">
        <v>1525</v>
      </c>
    </row>
    <row r="407" spans="1:47" s="2" customFormat="1" ht="12">
      <c r="A407" s="36"/>
      <c r="B407" s="37"/>
      <c r="C407" s="38"/>
      <c r="D407" s="215" t="s">
        <v>171</v>
      </c>
      <c r="E407" s="38"/>
      <c r="F407" s="216" t="s">
        <v>1526</v>
      </c>
      <c r="G407" s="38"/>
      <c r="H407" s="38"/>
      <c r="I407" s="217"/>
      <c r="J407" s="38"/>
      <c r="K407" s="38"/>
      <c r="L407" s="42"/>
      <c r="M407" s="218"/>
      <c r="N407" s="219"/>
      <c r="O407" s="82"/>
      <c r="P407" s="82"/>
      <c r="Q407" s="82"/>
      <c r="R407" s="82"/>
      <c r="S407" s="82"/>
      <c r="T407" s="83"/>
      <c r="U407" s="36"/>
      <c r="V407" s="36"/>
      <c r="W407" s="36"/>
      <c r="X407" s="36"/>
      <c r="Y407" s="36"/>
      <c r="Z407" s="36"/>
      <c r="AA407" s="36"/>
      <c r="AB407" s="36"/>
      <c r="AC407" s="36"/>
      <c r="AD407" s="36"/>
      <c r="AE407" s="36"/>
      <c r="AT407" s="15" t="s">
        <v>171</v>
      </c>
      <c r="AU407" s="15" t="s">
        <v>79</v>
      </c>
    </row>
    <row r="408" spans="1:65" s="2" customFormat="1" ht="16.5" customHeight="1">
      <c r="A408" s="36"/>
      <c r="B408" s="37"/>
      <c r="C408" s="220" t="s">
        <v>1527</v>
      </c>
      <c r="D408" s="220" t="s">
        <v>205</v>
      </c>
      <c r="E408" s="221" t="s">
        <v>1473</v>
      </c>
      <c r="F408" s="222" t="s">
        <v>1474</v>
      </c>
      <c r="G408" s="223" t="s">
        <v>1475</v>
      </c>
      <c r="H408" s="224">
        <v>12.682</v>
      </c>
      <c r="I408" s="225"/>
      <c r="J408" s="226">
        <f>ROUND(I408*H408,2)</f>
        <v>0</v>
      </c>
      <c r="K408" s="222" t="s">
        <v>168</v>
      </c>
      <c r="L408" s="227"/>
      <c r="M408" s="228" t="s">
        <v>19</v>
      </c>
      <c r="N408" s="229" t="s">
        <v>40</v>
      </c>
      <c r="O408" s="82"/>
      <c r="P408" s="211">
        <f>O408*H408</f>
        <v>0</v>
      </c>
      <c r="Q408" s="211">
        <v>0.001</v>
      </c>
      <c r="R408" s="211">
        <f>Q408*H408</f>
        <v>0.012682</v>
      </c>
      <c r="S408" s="211">
        <v>0</v>
      </c>
      <c r="T408" s="212">
        <f>S408*H408</f>
        <v>0</v>
      </c>
      <c r="U408" s="36"/>
      <c r="V408" s="36"/>
      <c r="W408" s="36"/>
      <c r="X408" s="36"/>
      <c r="Y408" s="36"/>
      <c r="Z408" s="36"/>
      <c r="AA408" s="36"/>
      <c r="AB408" s="36"/>
      <c r="AC408" s="36"/>
      <c r="AD408" s="36"/>
      <c r="AE408" s="36"/>
      <c r="AR408" s="213" t="s">
        <v>314</v>
      </c>
      <c r="AT408" s="213" t="s">
        <v>205</v>
      </c>
      <c r="AU408" s="213" t="s">
        <v>79</v>
      </c>
      <c r="AY408" s="15" t="s">
        <v>162</v>
      </c>
      <c r="BE408" s="214">
        <f>IF(N408="základní",J408,0)</f>
        <v>0</v>
      </c>
      <c r="BF408" s="214">
        <f>IF(N408="snížená",J408,0)</f>
        <v>0</v>
      </c>
      <c r="BG408" s="214">
        <f>IF(N408="zákl. přenesená",J408,0)</f>
        <v>0</v>
      </c>
      <c r="BH408" s="214">
        <f>IF(N408="sníž. přenesená",J408,0)</f>
        <v>0</v>
      </c>
      <c r="BI408" s="214">
        <f>IF(N408="nulová",J408,0)</f>
        <v>0</v>
      </c>
      <c r="BJ408" s="15" t="s">
        <v>77</v>
      </c>
      <c r="BK408" s="214">
        <f>ROUND(I408*H408,2)</f>
        <v>0</v>
      </c>
      <c r="BL408" s="15" t="s">
        <v>238</v>
      </c>
      <c r="BM408" s="213" t="s">
        <v>1528</v>
      </c>
    </row>
    <row r="409" spans="1:65" s="2" customFormat="1" ht="37.8" customHeight="1">
      <c r="A409" s="36"/>
      <c r="B409" s="37"/>
      <c r="C409" s="202" t="s">
        <v>1529</v>
      </c>
      <c r="D409" s="202" t="s">
        <v>164</v>
      </c>
      <c r="E409" s="203" t="s">
        <v>1530</v>
      </c>
      <c r="F409" s="204" t="s">
        <v>1531</v>
      </c>
      <c r="G409" s="205" t="s">
        <v>235</v>
      </c>
      <c r="H409" s="206">
        <v>49.608</v>
      </c>
      <c r="I409" s="207"/>
      <c r="J409" s="208">
        <f>ROUND(I409*H409,2)</f>
        <v>0</v>
      </c>
      <c r="K409" s="204" t="s">
        <v>168</v>
      </c>
      <c r="L409" s="42"/>
      <c r="M409" s="209" t="s">
        <v>19</v>
      </c>
      <c r="N409" s="210" t="s">
        <v>40</v>
      </c>
      <c r="O409" s="82"/>
      <c r="P409" s="211">
        <f>O409*H409</f>
        <v>0</v>
      </c>
      <c r="Q409" s="211">
        <v>0.00012</v>
      </c>
      <c r="R409" s="211">
        <f>Q409*H409</f>
        <v>0.00595296</v>
      </c>
      <c r="S409" s="211">
        <v>0</v>
      </c>
      <c r="T409" s="212">
        <f>S409*H409</f>
        <v>0</v>
      </c>
      <c r="U409" s="36"/>
      <c r="V409" s="36"/>
      <c r="W409" s="36"/>
      <c r="X409" s="36"/>
      <c r="Y409" s="36"/>
      <c r="Z409" s="36"/>
      <c r="AA409" s="36"/>
      <c r="AB409" s="36"/>
      <c r="AC409" s="36"/>
      <c r="AD409" s="36"/>
      <c r="AE409" s="36"/>
      <c r="AR409" s="213" t="s">
        <v>238</v>
      </c>
      <c r="AT409" s="213" t="s">
        <v>164</v>
      </c>
      <c r="AU409" s="213" t="s">
        <v>79</v>
      </c>
      <c r="AY409" s="15" t="s">
        <v>162</v>
      </c>
      <c r="BE409" s="214">
        <f>IF(N409="základní",J409,0)</f>
        <v>0</v>
      </c>
      <c r="BF409" s="214">
        <f>IF(N409="snížená",J409,0)</f>
        <v>0</v>
      </c>
      <c r="BG409" s="214">
        <f>IF(N409="zákl. přenesená",J409,0)</f>
        <v>0</v>
      </c>
      <c r="BH409" s="214">
        <f>IF(N409="sníž. přenesená",J409,0)</f>
        <v>0</v>
      </c>
      <c r="BI409" s="214">
        <f>IF(N409="nulová",J409,0)</f>
        <v>0</v>
      </c>
      <c r="BJ409" s="15" t="s">
        <v>77</v>
      </c>
      <c r="BK409" s="214">
        <f>ROUND(I409*H409,2)</f>
        <v>0</v>
      </c>
      <c r="BL409" s="15" t="s">
        <v>238</v>
      </c>
      <c r="BM409" s="213" t="s">
        <v>1532</v>
      </c>
    </row>
    <row r="410" spans="1:47" s="2" customFormat="1" ht="12">
      <c r="A410" s="36"/>
      <c r="B410" s="37"/>
      <c r="C410" s="38"/>
      <c r="D410" s="215" t="s">
        <v>171</v>
      </c>
      <c r="E410" s="38"/>
      <c r="F410" s="216" t="s">
        <v>1533</v>
      </c>
      <c r="G410" s="38"/>
      <c r="H410" s="38"/>
      <c r="I410" s="217"/>
      <c r="J410" s="38"/>
      <c r="K410" s="38"/>
      <c r="L410" s="42"/>
      <c r="M410" s="218"/>
      <c r="N410" s="219"/>
      <c r="O410" s="82"/>
      <c r="P410" s="82"/>
      <c r="Q410" s="82"/>
      <c r="R410" s="82"/>
      <c r="S410" s="82"/>
      <c r="T410" s="83"/>
      <c r="U410" s="36"/>
      <c r="V410" s="36"/>
      <c r="W410" s="36"/>
      <c r="X410" s="36"/>
      <c r="Y410" s="36"/>
      <c r="Z410" s="36"/>
      <c r="AA410" s="36"/>
      <c r="AB410" s="36"/>
      <c r="AC410" s="36"/>
      <c r="AD410" s="36"/>
      <c r="AE410" s="36"/>
      <c r="AT410" s="15" t="s">
        <v>171</v>
      </c>
      <c r="AU410" s="15" t="s">
        <v>79</v>
      </c>
    </row>
    <row r="411" spans="1:65" s="2" customFormat="1" ht="16.5" customHeight="1">
      <c r="A411" s="36"/>
      <c r="B411" s="37"/>
      <c r="C411" s="220" t="s">
        <v>1534</v>
      </c>
      <c r="D411" s="220" t="s">
        <v>205</v>
      </c>
      <c r="E411" s="221" t="s">
        <v>1535</v>
      </c>
      <c r="F411" s="222" t="s">
        <v>1536</v>
      </c>
      <c r="G411" s="223" t="s">
        <v>1475</v>
      </c>
      <c r="H411" s="224">
        <v>19.843</v>
      </c>
      <c r="I411" s="225"/>
      <c r="J411" s="226">
        <f>ROUND(I411*H411,2)</f>
        <v>0</v>
      </c>
      <c r="K411" s="222" t="s">
        <v>19</v>
      </c>
      <c r="L411" s="227"/>
      <c r="M411" s="228" t="s">
        <v>19</v>
      </c>
      <c r="N411" s="229" t="s">
        <v>40</v>
      </c>
      <c r="O411" s="82"/>
      <c r="P411" s="211">
        <f>O411*H411</f>
        <v>0</v>
      </c>
      <c r="Q411" s="211">
        <v>0.00136</v>
      </c>
      <c r="R411" s="211">
        <f>Q411*H411</f>
        <v>0.02698648</v>
      </c>
      <c r="S411" s="211">
        <v>0</v>
      </c>
      <c r="T411" s="212">
        <f>S411*H411</f>
        <v>0</v>
      </c>
      <c r="U411" s="36"/>
      <c r="V411" s="36"/>
      <c r="W411" s="36"/>
      <c r="X411" s="36"/>
      <c r="Y411" s="36"/>
      <c r="Z411" s="36"/>
      <c r="AA411" s="36"/>
      <c r="AB411" s="36"/>
      <c r="AC411" s="36"/>
      <c r="AD411" s="36"/>
      <c r="AE411" s="36"/>
      <c r="AR411" s="213" t="s">
        <v>314</v>
      </c>
      <c r="AT411" s="213" t="s">
        <v>205</v>
      </c>
      <c r="AU411" s="213" t="s">
        <v>79</v>
      </c>
      <c r="AY411" s="15" t="s">
        <v>162</v>
      </c>
      <c r="BE411" s="214">
        <f>IF(N411="základní",J411,0)</f>
        <v>0</v>
      </c>
      <c r="BF411" s="214">
        <f>IF(N411="snížená",J411,0)</f>
        <v>0</v>
      </c>
      <c r="BG411" s="214">
        <f>IF(N411="zákl. přenesená",J411,0)</f>
        <v>0</v>
      </c>
      <c r="BH411" s="214">
        <f>IF(N411="sníž. přenesená",J411,0)</f>
        <v>0</v>
      </c>
      <c r="BI411" s="214">
        <f>IF(N411="nulová",J411,0)</f>
        <v>0</v>
      </c>
      <c r="BJ411" s="15" t="s">
        <v>77</v>
      </c>
      <c r="BK411" s="214">
        <f>ROUND(I411*H411,2)</f>
        <v>0</v>
      </c>
      <c r="BL411" s="15" t="s">
        <v>238</v>
      </c>
      <c r="BM411" s="213" t="s">
        <v>1537</v>
      </c>
    </row>
    <row r="412" spans="1:65" s="2" customFormat="1" ht="24.15" customHeight="1">
      <c r="A412" s="36"/>
      <c r="B412" s="37"/>
      <c r="C412" s="202" t="s">
        <v>1538</v>
      </c>
      <c r="D412" s="202" t="s">
        <v>164</v>
      </c>
      <c r="E412" s="203" t="s">
        <v>1539</v>
      </c>
      <c r="F412" s="204" t="s">
        <v>1540</v>
      </c>
      <c r="G412" s="205" t="s">
        <v>235</v>
      </c>
      <c r="H412" s="206">
        <v>32.606</v>
      </c>
      <c r="I412" s="207"/>
      <c r="J412" s="208">
        <f>ROUND(I412*H412,2)</f>
        <v>0</v>
      </c>
      <c r="K412" s="204" t="s">
        <v>168</v>
      </c>
      <c r="L412" s="42"/>
      <c r="M412" s="209" t="s">
        <v>19</v>
      </c>
      <c r="N412" s="210" t="s">
        <v>40</v>
      </c>
      <c r="O412" s="82"/>
      <c r="P412" s="211">
        <f>O412*H412</f>
        <v>0</v>
      </c>
      <c r="Q412" s="211">
        <v>0.00036</v>
      </c>
      <c r="R412" s="211">
        <f>Q412*H412</f>
        <v>0.011738160000000001</v>
      </c>
      <c r="S412" s="211">
        <v>0</v>
      </c>
      <c r="T412" s="212">
        <f>S412*H412</f>
        <v>0</v>
      </c>
      <c r="U412" s="36"/>
      <c r="V412" s="36"/>
      <c r="W412" s="36"/>
      <c r="X412" s="36"/>
      <c r="Y412" s="36"/>
      <c r="Z412" s="36"/>
      <c r="AA412" s="36"/>
      <c r="AB412" s="36"/>
      <c r="AC412" s="36"/>
      <c r="AD412" s="36"/>
      <c r="AE412" s="36"/>
      <c r="AR412" s="213" t="s">
        <v>238</v>
      </c>
      <c r="AT412" s="213" t="s">
        <v>164</v>
      </c>
      <c r="AU412" s="213" t="s">
        <v>79</v>
      </c>
      <c r="AY412" s="15" t="s">
        <v>162</v>
      </c>
      <c r="BE412" s="214">
        <f>IF(N412="základní",J412,0)</f>
        <v>0</v>
      </c>
      <c r="BF412" s="214">
        <f>IF(N412="snížená",J412,0)</f>
        <v>0</v>
      </c>
      <c r="BG412" s="214">
        <f>IF(N412="zákl. přenesená",J412,0)</f>
        <v>0</v>
      </c>
      <c r="BH412" s="214">
        <f>IF(N412="sníž. přenesená",J412,0)</f>
        <v>0</v>
      </c>
      <c r="BI412" s="214">
        <f>IF(N412="nulová",J412,0)</f>
        <v>0</v>
      </c>
      <c r="BJ412" s="15" t="s">
        <v>77</v>
      </c>
      <c r="BK412" s="214">
        <f>ROUND(I412*H412,2)</f>
        <v>0</v>
      </c>
      <c r="BL412" s="15" t="s">
        <v>238</v>
      </c>
      <c r="BM412" s="213" t="s">
        <v>1541</v>
      </c>
    </row>
    <row r="413" spans="1:47" s="2" customFormat="1" ht="12">
      <c r="A413" s="36"/>
      <c r="B413" s="37"/>
      <c r="C413" s="38"/>
      <c r="D413" s="215" t="s">
        <v>171</v>
      </c>
      <c r="E413" s="38"/>
      <c r="F413" s="216" t="s">
        <v>1542</v>
      </c>
      <c r="G413" s="38"/>
      <c r="H413" s="38"/>
      <c r="I413" s="217"/>
      <c r="J413" s="38"/>
      <c r="K413" s="38"/>
      <c r="L413" s="42"/>
      <c r="M413" s="218"/>
      <c r="N413" s="219"/>
      <c r="O413" s="82"/>
      <c r="P413" s="82"/>
      <c r="Q413" s="82"/>
      <c r="R413" s="82"/>
      <c r="S413" s="82"/>
      <c r="T413" s="83"/>
      <c r="U413" s="36"/>
      <c r="V413" s="36"/>
      <c r="W413" s="36"/>
      <c r="X413" s="36"/>
      <c r="Y413" s="36"/>
      <c r="Z413" s="36"/>
      <c r="AA413" s="36"/>
      <c r="AB413" s="36"/>
      <c r="AC413" s="36"/>
      <c r="AD413" s="36"/>
      <c r="AE413" s="36"/>
      <c r="AT413" s="15" t="s">
        <v>171</v>
      </c>
      <c r="AU413" s="15" t="s">
        <v>79</v>
      </c>
    </row>
    <row r="414" spans="1:65" s="2" customFormat="1" ht="49.05" customHeight="1">
      <c r="A414" s="36"/>
      <c r="B414" s="37"/>
      <c r="C414" s="220" t="s">
        <v>1543</v>
      </c>
      <c r="D414" s="220" t="s">
        <v>205</v>
      </c>
      <c r="E414" s="221" t="s">
        <v>1506</v>
      </c>
      <c r="F414" s="222" t="s">
        <v>1507</v>
      </c>
      <c r="G414" s="223" t="s">
        <v>235</v>
      </c>
      <c r="H414" s="224">
        <v>38.002</v>
      </c>
      <c r="I414" s="225"/>
      <c r="J414" s="226">
        <f>ROUND(I414*H414,2)</f>
        <v>0</v>
      </c>
      <c r="K414" s="222" t="s">
        <v>168</v>
      </c>
      <c r="L414" s="227"/>
      <c r="M414" s="228" t="s">
        <v>19</v>
      </c>
      <c r="N414" s="229" t="s">
        <v>40</v>
      </c>
      <c r="O414" s="82"/>
      <c r="P414" s="211">
        <f>O414*H414</f>
        <v>0</v>
      </c>
      <c r="Q414" s="211">
        <v>0.0047</v>
      </c>
      <c r="R414" s="211">
        <f>Q414*H414</f>
        <v>0.17860940000000003</v>
      </c>
      <c r="S414" s="211">
        <v>0</v>
      </c>
      <c r="T414" s="212">
        <f>S414*H414</f>
        <v>0</v>
      </c>
      <c r="U414" s="36"/>
      <c r="V414" s="36"/>
      <c r="W414" s="36"/>
      <c r="X414" s="36"/>
      <c r="Y414" s="36"/>
      <c r="Z414" s="36"/>
      <c r="AA414" s="36"/>
      <c r="AB414" s="36"/>
      <c r="AC414" s="36"/>
      <c r="AD414" s="36"/>
      <c r="AE414" s="36"/>
      <c r="AR414" s="213" t="s">
        <v>314</v>
      </c>
      <c r="AT414" s="213" t="s">
        <v>205</v>
      </c>
      <c r="AU414" s="213" t="s">
        <v>79</v>
      </c>
      <c r="AY414" s="15" t="s">
        <v>162</v>
      </c>
      <c r="BE414" s="214">
        <f>IF(N414="základní",J414,0)</f>
        <v>0</v>
      </c>
      <c r="BF414" s="214">
        <f>IF(N414="snížená",J414,0)</f>
        <v>0</v>
      </c>
      <c r="BG414" s="214">
        <f>IF(N414="zákl. přenesená",J414,0)</f>
        <v>0</v>
      </c>
      <c r="BH414" s="214">
        <f>IF(N414="sníž. přenesená",J414,0)</f>
        <v>0</v>
      </c>
      <c r="BI414" s="214">
        <f>IF(N414="nulová",J414,0)</f>
        <v>0</v>
      </c>
      <c r="BJ414" s="15" t="s">
        <v>77</v>
      </c>
      <c r="BK414" s="214">
        <f>ROUND(I414*H414,2)</f>
        <v>0</v>
      </c>
      <c r="BL414" s="15" t="s">
        <v>238</v>
      </c>
      <c r="BM414" s="213" t="s">
        <v>1544</v>
      </c>
    </row>
    <row r="415" spans="1:65" s="2" customFormat="1" ht="55.5" customHeight="1">
      <c r="A415" s="36"/>
      <c r="B415" s="37"/>
      <c r="C415" s="202" t="s">
        <v>1545</v>
      </c>
      <c r="D415" s="202" t="s">
        <v>164</v>
      </c>
      <c r="E415" s="203" t="s">
        <v>1546</v>
      </c>
      <c r="F415" s="204" t="s">
        <v>1547</v>
      </c>
      <c r="G415" s="205" t="s">
        <v>196</v>
      </c>
      <c r="H415" s="206">
        <v>2</v>
      </c>
      <c r="I415" s="207"/>
      <c r="J415" s="208">
        <f>ROUND(I415*H415,2)</f>
        <v>0</v>
      </c>
      <c r="K415" s="204" t="s">
        <v>168</v>
      </c>
      <c r="L415" s="42"/>
      <c r="M415" s="209" t="s">
        <v>19</v>
      </c>
      <c r="N415" s="210" t="s">
        <v>40</v>
      </c>
      <c r="O415" s="82"/>
      <c r="P415" s="211">
        <f>O415*H415</f>
        <v>0</v>
      </c>
      <c r="Q415" s="211">
        <v>0.0075</v>
      </c>
      <c r="R415" s="211">
        <f>Q415*H415</f>
        <v>0.015</v>
      </c>
      <c r="S415" s="211">
        <v>0</v>
      </c>
      <c r="T415" s="212">
        <f>S415*H415</f>
        <v>0</v>
      </c>
      <c r="U415" s="36"/>
      <c r="V415" s="36"/>
      <c r="W415" s="36"/>
      <c r="X415" s="36"/>
      <c r="Y415" s="36"/>
      <c r="Z415" s="36"/>
      <c r="AA415" s="36"/>
      <c r="AB415" s="36"/>
      <c r="AC415" s="36"/>
      <c r="AD415" s="36"/>
      <c r="AE415" s="36"/>
      <c r="AR415" s="213" t="s">
        <v>238</v>
      </c>
      <c r="AT415" s="213" t="s">
        <v>164</v>
      </c>
      <c r="AU415" s="213" t="s">
        <v>79</v>
      </c>
      <c r="AY415" s="15" t="s">
        <v>162</v>
      </c>
      <c r="BE415" s="214">
        <f>IF(N415="základní",J415,0)</f>
        <v>0</v>
      </c>
      <c r="BF415" s="214">
        <f>IF(N415="snížená",J415,0)</f>
        <v>0</v>
      </c>
      <c r="BG415" s="214">
        <f>IF(N415="zákl. přenesená",J415,0)</f>
        <v>0</v>
      </c>
      <c r="BH415" s="214">
        <f>IF(N415="sníž. přenesená",J415,0)</f>
        <v>0</v>
      </c>
      <c r="BI415" s="214">
        <f>IF(N415="nulová",J415,0)</f>
        <v>0</v>
      </c>
      <c r="BJ415" s="15" t="s">
        <v>77</v>
      </c>
      <c r="BK415" s="214">
        <f>ROUND(I415*H415,2)</f>
        <v>0</v>
      </c>
      <c r="BL415" s="15" t="s">
        <v>238</v>
      </c>
      <c r="BM415" s="213" t="s">
        <v>1548</v>
      </c>
    </row>
    <row r="416" spans="1:47" s="2" customFormat="1" ht="12">
      <c r="A416" s="36"/>
      <c r="B416" s="37"/>
      <c r="C416" s="38"/>
      <c r="D416" s="215" t="s">
        <v>171</v>
      </c>
      <c r="E416" s="38"/>
      <c r="F416" s="216" t="s">
        <v>1549</v>
      </c>
      <c r="G416" s="38"/>
      <c r="H416" s="38"/>
      <c r="I416" s="217"/>
      <c r="J416" s="38"/>
      <c r="K416" s="38"/>
      <c r="L416" s="42"/>
      <c r="M416" s="218"/>
      <c r="N416" s="219"/>
      <c r="O416" s="82"/>
      <c r="P416" s="82"/>
      <c r="Q416" s="82"/>
      <c r="R416" s="82"/>
      <c r="S416" s="82"/>
      <c r="T416" s="83"/>
      <c r="U416" s="36"/>
      <c r="V416" s="36"/>
      <c r="W416" s="36"/>
      <c r="X416" s="36"/>
      <c r="Y416" s="36"/>
      <c r="Z416" s="36"/>
      <c r="AA416" s="36"/>
      <c r="AB416" s="36"/>
      <c r="AC416" s="36"/>
      <c r="AD416" s="36"/>
      <c r="AE416" s="36"/>
      <c r="AT416" s="15" t="s">
        <v>171</v>
      </c>
      <c r="AU416" s="15" t="s">
        <v>79</v>
      </c>
    </row>
    <row r="417" spans="1:65" s="2" customFormat="1" ht="24.15" customHeight="1">
      <c r="A417" s="36"/>
      <c r="B417" s="37"/>
      <c r="C417" s="220" t="s">
        <v>1550</v>
      </c>
      <c r="D417" s="220" t="s">
        <v>205</v>
      </c>
      <c r="E417" s="221" t="s">
        <v>1551</v>
      </c>
      <c r="F417" s="222" t="s">
        <v>1552</v>
      </c>
      <c r="G417" s="223" t="s">
        <v>196</v>
      </c>
      <c r="H417" s="224">
        <v>1</v>
      </c>
      <c r="I417" s="225"/>
      <c r="J417" s="226">
        <f>ROUND(I417*H417,2)</f>
        <v>0</v>
      </c>
      <c r="K417" s="222" t="s">
        <v>168</v>
      </c>
      <c r="L417" s="227"/>
      <c r="M417" s="228" t="s">
        <v>19</v>
      </c>
      <c r="N417" s="229" t="s">
        <v>40</v>
      </c>
      <c r="O417" s="82"/>
      <c r="P417" s="211">
        <f>O417*H417</f>
        <v>0</v>
      </c>
      <c r="Q417" s="211">
        <v>0.0003</v>
      </c>
      <c r="R417" s="211">
        <f>Q417*H417</f>
        <v>0.0003</v>
      </c>
      <c r="S417" s="211">
        <v>0</v>
      </c>
      <c r="T417" s="212">
        <f>S417*H417</f>
        <v>0</v>
      </c>
      <c r="U417" s="36"/>
      <c r="V417" s="36"/>
      <c r="W417" s="36"/>
      <c r="X417" s="36"/>
      <c r="Y417" s="36"/>
      <c r="Z417" s="36"/>
      <c r="AA417" s="36"/>
      <c r="AB417" s="36"/>
      <c r="AC417" s="36"/>
      <c r="AD417" s="36"/>
      <c r="AE417" s="36"/>
      <c r="AR417" s="213" t="s">
        <v>314</v>
      </c>
      <c r="AT417" s="213" t="s">
        <v>205</v>
      </c>
      <c r="AU417" s="213" t="s">
        <v>79</v>
      </c>
      <c r="AY417" s="15" t="s">
        <v>162</v>
      </c>
      <c r="BE417" s="214">
        <f>IF(N417="základní",J417,0)</f>
        <v>0</v>
      </c>
      <c r="BF417" s="214">
        <f>IF(N417="snížená",J417,0)</f>
        <v>0</v>
      </c>
      <c r="BG417" s="214">
        <f>IF(N417="zákl. přenesená",J417,0)</f>
        <v>0</v>
      </c>
      <c r="BH417" s="214">
        <f>IF(N417="sníž. přenesená",J417,0)</f>
        <v>0</v>
      </c>
      <c r="BI417" s="214">
        <f>IF(N417="nulová",J417,0)</f>
        <v>0</v>
      </c>
      <c r="BJ417" s="15" t="s">
        <v>77</v>
      </c>
      <c r="BK417" s="214">
        <f>ROUND(I417*H417,2)</f>
        <v>0</v>
      </c>
      <c r="BL417" s="15" t="s">
        <v>238</v>
      </c>
      <c r="BM417" s="213" t="s">
        <v>1553</v>
      </c>
    </row>
    <row r="418" spans="1:65" s="2" customFormat="1" ht="24.15" customHeight="1">
      <c r="A418" s="36"/>
      <c r="B418" s="37"/>
      <c r="C418" s="220" t="s">
        <v>1554</v>
      </c>
      <c r="D418" s="220" t="s">
        <v>205</v>
      </c>
      <c r="E418" s="221" t="s">
        <v>1555</v>
      </c>
      <c r="F418" s="222" t="s">
        <v>1556</v>
      </c>
      <c r="G418" s="223" t="s">
        <v>196</v>
      </c>
      <c r="H418" s="224">
        <v>1</v>
      </c>
      <c r="I418" s="225"/>
      <c r="J418" s="226">
        <f>ROUND(I418*H418,2)</f>
        <v>0</v>
      </c>
      <c r="K418" s="222" t="s">
        <v>168</v>
      </c>
      <c r="L418" s="227"/>
      <c r="M418" s="228" t="s">
        <v>19</v>
      </c>
      <c r="N418" s="229" t="s">
        <v>40</v>
      </c>
      <c r="O418" s="82"/>
      <c r="P418" s="211">
        <f>O418*H418</f>
        <v>0</v>
      </c>
      <c r="Q418" s="211">
        <v>0.0003</v>
      </c>
      <c r="R418" s="211">
        <f>Q418*H418</f>
        <v>0.0003</v>
      </c>
      <c r="S418" s="211">
        <v>0</v>
      </c>
      <c r="T418" s="212">
        <f>S418*H418</f>
        <v>0</v>
      </c>
      <c r="U418" s="36"/>
      <c r="V418" s="36"/>
      <c r="W418" s="36"/>
      <c r="X418" s="36"/>
      <c r="Y418" s="36"/>
      <c r="Z418" s="36"/>
      <c r="AA418" s="36"/>
      <c r="AB418" s="36"/>
      <c r="AC418" s="36"/>
      <c r="AD418" s="36"/>
      <c r="AE418" s="36"/>
      <c r="AR418" s="213" t="s">
        <v>314</v>
      </c>
      <c r="AT418" s="213" t="s">
        <v>205</v>
      </c>
      <c r="AU418" s="213" t="s">
        <v>79</v>
      </c>
      <c r="AY418" s="15" t="s">
        <v>162</v>
      </c>
      <c r="BE418" s="214">
        <f>IF(N418="základní",J418,0)</f>
        <v>0</v>
      </c>
      <c r="BF418" s="214">
        <f>IF(N418="snížená",J418,0)</f>
        <v>0</v>
      </c>
      <c r="BG418" s="214">
        <f>IF(N418="zákl. přenesená",J418,0)</f>
        <v>0</v>
      </c>
      <c r="BH418" s="214">
        <f>IF(N418="sníž. přenesená",J418,0)</f>
        <v>0</v>
      </c>
      <c r="BI418" s="214">
        <f>IF(N418="nulová",J418,0)</f>
        <v>0</v>
      </c>
      <c r="BJ418" s="15" t="s">
        <v>77</v>
      </c>
      <c r="BK418" s="214">
        <f>ROUND(I418*H418,2)</f>
        <v>0</v>
      </c>
      <c r="BL418" s="15" t="s">
        <v>238</v>
      </c>
      <c r="BM418" s="213" t="s">
        <v>1557</v>
      </c>
    </row>
    <row r="419" spans="1:65" s="2" customFormat="1" ht="37.8" customHeight="1">
      <c r="A419" s="36"/>
      <c r="B419" s="37"/>
      <c r="C419" s="202" t="s">
        <v>1558</v>
      </c>
      <c r="D419" s="202" t="s">
        <v>164</v>
      </c>
      <c r="E419" s="203" t="s">
        <v>1559</v>
      </c>
      <c r="F419" s="204" t="s">
        <v>1560</v>
      </c>
      <c r="G419" s="205" t="s">
        <v>327</v>
      </c>
      <c r="H419" s="206">
        <v>27.1</v>
      </c>
      <c r="I419" s="207"/>
      <c r="J419" s="208">
        <f>ROUND(I419*H419,2)</f>
        <v>0</v>
      </c>
      <c r="K419" s="204" t="s">
        <v>168</v>
      </c>
      <c r="L419" s="42"/>
      <c r="M419" s="209" t="s">
        <v>19</v>
      </c>
      <c r="N419" s="210" t="s">
        <v>40</v>
      </c>
      <c r="O419" s="82"/>
      <c r="P419" s="211">
        <f>O419*H419</f>
        <v>0</v>
      </c>
      <c r="Q419" s="211">
        <v>0.0006</v>
      </c>
      <c r="R419" s="211">
        <f>Q419*H419</f>
        <v>0.01626</v>
      </c>
      <c r="S419" s="211">
        <v>0</v>
      </c>
      <c r="T419" s="212">
        <f>S419*H419</f>
        <v>0</v>
      </c>
      <c r="U419" s="36"/>
      <c r="V419" s="36"/>
      <c r="W419" s="36"/>
      <c r="X419" s="36"/>
      <c r="Y419" s="36"/>
      <c r="Z419" s="36"/>
      <c r="AA419" s="36"/>
      <c r="AB419" s="36"/>
      <c r="AC419" s="36"/>
      <c r="AD419" s="36"/>
      <c r="AE419" s="36"/>
      <c r="AR419" s="213" t="s">
        <v>238</v>
      </c>
      <c r="AT419" s="213" t="s">
        <v>164</v>
      </c>
      <c r="AU419" s="213" t="s">
        <v>79</v>
      </c>
      <c r="AY419" s="15" t="s">
        <v>162</v>
      </c>
      <c r="BE419" s="214">
        <f>IF(N419="základní",J419,0)</f>
        <v>0</v>
      </c>
      <c r="BF419" s="214">
        <f>IF(N419="snížená",J419,0)</f>
        <v>0</v>
      </c>
      <c r="BG419" s="214">
        <f>IF(N419="zákl. přenesená",J419,0)</f>
        <v>0</v>
      </c>
      <c r="BH419" s="214">
        <f>IF(N419="sníž. přenesená",J419,0)</f>
        <v>0</v>
      </c>
      <c r="BI419" s="214">
        <f>IF(N419="nulová",J419,0)</f>
        <v>0</v>
      </c>
      <c r="BJ419" s="15" t="s">
        <v>77</v>
      </c>
      <c r="BK419" s="214">
        <f>ROUND(I419*H419,2)</f>
        <v>0</v>
      </c>
      <c r="BL419" s="15" t="s">
        <v>238</v>
      </c>
      <c r="BM419" s="213" t="s">
        <v>1561</v>
      </c>
    </row>
    <row r="420" spans="1:47" s="2" customFormat="1" ht="12">
      <c r="A420" s="36"/>
      <c r="B420" s="37"/>
      <c r="C420" s="38"/>
      <c r="D420" s="215" t="s">
        <v>171</v>
      </c>
      <c r="E420" s="38"/>
      <c r="F420" s="216" t="s">
        <v>1562</v>
      </c>
      <c r="G420" s="38"/>
      <c r="H420" s="38"/>
      <c r="I420" s="217"/>
      <c r="J420" s="38"/>
      <c r="K420" s="38"/>
      <c r="L420" s="42"/>
      <c r="M420" s="218"/>
      <c r="N420" s="219"/>
      <c r="O420" s="82"/>
      <c r="P420" s="82"/>
      <c r="Q420" s="82"/>
      <c r="R420" s="82"/>
      <c r="S420" s="82"/>
      <c r="T420" s="83"/>
      <c r="U420" s="36"/>
      <c r="V420" s="36"/>
      <c r="W420" s="36"/>
      <c r="X420" s="36"/>
      <c r="Y420" s="36"/>
      <c r="Z420" s="36"/>
      <c r="AA420" s="36"/>
      <c r="AB420" s="36"/>
      <c r="AC420" s="36"/>
      <c r="AD420" s="36"/>
      <c r="AE420" s="36"/>
      <c r="AT420" s="15" t="s">
        <v>171</v>
      </c>
      <c r="AU420" s="15" t="s">
        <v>79</v>
      </c>
    </row>
    <row r="421" spans="1:65" s="2" customFormat="1" ht="37.8" customHeight="1">
      <c r="A421" s="36"/>
      <c r="B421" s="37"/>
      <c r="C421" s="202" t="s">
        <v>1563</v>
      </c>
      <c r="D421" s="202" t="s">
        <v>164</v>
      </c>
      <c r="E421" s="203" t="s">
        <v>1564</v>
      </c>
      <c r="F421" s="204" t="s">
        <v>1565</v>
      </c>
      <c r="G421" s="205" t="s">
        <v>327</v>
      </c>
      <c r="H421" s="206">
        <v>6.9</v>
      </c>
      <c r="I421" s="207"/>
      <c r="J421" s="208">
        <f>ROUND(I421*H421,2)</f>
        <v>0</v>
      </c>
      <c r="K421" s="204" t="s">
        <v>168</v>
      </c>
      <c r="L421" s="42"/>
      <c r="M421" s="209" t="s">
        <v>19</v>
      </c>
      <c r="N421" s="210" t="s">
        <v>40</v>
      </c>
      <c r="O421" s="82"/>
      <c r="P421" s="211">
        <f>O421*H421</f>
        <v>0</v>
      </c>
      <c r="Q421" s="211">
        <v>0.0006</v>
      </c>
      <c r="R421" s="211">
        <f>Q421*H421</f>
        <v>0.00414</v>
      </c>
      <c r="S421" s="211">
        <v>0</v>
      </c>
      <c r="T421" s="212">
        <f>S421*H421</f>
        <v>0</v>
      </c>
      <c r="U421" s="36"/>
      <c r="V421" s="36"/>
      <c r="W421" s="36"/>
      <c r="X421" s="36"/>
      <c r="Y421" s="36"/>
      <c r="Z421" s="36"/>
      <c r="AA421" s="36"/>
      <c r="AB421" s="36"/>
      <c r="AC421" s="36"/>
      <c r="AD421" s="36"/>
      <c r="AE421" s="36"/>
      <c r="AR421" s="213" t="s">
        <v>238</v>
      </c>
      <c r="AT421" s="213" t="s">
        <v>164</v>
      </c>
      <c r="AU421" s="213" t="s">
        <v>79</v>
      </c>
      <c r="AY421" s="15" t="s">
        <v>162</v>
      </c>
      <c r="BE421" s="214">
        <f>IF(N421="základní",J421,0)</f>
        <v>0</v>
      </c>
      <c r="BF421" s="214">
        <f>IF(N421="snížená",J421,0)</f>
        <v>0</v>
      </c>
      <c r="BG421" s="214">
        <f>IF(N421="zákl. přenesená",J421,0)</f>
        <v>0</v>
      </c>
      <c r="BH421" s="214">
        <f>IF(N421="sníž. přenesená",J421,0)</f>
        <v>0</v>
      </c>
      <c r="BI421" s="214">
        <f>IF(N421="nulová",J421,0)</f>
        <v>0</v>
      </c>
      <c r="BJ421" s="15" t="s">
        <v>77</v>
      </c>
      <c r="BK421" s="214">
        <f>ROUND(I421*H421,2)</f>
        <v>0</v>
      </c>
      <c r="BL421" s="15" t="s">
        <v>238</v>
      </c>
      <c r="BM421" s="213" t="s">
        <v>1566</v>
      </c>
    </row>
    <row r="422" spans="1:47" s="2" customFormat="1" ht="12">
      <c r="A422" s="36"/>
      <c r="B422" s="37"/>
      <c r="C422" s="38"/>
      <c r="D422" s="215" t="s">
        <v>171</v>
      </c>
      <c r="E422" s="38"/>
      <c r="F422" s="216" t="s">
        <v>1567</v>
      </c>
      <c r="G422" s="38"/>
      <c r="H422" s="38"/>
      <c r="I422" s="217"/>
      <c r="J422" s="38"/>
      <c r="K422" s="38"/>
      <c r="L422" s="42"/>
      <c r="M422" s="218"/>
      <c r="N422" s="219"/>
      <c r="O422" s="82"/>
      <c r="P422" s="82"/>
      <c r="Q422" s="82"/>
      <c r="R422" s="82"/>
      <c r="S422" s="82"/>
      <c r="T422" s="83"/>
      <c r="U422" s="36"/>
      <c r="V422" s="36"/>
      <c r="W422" s="36"/>
      <c r="X422" s="36"/>
      <c r="Y422" s="36"/>
      <c r="Z422" s="36"/>
      <c r="AA422" s="36"/>
      <c r="AB422" s="36"/>
      <c r="AC422" s="36"/>
      <c r="AD422" s="36"/>
      <c r="AE422" s="36"/>
      <c r="AT422" s="15" t="s">
        <v>171</v>
      </c>
      <c r="AU422" s="15" t="s">
        <v>79</v>
      </c>
    </row>
    <row r="423" spans="1:65" s="2" customFormat="1" ht="37.8" customHeight="1">
      <c r="A423" s="36"/>
      <c r="B423" s="37"/>
      <c r="C423" s="202" t="s">
        <v>1568</v>
      </c>
      <c r="D423" s="202" t="s">
        <v>164</v>
      </c>
      <c r="E423" s="203" t="s">
        <v>1569</v>
      </c>
      <c r="F423" s="204" t="s">
        <v>1570</v>
      </c>
      <c r="G423" s="205" t="s">
        <v>327</v>
      </c>
      <c r="H423" s="206">
        <v>20.3</v>
      </c>
      <c r="I423" s="207"/>
      <c r="J423" s="208">
        <f>ROUND(I423*H423,2)</f>
        <v>0</v>
      </c>
      <c r="K423" s="204" t="s">
        <v>168</v>
      </c>
      <c r="L423" s="42"/>
      <c r="M423" s="209" t="s">
        <v>19</v>
      </c>
      <c r="N423" s="210" t="s">
        <v>40</v>
      </c>
      <c r="O423" s="82"/>
      <c r="P423" s="211">
        <f>O423*H423</f>
        <v>0</v>
      </c>
      <c r="Q423" s="211">
        <v>0.00043</v>
      </c>
      <c r="R423" s="211">
        <f>Q423*H423</f>
        <v>0.008729</v>
      </c>
      <c r="S423" s="211">
        <v>0</v>
      </c>
      <c r="T423" s="212">
        <f>S423*H423</f>
        <v>0</v>
      </c>
      <c r="U423" s="36"/>
      <c r="V423" s="36"/>
      <c r="W423" s="36"/>
      <c r="X423" s="36"/>
      <c r="Y423" s="36"/>
      <c r="Z423" s="36"/>
      <c r="AA423" s="36"/>
      <c r="AB423" s="36"/>
      <c r="AC423" s="36"/>
      <c r="AD423" s="36"/>
      <c r="AE423" s="36"/>
      <c r="AR423" s="213" t="s">
        <v>238</v>
      </c>
      <c r="AT423" s="213" t="s">
        <v>164</v>
      </c>
      <c r="AU423" s="213" t="s">
        <v>79</v>
      </c>
      <c r="AY423" s="15" t="s">
        <v>162</v>
      </c>
      <c r="BE423" s="214">
        <f>IF(N423="základní",J423,0)</f>
        <v>0</v>
      </c>
      <c r="BF423" s="214">
        <f>IF(N423="snížená",J423,0)</f>
        <v>0</v>
      </c>
      <c r="BG423" s="214">
        <f>IF(N423="zákl. přenesená",J423,0)</f>
        <v>0</v>
      </c>
      <c r="BH423" s="214">
        <f>IF(N423="sníž. přenesená",J423,0)</f>
        <v>0</v>
      </c>
      <c r="BI423" s="214">
        <f>IF(N423="nulová",J423,0)</f>
        <v>0</v>
      </c>
      <c r="BJ423" s="15" t="s">
        <v>77</v>
      </c>
      <c r="BK423" s="214">
        <f>ROUND(I423*H423,2)</f>
        <v>0</v>
      </c>
      <c r="BL423" s="15" t="s">
        <v>238</v>
      </c>
      <c r="BM423" s="213" t="s">
        <v>1571</v>
      </c>
    </row>
    <row r="424" spans="1:47" s="2" customFormat="1" ht="12">
      <c r="A424" s="36"/>
      <c r="B424" s="37"/>
      <c r="C424" s="38"/>
      <c r="D424" s="215" t="s">
        <v>171</v>
      </c>
      <c r="E424" s="38"/>
      <c r="F424" s="216" t="s">
        <v>1572</v>
      </c>
      <c r="G424" s="38"/>
      <c r="H424" s="38"/>
      <c r="I424" s="217"/>
      <c r="J424" s="38"/>
      <c r="K424" s="38"/>
      <c r="L424" s="42"/>
      <c r="M424" s="218"/>
      <c r="N424" s="219"/>
      <c r="O424" s="82"/>
      <c r="P424" s="82"/>
      <c r="Q424" s="82"/>
      <c r="R424" s="82"/>
      <c r="S424" s="82"/>
      <c r="T424" s="83"/>
      <c r="U424" s="36"/>
      <c r="V424" s="36"/>
      <c r="W424" s="36"/>
      <c r="X424" s="36"/>
      <c r="Y424" s="36"/>
      <c r="Z424" s="36"/>
      <c r="AA424" s="36"/>
      <c r="AB424" s="36"/>
      <c r="AC424" s="36"/>
      <c r="AD424" s="36"/>
      <c r="AE424" s="36"/>
      <c r="AT424" s="15" t="s">
        <v>171</v>
      </c>
      <c r="AU424" s="15" t="s">
        <v>79</v>
      </c>
    </row>
    <row r="425" spans="1:65" s="2" customFormat="1" ht="33" customHeight="1">
      <c r="A425" s="36"/>
      <c r="B425" s="37"/>
      <c r="C425" s="202" t="s">
        <v>1573</v>
      </c>
      <c r="D425" s="202" t="s">
        <v>164</v>
      </c>
      <c r="E425" s="203" t="s">
        <v>1574</v>
      </c>
      <c r="F425" s="204" t="s">
        <v>1575</v>
      </c>
      <c r="G425" s="205" t="s">
        <v>327</v>
      </c>
      <c r="H425" s="206">
        <v>6.9</v>
      </c>
      <c r="I425" s="207"/>
      <c r="J425" s="208">
        <f>ROUND(I425*H425,2)</f>
        <v>0</v>
      </c>
      <c r="K425" s="204" t="s">
        <v>168</v>
      </c>
      <c r="L425" s="42"/>
      <c r="M425" s="209" t="s">
        <v>19</v>
      </c>
      <c r="N425" s="210" t="s">
        <v>40</v>
      </c>
      <c r="O425" s="82"/>
      <c r="P425" s="211">
        <f>O425*H425</f>
        <v>0</v>
      </c>
      <c r="Q425" s="211">
        <v>0.0015</v>
      </c>
      <c r="R425" s="211">
        <f>Q425*H425</f>
        <v>0.010350000000000002</v>
      </c>
      <c r="S425" s="211">
        <v>0</v>
      </c>
      <c r="T425" s="212">
        <f>S425*H425</f>
        <v>0</v>
      </c>
      <c r="U425" s="36"/>
      <c r="V425" s="36"/>
      <c r="W425" s="36"/>
      <c r="X425" s="36"/>
      <c r="Y425" s="36"/>
      <c r="Z425" s="36"/>
      <c r="AA425" s="36"/>
      <c r="AB425" s="36"/>
      <c r="AC425" s="36"/>
      <c r="AD425" s="36"/>
      <c r="AE425" s="36"/>
      <c r="AR425" s="213" t="s">
        <v>238</v>
      </c>
      <c r="AT425" s="213" t="s">
        <v>164</v>
      </c>
      <c r="AU425" s="213" t="s">
        <v>79</v>
      </c>
      <c r="AY425" s="15" t="s">
        <v>162</v>
      </c>
      <c r="BE425" s="214">
        <f>IF(N425="základní",J425,0)</f>
        <v>0</v>
      </c>
      <c r="BF425" s="214">
        <f>IF(N425="snížená",J425,0)</f>
        <v>0</v>
      </c>
      <c r="BG425" s="214">
        <f>IF(N425="zákl. přenesená",J425,0)</f>
        <v>0</v>
      </c>
      <c r="BH425" s="214">
        <f>IF(N425="sníž. přenesená",J425,0)</f>
        <v>0</v>
      </c>
      <c r="BI425" s="214">
        <f>IF(N425="nulová",J425,0)</f>
        <v>0</v>
      </c>
      <c r="BJ425" s="15" t="s">
        <v>77</v>
      </c>
      <c r="BK425" s="214">
        <f>ROUND(I425*H425,2)</f>
        <v>0</v>
      </c>
      <c r="BL425" s="15" t="s">
        <v>238</v>
      </c>
      <c r="BM425" s="213" t="s">
        <v>1576</v>
      </c>
    </row>
    <row r="426" spans="1:47" s="2" customFormat="1" ht="12">
      <c r="A426" s="36"/>
      <c r="B426" s="37"/>
      <c r="C426" s="38"/>
      <c r="D426" s="215" t="s">
        <v>171</v>
      </c>
      <c r="E426" s="38"/>
      <c r="F426" s="216" t="s">
        <v>1577</v>
      </c>
      <c r="G426" s="38"/>
      <c r="H426" s="38"/>
      <c r="I426" s="217"/>
      <c r="J426" s="38"/>
      <c r="K426" s="38"/>
      <c r="L426" s="42"/>
      <c r="M426" s="218"/>
      <c r="N426" s="219"/>
      <c r="O426" s="82"/>
      <c r="P426" s="82"/>
      <c r="Q426" s="82"/>
      <c r="R426" s="82"/>
      <c r="S426" s="82"/>
      <c r="T426" s="83"/>
      <c r="U426" s="36"/>
      <c r="V426" s="36"/>
      <c r="W426" s="36"/>
      <c r="X426" s="36"/>
      <c r="Y426" s="36"/>
      <c r="Z426" s="36"/>
      <c r="AA426" s="36"/>
      <c r="AB426" s="36"/>
      <c r="AC426" s="36"/>
      <c r="AD426" s="36"/>
      <c r="AE426" s="36"/>
      <c r="AT426" s="15" t="s">
        <v>171</v>
      </c>
      <c r="AU426" s="15" t="s">
        <v>79</v>
      </c>
    </row>
    <row r="427" spans="1:65" s="2" customFormat="1" ht="37.8" customHeight="1">
      <c r="A427" s="36"/>
      <c r="B427" s="37"/>
      <c r="C427" s="202" t="s">
        <v>1578</v>
      </c>
      <c r="D427" s="202" t="s">
        <v>164</v>
      </c>
      <c r="E427" s="203" t="s">
        <v>1579</v>
      </c>
      <c r="F427" s="204" t="s">
        <v>1580</v>
      </c>
      <c r="G427" s="205" t="s">
        <v>235</v>
      </c>
      <c r="H427" s="206">
        <v>49.608</v>
      </c>
      <c r="I427" s="207"/>
      <c r="J427" s="208">
        <f>ROUND(I427*H427,2)</f>
        <v>0</v>
      </c>
      <c r="K427" s="204" t="s">
        <v>168</v>
      </c>
      <c r="L427" s="42"/>
      <c r="M427" s="209" t="s">
        <v>19</v>
      </c>
      <c r="N427" s="210" t="s">
        <v>40</v>
      </c>
      <c r="O427" s="82"/>
      <c r="P427" s="211">
        <f>O427*H427</f>
        <v>0</v>
      </c>
      <c r="Q427" s="211">
        <v>0.00014</v>
      </c>
      <c r="R427" s="211">
        <f>Q427*H427</f>
        <v>0.006945119999999999</v>
      </c>
      <c r="S427" s="211">
        <v>0</v>
      </c>
      <c r="T427" s="212">
        <f>S427*H427</f>
        <v>0</v>
      </c>
      <c r="U427" s="36"/>
      <c r="V427" s="36"/>
      <c r="W427" s="36"/>
      <c r="X427" s="36"/>
      <c r="Y427" s="36"/>
      <c r="Z427" s="36"/>
      <c r="AA427" s="36"/>
      <c r="AB427" s="36"/>
      <c r="AC427" s="36"/>
      <c r="AD427" s="36"/>
      <c r="AE427" s="36"/>
      <c r="AR427" s="213" t="s">
        <v>238</v>
      </c>
      <c r="AT427" s="213" t="s">
        <v>164</v>
      </c>
      <c r="AU427" s="213" t="s">
        <v>79</v>
      </c>
      <c r="AY427" s="15" t="s">
        <v>162</v>
      </c>
      <c r="BE427" s="214">
        <f>IF(N427="základní",J427,0)</f>
        <v>0</v>
      </c>
      <c r="BF427" s="214">
        <f>IF(N427="snížená",J427,0)</f>
        <v>0</v>
      </c>
      <c r="BG427" s="214">
        <f>IF(N427="zákl. přenesená",J427,0)</f>
        <v>0</v>
      </c>
      <c r="BH427" s="214">
        <f>IF(N427="sníž. přenesená",J427,0)</f>
        <v>0</v>
      </c>
      <c r="BI427" s="214">
        <f>IF(N427="nulová",J427,0)</f>
        <v>0</v>
      </c>
      <c r="BJ427" s="15" t="s">
        <v>77</v>
      </c>
      <c r="BK427" s="214">
        <f>ROUND(I427*H427,2)</f>
        <v>0</v>
      </c>
      <c r="BL427" s="15" t="s">
        <v>238</v>
      </c>
      <c r="BM427" s="213" t="s">
        <v>1581</v>
      </c>
    </row>
    <row r="428" spans="1:47" s="2" customFormat="1" ht="12">
      <c r="A428" s="36"/>
      <c r="B428" s="37"/>
      <c r="C428" s="38"/>
      <c r="D428" s="215" t="s">
        <v>171</v>
      </c>
      <c r="E428" s="38"/>
      <c r="F428" s="216" t="s">
        <v>1582</v>
      </c>
      <c r="G428" s="38"/>
      <c r="H428" s="38"/>
      <c r="I428" s="217"/>
      <c r="J428" s="38"/>
      <c r="K428" s="38"/>
      <c r="L428" s="42"/>
      <c r="M428" s="218"/>
      <c r="N428" s="219"/>
      <c r="O428" s="82"/>
      <c r="P428" s="82"/>
      <c r="Q428" s="82"/>
      <c r="R428" s="82"/>
      <c r="S428" s="82"/>
      <c r="T428" s="83"/>
      <c r="U428" s="36"/>
      <c r="V428" s="36"/>
      <c r="W428" s="36"/>
      <c r="X428" s="36"/>
      <c r="Y428" s="36"/>
      <c r="Z428" s="36"/>
      <c r="AA428" s="36"/>
      <c r="AB428" s="36"/>
      <c r="AC428" s="36"/>
      <c r="AD428" s="36"/>
      <c r="AE428" s="36"/>
      <c r="AT428" s="15" t="s">
        <v>171</v>
      </c>
      <c r="AU428" s="15" t="s">
        <v>79</v>
      </c>
    </row>
    <row r="429" spans="1:65" s="2" customFormat="1" ht="24.15" customHeight="1">
      <c r="A429" s="36"/>
      <c r="B429" s="37"/>
      <c r="C429" s="220" t="s">
        <v>1583</v>
      </c>
      <c r="D429" s="220" t="s">
        <v>205</v>
      </c>
      <c r="E429" s="221" t="s">
        <v>1584</v>
      </c>
      <c r="F429" s="222" t="s">
        <v>1585</v>
      </c>
      <c r="G429" s="223" t="s">
        <v>235</v>
      </c>
      <c r="H429" s="224">
        <v>57.818</v>
      </c>
      <c r="I429" s="225"/>
      <c r="J429" s="226">
        <f>ROUND(I429*H429,2)</f>
        <v>0</v>
      </c>
      <c r="K429" s="222" t="s">
        <v>168</v>
      </c>
      <c r="L429" s="227"/>
      <c r="M429" s="228" t="s">
        <v>19</v>
      </c>
      <c r="N429" s="229" t="s">
        <v>40</v>
      </c>
      <c r="O429" s="82"/>
      <c r="P429" s="211">
        <f>O429*H429</f>
        <v>0</v>
      </c>
      <c r="Q429" s="211">
        <v>0.00254</v>
      </c>
      <c r="R429" s="211">
        <f>Q429*H429</f>
        <v>0.14685772</v>
      </c>
      <c r="S429" s="211">
        <v>0</v>
      </c>
      <c r="T429" s="212">
        <f>S429*H429</f>
        <v>0</v>
      </c>
      <c r="U429" s="36"/>
      <c r="V429" s="36"/>
      <c r="W429" s="36"/>
      <c r="X429" s="36"/>
      <c r="Y429" s="36"/>
      <c r="Z429" s="36"/>
      <c r="AA429" s="36"/>
      <c r="AB429" s="36"/>
      <c r="AC429" s="36"/>
      <c r="AD429" s="36"/>
      <c r="AE429" s="36"/>
      <c r="AR429" s="213" t="s">
        <v>314</v>
      </c>
      <c r="AT429" s="213" t="s">
        <v>205</v>
      </c>
      <c r="AU429" s="213" t="s">
        <v>79</v>
      </c>
      <c r="AY429" s="15" t="s">
        <v>162</v>
      </c>
      <c r="BE429" s="214">
        <f>IF(N429="základní",J429,0)</f>
        <v>0</v>
      </c>
      <c r="BF429" s="214">
        <f>IF(N429="snížená",J429,0)</f>
        <v>0</v>
      </c>
      <c r="BG429" s="214">
        <f>IF(N429="zákl. přenesená",J429,0)</f>
        <v>0</v>
      </c>
      <c r="BH429" s="214">
        <f>IF(N429="sníž. přenesená",J429,0)</f>
        <v>0</v>
      </c>
      <c r="BI429" s="214">
        <f>IF(N429="nulová",J429,0)</f>
        <v>0</v>
      </c>
      <c r="BJ429" s="15" t="s">
        <v>77</v>
      </c>
      <c r="BK429" s="214">
        <f>ROUND(I429*H429,2)</f>
        <v>0</v>
      </c>
      <c r="BL429" s="15" t="s">
        <v>238</v>
      </c>
      <c r="BM429" s="213" t="s">
        <v>1586</v>
      </c>
    </row>
    <row r="430" spans="1:65" s="2" customFormat="1" ht="44.25" customHeight="1">
      <c r="A430" s="36"/>
      <c r="B430" s="37"/>
      <c r="C430" s="202" t="s">
        <v>1587</v>
      </c>
      <c r="D430" s="202" t="s">
        <v>164</v>
      </c>
      <c r="E430" s="203" t="s">
        <v>1588</v>
      </c>
      <c r="F430" s="204" t="s">
        <v>1589</v>
      </c>
      <c r="G430" s="205" t="s">
        <v>196</v>
      </c>
      <c r="H430" s="206">
        <v>1</v>
      </c>
      <c r="I430" s="207"/>
      <c r="J430" s="208">
        <f>ROUND(I430*H430,2)</f>
        <v>0</v>
      </c>
      <c r="K430" s="204" t="s">
        <v>168</v>
      </c>
      <c r="L430" s="42"/>
      <c r="M430" s="209" t="s">
        <v>19</v>
      </c>
      <c r="N430" s="210" t="s">
        <v>40</v>
      </c>
      <c r="O430" s="82"/>
      <c r="P430" s="211">
        <f>O430*H430</f>
        <v>0</v>
      </c>
      <c r="Q430" s="211">
        <v>0.0001</v>
      </c>
      <c r="R430" s="211">
        <f>Q430*H430</f>
        <v>0.0001</v>
      </c>
      <c r="S430" s="211">
        <v>0</v>
      </c>
      <c r="T430" s="212">
        <f>S430*H430</f>
        <v>0</v>
      </c>
      <c r="U430" s="36"/>
      <c r="V430" s="36"/>
      <c r="W430" s="36"/>
      <c r="X430" s="36"/>
      <c r="Y430" s="36"/>
      <c r="Z430" s="36"/>
      <c r="AA430" s="36"/>
      <c r="AB430" s="36"/>
      <c r="AC430" s="36"/>
      <c r="AD430" s="36"/>
      <c r="AE430" s="36"/>
      <c r="AR430" s="213" t="s">
        <v>238</v>
      </c>
      <c r="AT430" s="213" t="s">
        <v>164</v>
      </c>
      <c r="AU430" s="213" t="s">
        <v>79</v>
      </c>
      <c r="AY430" s="15" t="s">
        <v>162</v>
      </c>
      <c r="BE430" s="214">
        <f>IF(N430="základní",J430,0)</f>
        <v>0</v>
      </c>
      <c r="BF430" s="214">
        <f>IF(N430="snížená",J430,0)</f>
        <v>0</v>
      </c>
      <c r="BG430" s="214">
        <f>IF(N430="zákl. přenesená",J430,0)</f>
        <v>0</v>
      </c>
      <c r="BH430" s="214">
        <f>IF(N430="sníž. přenesená",J430,0)</f>
        <v>0</v>
      </c>
      <c r="BI430" s="214">
        <f>IF(N430="nulová",J430,0)</f>
        <v>0</v>
      </c>
      <c r="BJ430" s="15" t="s">
        <v>77</v>
      </c>
      <c r="BK430" s="214">
        <f>ROUND(I430*H430,2)</f>
        <v>0</v>
      </c>
      <c r="BL430" s="15" t="s">
        <v>238</v>
      </c>
      <c r="BM430" s="213" t="s">
        <v>1590</v>
      </c>
    </row>
    <row r="431" spans="1:47" s="2" customFormat="1" ht="12">
      <c r="A431" s="36"/>
      <c r="B431" s="37"/>
      <c r="C431" s="38"/>
      <c r="D431" s="215" t="s">
        <v>171</v>
      </c>
      <c r="E431" s="38"/>
      <c r="F431" s="216" t="s">
        <v>1591</v>
      </c>
      <c r="G431" s="38"/>
      <c r="H431" s="38"/>
      <c r="I431" s="217"/>
      <c r="J431" s="38"/>
      <c r="K431" s="38"/>
      <c r="L431" s="42"/>
      <c r="M431" s="218"/>
      <c r="N431" s="219"/>
      <c r="O431" s="82"/>
      <c r="P431" s="82"/>
      <c r="Q431" s="82"/>
      <c r="R431" s="82"/>
      <c r="S431" s="82"/>
      <c r="T431" s="83"/>
      <c r="U431" s="36"/>
      <c r="V431" s="36"/>
      <c r="W431" s="36"/>
      <c r="X431" s="36"/>
      <c r="Y431" s="36"/>
      <c r="Z431" s="36"/>
      <c r="AA431" s="36"/>
      <c r="AB431" s="36"/>
      <c r="AC431" s="36"/>
      <c r="AD431" s="36"/>
      <c r="AE431" s="36"/>
      <c r="AT431" s="15" t="s">
        <v>171</v>
      </c>
      <c r="AU431" s="15" t="s">
        <v>79</v>
      </c>
    </row>
    <row r="432" spans="1:65" s="2" customFormat="1" ht="33" customHeight="1">
      <c r="A432" s="36"/>
      <c r="B432" s="37"/>
      <c r="C432" s="220" t="s">
        <v>1592</v>
      </c>
      <c r="D432" s="220" t="s">
        <v>205</v>
      </c>
      <c r="E432" s="221" t="s">
        <v>1593</v>
      </c>
      <c r="F432" s="222" t="s">
        <v>1594</v>
      </c>
      <c r="G432" s="223" t="s">
        <v>196</v>
      </c>
      <c r="H432" s="224">
        <v>1</v>
      </c>
      <c r="I432" s="225"/>
      <c r="J432" s="226">
        <f>ROUND(I432*H432,2)</f>
        <v>0</v>
      </c>
      <c r="K432" s="222" t="s">
        <v>168</v>
      </c>
      <c r="L432" s="227"/>
      <c r="M432" s="228" t="s">
        <v>19</v>
      </c>
      <c r="N432" s="229" t="s">
        <v>40</v>
      </c>
      <c r="O432" s="82"/>
      <c r="P432" s="211">
        <f>O432*H432</f>
        <v>0</v>
      </c>
      <c r="Q432" s="211">
        <v>0.00164</v>
      </c>
      <c r="R432" s="211">
        <f>Q432*H432</f>
        <v>0.00164</v>
      </c>
      <c r="S432" s="211">
        <v>0</v>
      </c>
      <c r="T432" s="212">
        <f>S432*H432</f>
        <v>0</v>
      </c>
      <c r="U432" s="36"/>
      <c r="V432" s="36"/>
      <c r="W432" s="36"/>
      <c r="X432" s="36"/>
      <c r="Y432" s="36"/>
      <c r="Z432" s="36"/>
      <c r="AA432" s="36"/>
      <c r="AB432" s="36"/>
      <c r="AC432" s="36"/>
      <c r="AD432" s="36"/>
      <c r="AE432" s="36"/>
      <c r="AR432" s="213" t="s">
        <v>314</v>
      </c>
      <c r="AT432" s="213" t="s">
        <v>205</v>
      </c>
      <c r="AU432" s="213" t="s">
        <v>79</v>
      </c>
      <c r="AY432" s="15" t="s">
        <v>162</v>
      </c>
      <c r="BE432" s="214">
        <f>IF(N432="základní",J432,0)</f>
        <v>0</v>
      </c>
      <c r="BF432" s="214">
        <f>IF(N432="snížená",J432,0)</f>
        <v>0</v>
      </c>
      <c r="BG432" s="214">
        <f>IF(N432="zákl. přenesená",J432,0)</f>
        <v>0</v>
      </c>
      <c r="BH432" s="214">
        <f>IF(N432="sníž. přenesená",J432,0)</f>
        <v>0</v>
      </c>
      <c r="BI432" s="214">
        <f>IF(N432="nulová",J432,0)</f>
        <v>0</v>
      </c>
      <c r="BJ432" s="15" t="s">
        <v>77</v>
      </c>
      <c r="BK432" s="214">
        <f>ROUND(I432*H432,2)</f>
        <v>0</v>
      </c>
      <c r="BL432" s="15" t="s">
        <v>238</v>
      </c>
      <c r="BM432" s="213" t="s">
        <v>1595</v>
      </c>
    </row>
    <row r="433" spans="1:65" s="2" customFormat="1" ht="44.25" customHeight="1">
      <c r="A433" s="36"/>
      <c r="B433" s="37"/>
      <c r="C433" s="202" t="s">
        <v>1596</v>
      </c>
      <c r="D433" s="202" t="s">
        <v>164</v>
      </c>
      <c r="E433" s="203" t="s">
        <v>1597</v>
      </c>
      <c r="F433" s="204" t="s">
        <v>1598</v>
      </c>
      <c r="G433" s="205" t="s">
        <v>1519</v>
      </c>
      <c r="H433" s="234"/>
      <c r="I433" s="207"/>
      <c r="J433" s="208">
        <f>ROUND(I433*H433,2)</f>
        <v>0</v>
      </c>
      <c r="K433" s="204" t="s">
        <v>168</v>
      </c>
      <c r="L433" s="42"/>
      <c r="M433" s="209" t="s">
        <v>19</v>
      </c>
      <c r="N433" s="210" t="s">
        <v>40</v>
      </c>
      <c r="O433" s="82"/>
      <c r="P433" s="211">
        <f>O433*H433</f>
        <v>0</v>
      </c>
      <c r="Q433" s="211">
        <v>0</v>
      </c>
      <c r="R433" s="211">
        <f>Q433*H433</f>
        <v>0</v>
      </c>
      <c r="S433" s="211">
        <v>0</v>
      </c>
      <c r="T433" s="212">
        <f>S433*H433</f>
        <v>0</v>
      </c>
      <c r="U433" s="36"/>
      <c r="V433" s="36"/>
      <c r="W433" s="36"/>
      <c r="X433" s="36"/>
      <c r="Y433" s="36"/>
      <c r="Z433" s="36"/>
      <c r="AA433" s="36"/>
      <c r="AB433" s="36"/>
      <c r="AC433" s="36"/>
      <c r="AD433" s="36"/>
      <c r="AE433" s="36"/>
      <c r="AR433" s="213" t="s">
        <v>238</v>
      </c>
      <c r="AT433" s="213" t="s">
        <v>164</v>
      </c>
      <c r="AU433" s="213" t="s">
        <v>79</v>
      </c>
      <c r="AY433" s="15" t="s">
        <v>162</v>
      </c>
      <c r="BE433" s="214">
        <f>IF(N433="základní",J433,0)</f>
        <v>0</v>
      </c>
      <c r="BF433" s="214">
        <f>IF(N433="snížená",J433,0)</f>
        <v>0</v>
      </c>
      <c r="BG433" s="214">
        <f>IF(N433="zákl. přenesená",J433,0)</f>
        <v>0</v>
      </c>
      <c r="BH433" s="214">
        <f>IF(N433="sníž. přenesená",J433,0)</f>
        <v>0</v>
      </c>
      <c r="BI433" s="214">
        <f>IF(N433="nulová",J433,0)</f>
        <v>0</v>
      </c>
      <c r="BJ433" s="15" t="s">
        <v>77</v>
      </c>
      <c r="BK433" s="214">
        <f>ROUND(I433*H433,2)</f>
        <v>0</v>
      </c>
      <c r="BL433" s="15" t="s">
        <v>238</v>
      </c>
      <c r="BM433" s="213" t="s">
        <v>1599</v>
      </c>
    </row>
    <row r="434" spans="1:47" s="2" customFormat="1" ht="12">
      <c r="A434" s="36"/>
      <c r="B434" s="37"/>
      <c r="C434" s="38"/>
      <c r="D434" s="215" t="s">
        <v>171</v>
      </c>
      <c r="E434" s="38"/>
      <c r="F434" s="216" t="s">
        <v>1600</v>
      </c>
      <c r="G434" s="38"/>
      <c r="H434" s="38"/>
      <c r="I434" s="217"/>
      <c r="J434" s="38"/>
      <c r="K434" s="38"/>
      <c r="L434" s="42"/>
      <c r="M434" s="218"/>
      <c r="N434" s="219"/>
      <c r="O434" s="82"/>
      <c r="P434" s="82"/>
      <c r="Q434" s="82"/>
      <c r="R434" s="82"/>
      <c r="S434" s="82"/>
      <c r="T434" s="83"/>
      <c r="U434" s="36"/>
      <c r="V434" s="36"/>
      <c r="W434" s="36"/>
      <c r="X434" s="36"/>
      <c r="Y434" s="36"/>
      <c r="Z434" s="36"/>
      <c r="AA434" s="36"/>
      <c r="AB434" s="36"/>
      <c r="AC434" s="36"/>
      <c r="AD434" s="36"/>
      <c r="AE434" s="36"/>
      <c r="AT434" s="15" t="s">
        <v>171</v>
      </c>
      <c r="AU434" s="15" t="s">
        <v>79</v>
      </c>
    </row>
    <row r="435" spans="1:63" s="12" customFormat="1" ht="22.8" customHeight="1">
      <c r="A435" s="12"/>
      <c r="B435" s="186"/>
      <c r="C435" s="187"/>
      <c r="D435" s="188" t="s">
        <v>68</v>
      </c>
      <c r="E435" s="200" t="s">
        <v>569</v>
      </c>
      <c r="F435" s="200" t="s">
        <v>570</v>
      </c>
      <c r="G435" s="187"/>
      <c r="H435" s="187"/>
      <c r="I435" s="190"/>
      <c r="J435" s="201">
        <f>BK435</f>
        <v>0</v>
      </c>
      <c r="K435" s="187"/>
      <c r="L435" s="192"/>
      <c r="M435" s="193"/>
      <c r="N435" s="194"/>
      <c r="O435" s="194"/>
      <c r="P435" s="195">
        <f>SUM(P436:P484)</f>
        <v>0</v>
      </c>
      <c r="Q435" s="194"/>
      <c r="R435" s="195">
        <f>SUM(R436:R484)</f>
        <v>18.583784140000002</v>
      </c>
      <c r="S435" s="194"/>
      <c r="T435" s="196">
        <f>SUM(T436:T484)</f>
        <v>0</v>
      </c>
      <c r="U435" s="12"/>
      <c r="V435" s="12"/>
      <c r="W435" s="12"/>
      <c r="X435" s="12"/>
      <c r="Y435" s="12"/>
      <c r="Z435" s="12"/>
      <c r="AA435" s="12"/>
      <c r="AB435" s="12"/>
      <c r="AC435" s="12"/>
      <c r="AD435" s="12"/>
      <c r="AE435" s="12"/>
      <c r="AR435" s="197" t="s">
        <v>79</v>
      </c>
      <c r="AT435" s="198" t="s">
        <v>68</v>
      </c>
      <c r="AU435" s="198" t="s">
        <v>77</v>
      </c>
      <c r="AY435" s="197" t="s">
        <v>162</v>
      </c>
      <c r="BK435" s="199">
        <f>SUM(BK436:BK484)</f>
        <v>0</v>
      </c>
    </row>
    <row r="436" spans="1:65" s="2" customFormat="1" ht="44.25" customHeight="1">
      <c r="A436" s="36"/>
      <c r="B436" s="37"/>
      <c r="C436" s="202" t="s">
        <v>1601</v>
      </c>
      <c r="D436" s="202" t="s">
        <v>164</v>
      </c>
      <c r="E436" s="203" t="s">
        <v>1602</v>
      </c>
      <c r="F436" s="204" t="s">
        <v>1603</v>
      </c>
      <c r="G436" s="205" t="s">
        <v>235</v>
      </c>
      <c r="H436" s="206">
        <v>869.729</v>
      </c>
      <c r="I436" s="207"/>
      <c r="J436" s="208">
        <f>ROUND(I436*H436,2)</f>
        <v>0</v>
      </c>
      <c r="K436" s="204" t="s">
        <v>168</v>
      </c>
      <c r="L436" s="42"/>
      <c r="M436" s="209" t="s">
        <v>19</v>
      </c>
      <c r="N436" s="210" t="s">
        <v>40</v>
      </c>
      <c r="O436" s="82"/>
      <c r="P436" s="211">
        <f>O436*H436</f>
        <v>0</v>
      </c>
      <c r="Q436" s="211">
        <v>0</v>
      </c>
      <c r="R436" s="211">
        <f>Q436*H436</f>
        <v>0</v>
      </c>
      <c r="S436" s="211">
        <v>0</v>
      </c>
      <c r="T436" s="212">
        <f>S436*H436</f>
        <v>0</v>
      </c>
      <c r="U436" s="36"/>
      <c r="V436" s="36"/>
      <c r="W436" s="36"/>
      <c r="X436" s="36"/>
      <c r="Y436" s="36"/>
      <c r="Z436" s="36"/>
      <c r="AA436" s="36"/>
      <c r="AB436" s="36"/>
      <c r="AC436" s="36"/>
      <c r="AD436" s="36"/>
      <c r="AE436" s="36"/>
      <c r="AR436" s="213" t="s">
        <v>238</v>
      </c>
      <c r="AT436" s="213" t="s">
        <v>164</v>
      </c>
      <c r="AU436" s="213" t="s">
        <v>79</v>
      </c>
      <c r="AY436" s="15" t="s">
        <v>162</v>
      </c>
      <c r="BE436" s="214">
        <f>IF(N436="základní",J436,0)</f>
        <v>0</v>
      </c>
      <c r="BF436" s="214">
        <f>IF(N436="snížená",J436,0)</f>
        <v>0</v>
      </c>
      <c r="BG436" s="214">
        <f>IF(N436="zákl. přenesená",J436,0)</f>
        <v>0</v>
      </c>
      <c r="BH436" s="214">
        <f>IF(N436="sníž. přenesená",J436,0)</f>
        <v>0</v>
      </c>
      <c r="BI436" s="214">
        <f>IF(N436="nulová",J436,0)</f>
        <v>0</v>
      </c>
      <c r="BJ436" s="15" t="s">
        <v>77</v>
      </c>
      <c r="BK436" s="214">
        <f>ROUND(I436*H436,2)</f>
        <v>0</v>
      </c>
      <c r="BL436" s="15" t="s">
        <v>238</v>
      </c>
      <c r="BM436" s="213" t="s">
        <v>1604</v>
      </c>
    </row>
    <row r="437" spans="1:47" s="2" customFormat="1" ht="12">
      <c r="A437" s="36"/>
      <c r="B437" s="37"/>
      <c r="C437" s="38"/>
      <c r="D437" s="215" t="s">
        <v>171</v>
      </c>
      <c r="E437" s="38"/>
      <c r="F437" s="216" t="s">
        <v>1605</v>
      </c>
      <c r="G437" s="38"/>
      <c r="H437" s="38"/>
      <c r="I437" s="217"/>
      <c r="J437" s="38"/>
      <c r="K437" s="38"/>
      <c r="L437" s="42"/>
      <c r="M437" s="218"/>
      <c r="N437" s="219"/>
      <c r="O437" s="82"/>
      <c r="P437" s="82"/>
      <c r="Q437" s="82"/>
      <c r="R437" s="82"/>
      <c r="S437" s="82"/>
      <c r="T437" s="83"/>
      <c r="U437" s="36"/>
      <c r="V437" s="36"/>
      <c r="W437" s="36"/>
      <c r="X437" s="36"/>
      <c r="Y437" s="36"/>
      <c r="Z437" s="36"/>
      <c r="AA437" s="36"/>
      <c r="AB437" s="36"/>
      <c r="AC437" s="36"/>
      <c r="AD437" s="36"/>
      <c r="AE437" s="36"/>
      <c r="AT437" s="15" t="s">
        <v>171</v>
      </c>
      <c r="AU437" s="15" t="s">
        <v>79</v>
      </c>
    </row>
    <row r="438" spans="1:65" s="2" customFormat="1" ht="24.15" customHeight="1">
      <c r="A438" s="36"/>
      <c r="B438" s="37"/>
      <c r="C438" s="220" t="s">
        <v>1606</v>
      </c>
      <c r="D438" s="220" t="s">
        <v>205</v>
      </c>
      <c r="E438" s="221" t="s">
        <v>1607</v>
      </c>
      <c r="F438" s="222" t="s">
        <v>1608</v>
      </c>
      <c r="G438" s="223" t="s">
        <v>235</v>
      </c>
      <c r="H438" s="224">
        <v>690.459</v>
      </c>
      <c r="I438" s="225"/>
      <c r="J438" s="226">
        <f>ROUND(I438*H438,2)</f>
        <v>0</v>
      </c>
      <c r="K438" s="222" t="s">
        <v>168</v>
      </c>
      <c r="L438" s="227"/>
      <c r="M438" s="228" t="s">
        <v>19</v>
      </c>
      <c r="N438" s="229" t="s">
        <v>40</v>
      </c>
      <c r="O438" s="82"/>
      <c r="P438" s="211">
        <f>O438*H438</f>
        <v>0</v>
      </c>
      <c r="Q438" s="211">
        <v>0.00168</v>
      </c>
      <c r="R438" s="211">
        <f>Q438*H438</f>
        <v>1.15997112</v>
      </c>
      <c r="S438" s="211">
        <v>0</v>
      </c>
      <c r="T438" s="212">
        <f>S438*H438</f>
        <v>0</v>
      </c>
      <c r="U438" s="36"/>
      <c r="V438" s="36"/>
      <c r="W438" s="36"/>
      <c r="X438" s="36"/>
      <c r="Y438" s="36"/>
      <c r="Z438" s="36"/>
      <c r="AA438" s="36"/>
      <c r="AB438" s="36"/>
      <c r="AC438" s="36"/>
      <c r="AD438" s="36"/>
      <c r="AE438" s="36"/>
      <c r="AR438" s="213" t="s">
        <v>314</v>
      </c>
      <c r="AT438" s="213" t="s">
        <v>205</v>
      </c>
      <c r="AU438" s="213" t="s">
        <v>79</v>
      </c>
      <c r="AY438" s="15" t="s">
        <v>162</v>
      </c>
      <c r="BE438" s="214">
        <f>IF(N438="základní",J438,0)</f>
        <v>0</v>
      </c>
      <c r="BF438" s="214">
        <f>IF(N438="snížená",J438,0)</f>
        <v>0</v>
      </c>
      <c r="BG438" s="214">
        <f>IF(N438="zákl. přenesená",J438,0)</f>
        <v>0</v>
      </c>
      <c r="BH438" s="214">
        <f>IF(N438="sníž. přenesená",J438,0)</f>
        <v>0</v>
      </c>
      <c r="BI438" s="214">
        <f>IF(N438="nulová",J438,0)</f>
        <v>0</v>
      </c>
      <c r="BJ438" s="15" t="s">
        <v>77</v>
      </c>
      <c r="BK438" s="214">
        <f>ROUND(I438*H438,2)</f>
        <v>0</v>
      </c>
      <c r="BL438" s="15" t="s">
        <v>238</v>
      </c>
      <c r="BM438" s="213" t="s">
        <v>1609</v>
      </c>
    </row>
    <row r="439" spans="1:65" s="2" customFormat="1" ht="24.15" customHeight="1">
      <c r="A439" s="36"/>
      <c r="B439" s="37"/>
      <c r="C439" s="220" t="s">
        <v>1610</v>
      </c>
      <c r="D439" s="220" t="s">
        <v>205</v>
      </c>
      <c r="E439" s="221" t="s">
        <v>1611</v>
      </c>
      <c r="F439" s="222" t="s">
        <v>1612</v>
      </c>
      <c r="G439" s="223" t="s">
        <v>235</v>
      </c>
      <c r="H439" s="224">
        <v>222.756</v>
      </c>
      <c r="I439" s="225"/>
      <c r="J439" s="226">
        <f>ROUND(I439*H439,2)</f>
        <v>0</v>
      </c>
      <c r="K439" s="222" t="s">
        <v>168</v>
      </c>
      <c r="L439" s="227"/>
      <c r="M439" s="228" t="s">
        <v>19</v>
      </c>
      <c r="N439" s="229" t="s">
        <v>40</v>
      </c>
      <c r="O439" s="82"/>
      <c r="P439" s="211">
        <f>O439*H439</f>
        <v>0</v>
      </c>
      <c r="Q439" s="211">
        <v>0.0014</v>
      </c>
      <c r="R439" s="211">
        <f>Q439*H439</f>
        <v>0.3118584</v>
      </c>
      <c r="S439" s="211">
        <v>0</v>
      </c>
      <c r="T439" s="212">
        <f>S439*H439</f>
        <v>0</v>
      </c>
      <c r="U439" s="36"/>
      <c r="V439" s="36"/>
      <c r="W439" s="36"/>
      <c r="X439" s="36"/>
      <c r="Y439" s="36"/>
      <c r="Z439" s="36"/>
      <c r="AA439" s="36"/>
      <c r="AB439" s="36"/>
      <c r="AC439" s="36"/>
      <c r="AD439" s="36"/>
      <c r="AE439" s="36"/>
      <c r="AR439" s="213" t="s">
        <v>314</v>
      </c>
      <c r="AT439" s="213" t="s">
        <v>205</v>
      </c>
      <c r="AU439" s="213" t="s">
        <v>79</v>
      </c>
      <c r="AY439" s="15" t="s">
        <v>162</v>
      </c>
      <c r="BE439" s="214">
        <f>IF(N439="základní",J439,0)</f>
        <v>0</v>
      </c>
      <c r="BF439" s="214">
        <f>IF(N439="snížená",J439,0)</f>
        <v>0</v>
      </c>
      <c r="BG439" s="214">
        <f>IF(N439="zákl. přenesená",J439,0)</f>
        <v>0</v>
      </c>
      <c r="BH439" s="214">
        <f>IF(N439="sníž. přenesená",J439,0)</f>
        <v>0</v>
      </c>
      <c r="BI439" s="214">
        <f>IF(N439="nulová",J439,0)</f>
        <v>0</v>
      </c>
      <c r="BJ439" s="15" t="s">
        <v>77</v>
      </c>
      <c r="BK439" s="214">
        <f>ROUND(I439*H439,2)</f>
        <v>0</v>
      </c>
      <c r="BL439" s="15" t="s">
        <v>238</v>
      </c>
      <c r="BM439" s="213" t="s">
        <v>1613</v>
      </c>
    </row>
    <row r="440" spans="1:65" s="2" customFormat="1" ht="44.25" customHeight="1">
      <c r="A440" s="36"/>
      <c r="B440" s="37"/>
      <c r="C440" s="202" t="s">
        <v>1614</v>
      </c>
      <c r="D440" s="202" t="s">
        <v>164</v>
      </c>
      <c r="E440" s="203" t="s">
        <v>1615</v>
      </c>
      <c r="F440" s="204" t="s">
        <v>1616</v>
      </c>
      <c r="G440" s="205" t="s">
        <v>235</v>
      </c>
      <c r="H440" s="206">
        <v>108.183</v>
      </c>
      <c r="I440" s="207"/>
      <c r="J440" s="208">
        <f>ROUND(I440*H440,2)</f>
        <v>0</v>
      </c>
      <c r="K440" s="204" t="s">
        <v>168</v>
      </c>
      <c r="L440" s="42"/>
      <c r="M440" s="209" t="s">
        <v>19</v>
      </c>
      <c r="N440" s="210" t="s">
        <v>40</v>
      </c>
      <c r="O440" s="82"/>
      <c r="P440" s="211">
        <f>O440*H440</f>
        <v>0</v>
      </c>
      <c r="Q440" s="211">
        <v>0.0003</v>
      </c>
      <c r="R440" s="211">
        <f>Q440*H440</f>
        <v>0.0324549</v>
      </c>
      <c r="S440" s="211">
        <v>0</v>
      </c>
      <c r="T440" s="212">
        <f>S440*H440</f>
        <v>0</v>
      </c>
      <c r="U440" s="36"/>
      <c r="V440" s="36"/>
      <c r="W440" s="36"/>
      <c r="X440" s="36"/>
      <c r="Y440" s="36"/>
      <c r="Z440" s="36"/>
      <c r="AA440" s="36"/>
      <c r="AB440" s="36"/>
      <c r="AC440" s="36"/>
      <c r="AD440" s="36"/>
      <c r="AE440" s="36"/>
      <c r="AR440" s="213" t="s">
        <v>238</v>
      </c>
      <c r="AT440" s="213" t="s">
        <v>164</v>
      </c>
      <c r="AU440" s="213" t="s">
        <v>79</v>
      </c>
      <c r="AY440" s="15" t="s">
        <v>162</v>
      </c>
      <c r="BE440" s="214">
        <f>IF(N440="základní",J440,0)</f>
        <v>0</v>
      </c>
      <c r="BF440" s="214">
        <f>IF(N440="snížená",J440,0)</f>
        <v>0</v>
      </c>
      <c r="BG440" s="214">
        <f>IF(N440="zákl. přenesená",J440,0)</f>
        <v>0</v>
      </c>
      <c r="BH440" s="214">
        <f>IF(N440="sníž. přenesená",J440,0)</f>
        <v>0</v>
      </c>
      <c r="BI440" s="214">
        <f>IF(N440="nulová",J440,0)</f>
        <v>0</v>
      </c>
      <c r="BJ440" s="15" t="s">
        <v>77</v>
      </c>
      <c r="BK440" s="214">
        <f>ROUND(I440*H440,2)</f>
        <v>0</v>
      </c>
      <c r="BL440" s="15" t="s">
        <v>238</v>
      </c>
      <c r="BM440" s="213" t="s">
        <v>1617</v>
      </c>
    </row>
    <row r="441" spans="1:47" s="2" customFormat="1" ht="12">
      <c r="A441" s="36"/>
      <c r="B441" s="37"/>
      <c r="C441" s="38"/>
      <c r="D441" s="215" t="s">
        <v>171</v>
      </c>
      <c r="E441" s="38"/>
      <c r="F441" s="216" t="s">
        <v>1618</v>
      </c>
      <c r="G441" s="38"/>
      <c r="H441" s="38"/>
      <c r="I441" s="217"/>
      <c r="J441" s="38"/>
      <c r="K441" s="38"/>
      <c r="L441" s="42"/>
      <c r="M441" s="218"/>
      <c r="N441" s="219"/>
      <c r="O441" s="82"/>
      <c r="P441" s="82"/>
      <c r="Q441" s="82"/>
      <c r="R441" s="82"/>
      <c r="S441" s="82"/>
      <c r="T441" s="83"/>
      <c r="U441" s="36"/>
      <c r="V441" s="36"/>
      <c r="W441" s="36"/>
      <c r="X441" s="36"/>
      <c r="Y441" s="36"/>
      <c r="Z441" s="36"/>
      <c r="AA441" s="36"/>
      <c r="AB441" s="36"/>
      <c r="AC441" s="36"/>
      <c r="AD441" s="36"/>
      <c r="AE441" s="36"/>
      <c r="AT441" s="15" t="s">
        <v>171</v>
      </c>
      <c r="AU441" s="15" t="s">
        <v>79</v>
      </c>
    </row>
    <row r="442" spans="1:65" s="2" customFormat="1" ht="24.15" customHeight="1">
      <c r="A442" s="36"/>
      <c r="B442" s="37"/>
      <c r="C442" s="220" t="s">
        <v>1619</v>
      </c>
      <c r="D442" s="220" t="s">
        <v>205</v>
      </c>
      <c r="E442" s="221" t="s">
        <v>1620</v>
      </c>
      <c r="F442" s="222" t="s">
        <v>1621</v>
      </c>
      <c r="G442" s="223" t="s">
        <v>235</v>
      </c>
      <c r="H442" s="224">
        <v>113.592</v>
      </c>
      <c r="I442" s="225"/>
      <c r="J442" s="226">
        <f>ROUND(I442*H442,2)</f>
        <v>0</v>
      </c>
      <c r="K442" s="222" t="s">
        <v>168</v>
      </c>
      <c r="L442" s="227"/>
      <c r="M442" s="228" t="s">
        <v>19</v>
      </c>
      <c r="N442" s="229" t="s">
        <v>40</v>
      </c>
      <c r="O442" s="82"/>
      <c r="P442" s="211">
        <f>O442*H442</f>
        <v>0</v>
      </c>
      <c r="Q442" s="211">
        <v>0.0012</v>
      </c>
      <c r="R442" s="211">
        <f>Q442*H442</f>
        <v>0.1363104</v>
      </c>
      <c r="S442" s="211">
        <v>0</v>
      </c>
      <c r="T442" s="212">
        <f>S442*H442</f>
        <v>0</v>
      </c>
      <c r="U442" s="36"/>
      <c r="V442" s="36"/>
      <c r="W442" s="36"/>
      <c r="X442" s="36"/>
      <c r="Y442" s="36"/>
      <c r="Z442" s="36"/>
      <c r="AA442" s="36"/>
      <c r="AB442" s="36"/>
      <c r="AC442" s="36"/>
      <c r="AD442" s="36"/>
      <c r="AE442" s="36"/>
      <c r="AR442" s="213" t="s">
        <v>314</v>
      </c>
      <c r="AT442" s="213" t="s">
        <v>205</v>
      </c>
      <c r="AU442" s="213" t="s">
        <v>79</v>
      </c>
      <c r="AY442" s="15" t="s">
        <v>162</v>
      </c>
      <c r="BE442" s="214">
        <f>IF(N442="základní",J442,0)</f>
        <v>0</v>
      </c>
      <c r="BF442" s="214">
        <f>IF(N442="snížená",J442,0)</f>
        <v>0</v>
      </c>
      <c r="BG442" s="214">
        <f>IF(N442="zákl. přenesená",J442,0)</f>
        <v>0</v>
      </c>
      <c r="BH442" s="214">
        <f>IF(N442="sníž. přenesená",J442,0)</f>
        <v>0</v>
      </c>
      <c r="BI442" s="214">
        <f>IF(N442="nulová",J442,0)</f>
        <v>0</v>
      </c>
      <c r="BJ442" s="15" t="s">
        <v>77</v>
      </c>
      <c r="BK442" s="214">
        <f>ROUND(I442*H442,2)</f>
        <v>0</v>
      </c>
      <c r="BL442" s="15" t="s">
        <v>238</v>
      </c>
      <c r="BM442" s="213" t="s">
        <v>1622</v>
      </c>
    </row>
    <row r="443" spans="1:65" s="2" customFormat="1" ht="37.8" customHeight="1">
      <c r="A443" s="36"/>
      <c r="B443" s="37"/>
      <c r="C443" s="202" t="s">
        <v>1623</v>
      </c>
      <c r="D443" s="202" t="s">
        <v>164</v>
      </c>
      <c r="E443" s="203" t="s">
        <v>1624</v>
      </c>
      <c r="F443" s="204" t="s">
        <v>1625</v>
      </c>
      <c r="G443" s="205" t="s">
        <v>235</v>
      </c>
      <c r="H443" s="206">
        <v>40.17</v>
      </c>
      <c r="I443" s="207"/>
      <c r="J443" s="208">
        <f>ROUND(I443*H443,2)</f>
        <v>0</v>
      </c>
      <c r="K443" s="204" t="s">
        <v>168</v>
      </c>
      <c r="L443" s="42"/>
      <c r="M443" s="209" t="s">
        <v>19</v>
      </c>
      <c r="N443" s="210" t="s">
        <v>40</v>
      </c>
      <c r="O443" s="82"/>
      <c r="P443" s="211">
        <f>O443*H443</f>
        <v>0</v>
      </c>
      <c r="Q443" s="211">
        <v>0</v>
      </c>
      <c r="R443" s="211">
        <f>Q443*H443</f>
        <v>0</v>
      </c>
      <c r="S443" s="211">
        <v>0</v>
      </c>
      <c r="T443" s="212">
        <f>S443*H443</f>
        <v>0</v>
      </c>
      <c r="U443" s="36"/>
      <c r="V443" s="36"/>
      <c r="W443" s="36"/>
      <c r="X443" s="36"/>
      <c r="Y443" s="36"/>
      <c r="Z443" s="36"/>
      <c r="AA443" s="36"/>
      <c r="AB443" s="36"/>
      <c r="AC443" s="36"/>
      <c r="AD443" s="36"/>
      <c r="AE443" s="36"/>
      <c r="AR443" s="213" t="s">
        <v>238</v>
      </c>
      <c r="AT443" s="213" t="s">
        <v>164</v>
      </c>
      <c r="AU443" s="213" t="s">
        <v>79</v>
      </c>
      <c r="AY443" s="15" t="s">
        <v>162</v>
      </c>
      <c r="BE443" s="214">
        <f>IF(N443="základní",J443,0)</f>
        <v>0</v>
      </c>
      <c r="BF443" s="214">
        <f>IF(N443="snížená",J443,0)</f>
        <v>0</v>
      </c>
      <c r="BG443" s="214">
        <f>IF(N443="zákl. přenesená",J443,0)</f>
        <v>0</v>
      </c>
      <c r="BH443" s="214">
        <f>IF(N443="sníž. přenesená",J443,0)</f>
        <v>0</v>
      </c>
      <c r="BI443" s="214">
        <f>IF(N443="nulová",J443,0)</f>
        <v>0</v>
      </c>
      <c r="BJ443" s="15" t="s">
        <v>77</v>
      </c>
      <c r="BK443" s="214">
        <f>ROUND(I443*H443,2)</f>
        <v>0</v>
      </c>
      <c r="BL443" s="15" t="s">
        <v>238</v>
      </c>
      <c r="BM443" s="213" t="s">
        <v>1626</v>
      </c>
    </row>
    <row r="444" spans="1:47" s="2" customFormat="1" ht="12">
      <c r="A444" s="36"/>
      <c r="B444" s="37"/>
      <c r="C444" s="38"/>
      <c r="D444" s="215" t="s">
        <v>171</v>
      </c>
      <c r="E444" s="38"/>
      <c r="F444" s="216" t="s">
        <v>1627</v>
      </c>
      <c r="G444" s="38"/>
      <c r="H444" s="38"/>
      <c r="I444" s="217"/>
      <c r="J444" s="38"/>
      <c r="K444" s="38"/>
      <c r="L444" s="42"/>
      <c r="M444" s="218"/>
      <c r="N444" s="219"/>
      <c r="O444" s="82"/>
      <c r="P444" s="82"/>
      <c r="Q444" s="82"/>
      <c r="R444" s="82"/>
      <c r="S444" s="82"/>
      <c r="T444" s="83"/>
      <c r="U444" s="36"/>
      <c r="V444" s="36"/>
      <c r="W444" s="36"/>
      <c r="X444" s="36"/>
      <c r="Y444" s="36"/>
      <c r="Z444" s="36"/>
      <c r="AA444" s="36"/>
      <c r="AB444" s="36"/>
      <c r="AC444" s="36"/>
      <c r="AD444" s="36"/>
      <c r="AE444" s="36"/>
      <c r="AT444" s="15" t="s">
        <v>171</v>
      </c>
      <c r="AU444" s="15" t="s">
        <v>79</v>
      </c>
    </row>
    <row r="445" spans="1:65" s="2" customFormat="1" ht="24.15" customHeight="1">
      <c r="A445" s="36"/>
      <c r="B445" s="37"/>
      <c r="C445" s="220" t="s">
        <v>1628</v>
      </c>
      <c r="D445" s="220" t="s">
        <v>205</v>
      </c>
      <c r="E445" s="221" t="s">
        <v>1629</v>
      </c>
      <c r="F445" s="222" t="s">
        <v>1630</v>
      </c>
      <c r="G445" s="223" t="s">
        <v>235</v>
      </c>
      <c r="H445" s="224">
        <v>22.449</v>
      </c>
      <c r="I445" s="225"/>
      <c r="J445" s="226">
        <f>ROUND(I445*H445,2)</f>
        <v>0</v>
      </c>
      <c r="K445" s="222" t="s">
        <v>168</v>
      </c>
      <c r="L445" s="227"/>
      <c r="M445" s="228" t="s">
        <v>19</v>
      </c>
      <c r="N445" s="229" t="s">
        <v>40</v>
      </c>
      <c r="O445" s="82"/>
      <c r="P445" s="211">
        <f>O445*H445</f>
        <v>0</v>
      </c>
      <c r="Q445" s="211">
        <v>0.0027</v>
      </c>
      <c r="R445" s="211">
        <f>Q445*H445</f>
        <v>0.06061230000000001</v>
      </c>
      <c r="S445" s="211">
        <v>0</v>
      </c>
      <c r="T445" s="212">
        <f>S445*H445</f>
        <v>0</v>
      </c>
      <c r="U445" s="36"/>
      <c r="V445" s="36"/>
      <c r="W445" s="36"/>
      <c r="X445" s="36"/>
      <c r="Y445" s="36"/>
      <c r="Z445" s="36"/>
      <c r="AA445" s="36"/>
      <c r="AB445" s="36"/>
      <c r="AC445" s="36"/>
      <c r="AD445" s="36"/>
      <c r="AE445" s="36"/>
      <c r="AR445" s="213" t="s">
        <v>314</v>
      </c>
      <c r="AT445" s="213" t="s">
        <v>205</v>
      </c>
      <c r="AU445" s="213" t="s">
        <v>79</v>
      </c>
      <c r="AY445" s="15" t="s">
        <v>162</v>
      </c>
      <c r="BE445" s="214">
        <f>IF(N445="základní",J445,0)</f>
        <v>0</v>
      </c>
      <c r="BF445" s="214">
        <f>IF(N445="snížená",J445,0)</f>
        <v>0</v>
      </c>
      <c r="BG445" s="214">
        <f>IF(N445="zákl. přenesená",J445,0)</f>
        <v>0</v>
      </c>
      <c r="BH445" s="214">
        <f>IF(N445="sníž. přenesená",J445,0)</f>
        <v>0</v>
      </c>
      <c r="BI445" s="214">
        <f>IF(N445="nulová",J445,0)</f>
        <v>0</v>
      </c>
      <c r="BJ445" s="15" t="s">
        <v>77</v>
      </c>
      <c r="BK445" s="214">
        <f>ROUND(I445*H445,2)</f>
        <v>0</v>
      </c>
      <c r="BL445" s="15" t="s">
        <v>238</v>
      </c>
      <c r="BM445" s="213" t="s">
        <v>1631</v>
      </c>
    </row>
    <row r="446" spans="1:65" s="2" customFormat="1" ht="24.15" customHeight="1">
      <c r="A446" s="36"/>
      <c r="B446" s="37"/>
      <c r="C446" s="220" t="s">
        <v>1632</v>
      </c>
      <c r="D446" s="220" t="s">
        <v>205</v>
      </c>
      <c r="E446" s="221" t="s">
        <v>1633</v>
      </c>
      <c r="F446" s="222" t="s">
        <v>1634</v>
      </c>
      <c r="G446" s="223" t="s">
        <v>235</v>
      </c>
      <c r="H446" s="224">
        <v>19.73</v>
      </c>
      <c r="I446" s="225"/>
      <c r="J446" s="226">
        <f>ROUND(I446*H446,2)</f>
        <v>0</v>
      </c>
      <c r="K446" s="222" t="s">
        <v>168</v>
      </c>
      <c r="L446" s="227"/>
      <c r="M446" s="228" t="s">
        <v>19</v>
      </c>
      <c r="N446" s="229" t="s">
        <v>40</v>
      </c>
      <c r="O446" s="82"/>
      <c r="P446" s="211">
        <f>O446*H446</f>
        <v>0</v>
      </c>
      <c r="Q446" s="211">
        <v>0.003</v>
      </c>
      <c r="R446" s="211">
        <f>Q446*H446</f>
        <v>0.05919</v>
      </c>
      <c r="S446" s="211">
        <v>0</v>
      </c>
      <c r="T446" s="212">
        <f>S446*H446</f>
        <v>0</v>
      </c>
      <c r="U446" s="36"/>
      <c r="V446" s="36"/>
      <c r="W446" s="36"/>
      <c r="X446" s="36"/>
      <c r="Y446" s="36"/>
      <c r="Z446" s="36"/>
      <c r="AA446" s="36"/>
      <c r="AB446" s="36"/>
      <c r="AC446" s="36"/>
      <c r="AD446" s="36"/>
      <c r="AE446" s="36"/>
      <c r="AR446" s="213" t="s">
        <v>314</v>
      </c>
      <c r="AT446" s="213" t="s">
        <v>205</v>
      </c>
      <c r="AU446" s="213" t="s">
        <v>79</v>
      </c>
      <c r="AY446" s="15" t="s">
        <v>162</v>
      </c>
      <c r="BE446" s="214">
        <f>IF(N446="základní",J446,0)</f>
        <v>0</v>
      </c>
      <c r="BF446" s="214">
        <f>IF(N446="snížená",J446,0)</f>
        <v>0</v>
      </c>
      <c r="BG446" s="214">
        <f>IF(N446="zákl. přenesená",J446,0)</f>
        <v>0</v>
      </c>
      <c r="BH446" s="214">
        <f>IF(N446="sníž. přenesená",J446,0)</f>
        <v>0</v>
      </c>
      <c r="BI446" s="214">
        <f>IF(N446="nulová",J446,0)</f>
        <v>0</v>
      </c>
      <c r="BJ446" s="15" t="s">
        <v>77</v>
      </c>
      <c r="BK446" s="214">
        <f>ROUND(I446*H446,2)</f>
        <v>0</v>
      </c>
      <c r="BL446" s="15" t="s">
        <v>238</v>
      </c>
      <c r="BM446" s="213" t="s">
        <v>1635</v>
      </c>
    </row>
    <row r="447" spans="1:65" s="2" customFormat="1" ht="44.25" customHeight="1">
      <c r="A447" s="36"/>
      <c r="B447" s="37"/>
      <c r="C447" s="202" t="s">
        <v>1636</v>
      </c>
      <c r="D447" s="202" t="s">
        <v>164</v>
      </c>
      <c r="E447" s="203" t="s">
        <v>1637</v>
      </c>
      <c r="F447" s="204" t="s">
        <v>1638</v>
      </c>
      <c r="G447" s="205" t="s">
        <v>235</v>
      </c>
      <c r="H447" s="206">
        <v>108.184</v>
      </c>
      <c r="I447" s="207"/>
      <c r="J447" s="208">
        <f>ROUND(I447*H447,2)</f>
        <v>0</v>
      </c>
      <c r="K447" s="204" t="s">
        <v>168</v>
      </c>
      <c r="L447" s="42"/>
      <c r="M447" s="209" t="s">
        <v>19</v>
      </c>
      <c r="N447" s="210" t="s">
        <v>40</v>
      </c>
      <c r="O447" s="82"/>
      <c r="P447" s="211">
        <f>O447*H447</f>
        <v>0</v>
      </c>
      <c r="Q447" s="211">
        <v>0</v>
      </c>
      <c r="R447" s="211">
        <f>Q447*H447</f>
        <v>0</v>
      </c>
      <c r="S447" s="211">
        <v>0</v>
      </c>
      <c r="T447" s="212">
        <f>S447*H447</f>
        <v>0</v>
      </c>
      <c r="U447" s="36"/>
      <c r="V447" s="36"/>
      <c r="W447" s="36"/>
      <c r="X447" s="36"/>
      <c r="Y447" s="36"/>
      <c r="Z447" s="36"/>
      <c r="AA447" s="36"/>
      <c r="AB447" s="36"/>
      <c r="AC447" s="36"/>
      <c r="AD447" s="36"/>
      <c r="AE447" s="36"/>
      <c r="AR447" s="213" t="s">
        <v>238</v>
      </c>
      <c r="AT447" s="213" t="s">
        <v>164</v>
      </c>
      <c r="AU447" s="213" t="s">
        <v>79</v>
      </c>
      <c r="AY447" s="15" t="s">
        <v>162</v>
      </c>
      <c r="BE447" s="214">
        <f>IF(N447="základní",J447,0)</f>
        <v>0</v>
      </c>
      <c r="BF447" s="214">
        <f>IF(N447="snížená",J447,0)</f>
        <v>0</v>
      </c>
      <c r="BG447" s="214">
        <f>IF(N447="zákl. přenesená",J447,0)</f>
        <v>0</v>
      </c>
      <c r="BH447" s="214">
        <f>IF(N447="sníž. přenesená",J447,0)</f>
        <v>0</v>
      </c>
      <c r="BI447" s="214">
        <f>IF(N447="nulová",J447,0)</f>
        <v>0</v>
      </c>
      <c r="BJ447" s="15" t="s">
        <v>77</v>
      </c>
      <c r="BK447" s="214">
        <f>ROUND(I447*H447,2)</f>
        <v>0</v>
      </c>
      <c r="BL447" s="15" t="s">
        <v>238</v>
      </c>
      <c r="BM447" s="213" t="s">
        <v>1639</v>
      </c>
    </row>
    <row r="448" spans="1:47" s="2" customFormat="1" ht="12">
      <c r="A448" s="36"/>
      <c r="B448" s="37"/>
      <c r="C448" s="38"/>
      <c r="D448" s="215" t="s">
        <v>171</v>
      </c>
      <c r="E448" s="38"/>
      <c r="F448" s="216" t="s">
        <v>1640</v>
      </c>
      <c r="G448" s="38"/>
      <c r="H448" s="38"/>
      <c r="I448" s="217"/>
      <c r="J448" s="38"/>
      <c r="K448" s="38"/>
      <c r="L448" s="42"/>
      <c r="M448" s="218"/>
      <c r="N448" s="219"/>
      <c r="O448" s="82"/>
      <c r="P448" s="82"/>
      <c r="Q448" s="82"/>
      <c r="R448" s="82"/>
      <c r="S448" s="82"/>
      <c r="T448" s="83"/>
      <c r="U448" s="36"/>
      <c r="V448" s="36"/>
      <c r="W448" s="36"/>
      <c r="X448" s="36"/>
      <c r="Y448" s="36"/>
      <c r="Z448" s="36"/>
      <c r="AA448" s="36"/>
      <c r="AB448" s="36"/>
      <c r="AC448" s="36"/>
      <c r="AD448" s="36"/>
      <c r="AE448" s="36"/>
      <c r="AT448" s="15" t="s">
        <v>171</v>
      </c>
      <c r="AU448" s="15" t="s">
        <v>79</v>
      </c>
    </row>
    <row r="449" spans="1:65" s="2" customFormat="1" ht="24.15" customHeight="1">
      <c r="A449" s="36"/>
      <c r="B449" s="37"/>
      <c r="C449" s="220" t="s">
        <v>1641</v>
      </c>
      <c r="D449" s="220" t="s">
        <v>205</v>
      </c>
      <c r="E449" s="221" t="s">
        <v>582</v>
      </c>
      <c r="F449" s="222" t="s">
        <v>583</v>
      </c>
      <c r="G449" s="223" t="s">
        <v>235</v>
      </c>
      <c r="H449" s="224">
        <v>56.797</v>
      </c>
      <c r="I449" s="225"/>
      <c r="J449" s="226">
        <f>ROUND(I449*H449,2)</f>
        <v>0</v>
      </c>
      <c r="K449" s="222" t="s">
        <v>168</v>
      </c>
      <c r="L449" s="227"/>
      <c r="M449" s="228" t="s">
        <v>19</v>
      </c>
      <c r="N449" s="229" t="s">
        <v>40</v>
      </c>
      <c r="O449" s="82"/>
      <c r="P449" s="211">
        <f>O449*H449</f>
        <v>0</v>
      </c>
      <c r="Q449" s="211">
        <v>0.006</v>
      </c>
      <c r="R449" s="211">
        <f>Q449*H449</f>
        <v>0.340782</v>
      </c>
      <c r="S449" s="211">
        <v>0</v>
      </c>
      <c r="T449" s="212">
        <f>S449*H449</f>
        <v>0</v>
      </c>
      <c r="U449" s="36"/>
      <c r="V449" s="36"/>
      <c r="W449" s="36"/>
      <c r="X449" s="36"/>
      <c r="Y449" s="36"/>
      <c r="Z449" s="36"/>
      <c r="AA449" s="36"/>
      <c r="AB449" s="36"/>
      <c r="AC449" s="36"/>
      <c r="AD449" s="36"/>
      <c r="AE449" s="36"/>
      <c r="AR449" s="213" t="s">
        <v>314</v>
      </c>
      <c r="AT449" s="213" t="s">
        <v>205</v>
      </c>
      <c r="AU449" s="213" t="s">
        <v>79</v>
      </c>
      <c r="AY449" s="15" t="s">
        <v>162</v>
      </c>
      <c r="BE449" s="214">
        <f>IF(N449="základní",J449,0)</f>
        <v>0</v>
      </c>
      <c r="BF449" s="214">
        <f>IF(N449="snížená",J449,0)</f>
        <v>0</v>
      </c>
      <c r="BG449" s="214">
        <f>IF(N449="zákl. přenesená",J449,0)</f>
        <v>0</v>
      </c>
      <c r="BH449" s="214">
        <f>IF(N449="sníž. přenesená",J449,0)</f>
        <v>0</v>
      </c>
      <c r="BI449" s="214">
        <f>IF(N449="nulová",J449,0)</f>
        <v>0</v>
      </c>
      <c r="BJ449" s="15" t="s">
        <v>77</v>
      </c>
      <c r="BK449" s="214">
        <f>ROUND(I449*H449,2)</f>
        <v>0</v>
      </c>
      <c r="BL449" s="15" t="s">
        <v>238</v>
      </c>
      <c r="BM449" s="213" t="s">
        <v>1642</v>
      </c>
    </row>
    <row r="450" spans="1:65" s="2" customFormat="1" ht="24.15" customHeight="1">
      <c r="A450" s="36"/>
      <c r="B450" s="37"/>
      <c r="C450" s="220" t="s">
        <v>1643</v>
      </c>
      <c r="D450" s="220" t="s">
        <v>205</v>
      </c>
      <c r="E450" s="221" t="s">
        <v>1644</v>
      </c>
      <c r="F450" s="222" t="s">
        <v>1645</v>
      </c>
      <c r="G450" s="223" t="s">
        <v>235</v>
      </c>
      <c r="H450" s="224">
        <v>56.797</v>
      </c>
      <c r="I450" s="225"/>
      <c r="J450" s="226">
        <f>ROUND(I450*H450,2)</f>
        <v>0</v>
      </c>
      <c r="K450" s="222" t="s">
        <v>168</v>
      </c>
      <c r="L450" s="227"/>
      <c r="M450" s="228" t="s">
        <v>19</v>
      </c>
      <c r="N450" s="229" t="s">
        <v>40</v>
      </c>
      <c r="O450" s="82"/>
      <c r="P450" s="211">
        <f>O450*H450</f>
        <v>0</v>
      </c>
      <c r="Q450" s="211">
        <v>0.0058</v>
      </c>
      <c r="R450" s="211">
        <f>Q450*H450</f>
        <v>0.32942259999999995</v>
      </c>
      <c r="S450" s="211">
        <v>0</v>
      </c>
      <c r="T450" s="212">
        <f>S450*H450</f>
        <v>0</v>
      </c>
      <c r="U450" s="36"/>
      <c r="V450" s="36"/>
      <c r="W450" s="36"/>
      <c r="X450" s="36"/>
      <c r="Y450" s="36"/>
      <c r="Z450" s="36"/>
      <c r="AA450" s="36"/>
      <c r="AB450" s="36"/>
      <c r="AC450" s="36"/>
      <c r="AD450" s="36"/>
      <c r="AE450" s="36"/>
      <c r="AR450" s="213" t="s">
        <v>314</v>
      </c>
      <c r="AT450" s="213" t="s">
        <v>205</v>
      </c>
      <c r="AU450" s="213" t="s">
        <v>79</v>
      </c>
      <c r="AY450" s="15" t="s">
        <v>162</v>
      </c>
      <c r="BE450" s="214">
        <f>IF(N450="základní",J450,0)</f>
        <v>0</v>
      </c>
      <c r="BF450" s="214">
        <f>IF(N450="snížená",J450,0)</f>
        <v>0</v>
      </c>
      <c r="BG450" s="214">
        <f>IF(N450="zákl. přenesená",J450,0)</f>
        <v>0</v>
      </c>
      <c r="BH450" s="214">
        <f>IF(N450="sníž. přenesená",J450,0)</f>
        <v>0</v>
      </c>
      <c r="BI450" s="214">
        <f>IF(N450="nulová",J450,0)</f>
        <v>0</v>
      </c>
      <c r="BJ450" s="15" t="s">
        <v>77</v>
      </c>
      <c r="BK450" s="214">
        <f>ROUND(I450*H450,2)</f>
        <v>0</v>
      </c>
      <c r="BL450" s="15" t="s">
        <v>238</v>
      </c>
      <c r="BM450" s="213" t="s">
        <v>1646</v>
      </c>
    </row>
    <row r="451" spans="1:65" s="2" customFormat="1" ht="24.15" customHeight="1">
      <c r="A451" s="36"/>
      <c r="B451" s="37"/>
      <c r="C451" s="202" t="s">
        <v>1647</v>
      </c>
      <c r="D451" s="202" t="s">
        <v>164</v>
      </c>
      <c r="E451" s="203" t="s">
        <v>1648</v>
      </c>
      <c r="F451" s="204" t="s">
        <v>1649</v>
      </c>
      <c r="G451" s="205" t="s">
        <v>235</v>
      </c>
      <c r="H451" s="206">
        <v>28.85</v>
      </c>
      <c r="I451" s="207"/>
      <c r="J451" s="208">
        <f>ROUND(I451*H451,2)</f>
        <v>0</v>
      </c>
      <c r="K451" s="204" t="s">
        <v>168</v>
      </c>
      <c r="L451" s="42"/>
      <c r="M451" s="209" t="s">
        <v>19</v>
      </c>
      <c r="N451" s="210" t="s">
        <v>40</v>
      </c>
      <c r="O451" s="82"/>
      <c r="P451" s="211">
        <f>O451*H451</f>
        <v>0</v>
      </c>
      <c r="Q451" s="211">
        <v>3E-05</v>
      </c>
      <c r="R451" s="211">
        <f>Q451*H451</f>
        <v>0.0008655000000000001</v>
      </c>
      <c r="S451" s="211">
        <v>0</v>
      </c>
      <c r="T451" s="212">
        <f>S451*H451</f>
        <v>0</v>
      </c>
      <c r="U451" s="36"/>
      <c r="V451" s="36"/>
      <c r="W451" s="36"/>
      <c r="X451" s="36"/>
      <c r="Y451" s="36"/>
      <c r="Z451" s="36"/>
      <c r="AA451" s="36"/>
      <c r="AB451" s="36"/>
      <c r="AC451" s="36"/>
      <c r="AD451" s="36"/>
      <c r="AE451" s="36"/>
      <c r="AR451" s="213" t="s">
        <v>238</v>
      </c>
      <c r="AT451" s="213" t="s">
        <v>164</v>
      </c>
      <c r="AU451" s="213" t="s">
        <v>79</v>
      </c>
      <c r="AY451" s="15" t="s">
        <v>162</v>
      </c>
      <c r="BE451" s="214">
        <f>IF(N451="základní",J451,0)</f>
        <v>0</v>
      </c>
      <c r="BF451" s="214">
        <f>IF(N451="snížená",J451,0)</f>
        <v>0</v>
      </c>
      <c r="BG451" s="214">
        <f>IF(N451="zákl. přenesená",J451,0)</f>
        <v>0</v>
      </c>
      <c r="BH451" s="214">
        <f>IF(N451="sníž. přenesená",J451,0)</f>
        <v>0</v>
      </c>
      <c r="BI451" s="214">
        <f>IF(N451="nulová",J451,0)</f>
        <v>0</v>
      </c>
      <c r="BJ451" s="15" t="s">
        <v>77</v>
      </c>
      <c r="BK451" s="214">
        <f>ROUND(I451*H451,2)</f>
        <v>0</v>
      </c>
      <c r="BL451" s="15" t="s">
        <v>238</v>
      </c>
      <c r="BM451" s="213" t="s">
        <v>1650</v>
      </c>
    </row>
    <row r="452" spans="1:47" s="2" customFormat="1" ht="12">
      <c r="A452" s="36"/>
      <c r="B452" s="37"/>
      <c r="C452" s="38"/>
      <c r="D452" s="215" t="s">
        <v>171</v>
      </c>
      <c r="E452" s="38"/>
      <c r="F452" s="216" t="s">
        <v>1651</v>
      </c>
      <c r="G452" s="38"/>
      <c r="H452" s="38"/>
      <c r="I452" s="217"/>
      <c r="J452" s="38"/>
      <c r="K452" s="38"/>
      <c r="L452" s="42"/>
      <c r="M452" s="218"/>
      <c r="N452" s="219"/>
      <c r="O452" s="82"/>
      <c r="P452" s="82"/>
      <c r="Q452" s="82"/>
      <c r="R452" s="82"/>
      <c r="S452" s="82"/>
      <c r="T452" s="83"/>
      <c r="U452" s="36"/>
      <c r="V452" s="36"/>
      <c r="W452" s="36"/>
      <c r="X452" s="36"/>
      <c r="Y452" s="36"/>
      <c r="Z452" s="36"/>
      <c r="AA452" s="36"/>
      <c r="AB452" s="36"/>
      <c r="AC452" s="36"/>
      <c r="AD452" s="36"/>
      <c r="AE452" s="36"/>
      <c r="AT452" s="15" t="s">
        <v>171</v>
      </c>
      <c r="AU452" s="15" t="s">
        <v>79</v>
      </c>
    </row>
    <row r="453" spans="1:65" s="2" customFormat="1" ht="24.15" customHeight="1">
      <c r="A453" s="36"/>
      <c r="B453" s="37"/>
      <c r="C453" s="220" t="s">
        <v>1652</v>
      </c>
      <c r="D453" s="220" t="s">
        <v>205</v>
      </c>
      <c r="E453" s="221" t="s">
        <v>1653</v>
      </c>
      <c r="F453" s="222" t="s">
        <v>1654</v>
      </c>
      <c r="G453" s="223" t="s">
        <v>235</v>
      </c>
      <c r="H453" s="224">
        <v>30.293</v>
      </c>
      <c r="I453" s="225"/>
      <c r="J453" s="226">
        <f>ROUND(I453*H453,2)</f>
        <v>0</v>
      </c>
      <c r="K453" s="222" t="s">
        <v>168</v>
      </c>
      <c r="L453" s="227"/>
      <c r="M453" s="228" t="s">
        <v>19</v>
      </c>
      <c r="N453" s="229" t="s">
        <v>40</v>
      </c>
      <c r="O453" s="82"/>
      <c r="P453" s="211">
        <f>O453*H453</f>
        <v>0</v>
      </c>
      <c r="Q453" s="211">
        <v>0.00019</v>
      </c>
      <c r="R453" s="211">
        <f>Q453*H453</f>
        <v>0.00575567</v>
      </c>
      <c r="S453" s="211">
        <v>0</v>
      </c>
      <c r="T453" s="212">
        <f>S453*H453</f>
        <v>0</v>
      </c>
      <c r="U453" s="36"/>
      <c r="V453" s="36"/>
      <c r="W453" s="36"/>
      <c r="X453" s="36"/>
      <c r="Y453" s="36"/>
      <c r="Z453" s="36"/>
      <c r="AA453" s="36"/>
      <c r="AB453" s="36"/>
      <c r="AC453" s="36"/>
      <c r="AD453" s="36"/>
      <c r="AE453" s="36"/>
      <c r="AR453" s="213" t="s">
        <v>314</v>
      </c>
      <c r="AT453" s="213" t="s">
        <v>205</v>
      </c>
      <c r="AU453" s="213" t="s">
        <v>79</v>
      </c>
      <c r="AY453" s="15" t="s">
        <v>162</v>
      </c>
      <c r="BE453" s="214">
        <f>IF(N453="základní",J453,0)</f>
        <v>0</v>
      </c>
      <c r="BF453" s="214">
        <f>IF(N453="snížená",J453,0)</f>
        <v>0</v>
      </c>
      <c r="BG453" s="214">
        <f>IF(N453="zákl. přenesená",J453,0)</f>
        <v>0</v>
      </c>
      <c r="BH453" s="214">
        <f>IF(N453="sníž. přenesená",J453,0)</f>
        <v>0</v>
      </c>
      <c r="BI453" s="214">
        <f>IF(N453="nulová",J453,0)</f>
        <v>0</v>
      </c>
      <c r="BJ453" s="15" t="s">
        <v>77</v>
      </c>
      <c r="BK453" s="214">
        <f>ROUND(I453*H453,2)</f>
        <v>0</v>
      </c>
      <c r="BL453" s="15" t="s">
        <v>238</v>
      </c>
      <c r="BM453" s="213" t="s">
        <v>1655</v>
      </c>
    </row>
    <row r="454" spans="1:65" s="2" customFormat="1" ht="24.15" customHeight="1">
      <c r="A454" s="36"/>
      <c r="B454" s="37"/>
      <c r="C454" s="202" t="s">
        <v>1656</v>
      </c>
      <c r="D454" s="202" t="s">
        <v>164</v>
      </c>
      <c r="E454" s="203" t="s">
        <v>1657</v>
      </c>
      <c r="F454" s="204" t="s">
        <v>1658</v>
      </c>
      <c r="G454" s="205" t="s">
        <v>327</v>
      </c>
      <c r="H454" s="206">
        <v>815.12</v>
      </c>
      <c r="I454" s="207"/>
      <c r="J454" s="208">
        <f>ROUND(I454*H454,2)</f>
        <v>0</v>
      </c>
      <c r="K454" s="204" t="s">
        <v>168</v>
      </c>
      <c r="L454" s="42"/>
      <c r="M454" s="209" t="s">
        <v>19</v>
      </c>
      <c r="N454" s="210" t="s">
        <v>40</v>
      </c>
      <c r="O454" s="82"/>
      <c r="P454" s="211">
        <f>O454*H454</f>
        <v>0</v>
      </c>
      <c r="Q454" s="211">
        <v>0</v>
      </c>
      <c r="R454" s="211">
        <f>Q454*H454</f>
        <v>0</v>
      </c>
      <c r="S454" s="211">
        <v>0</v>
      </c>
      <c r="T454" s="212">
        <f>S454*H454</f>
        <v>0</v>
      </c>
      <c r="U454" s="36"/>
      <c r="V454" s="36"/>
      <c r="W454" s="36"/>
      <c r="X454" s="36"/>
      <c r="Y454" s="36"/>
      <c r="Z454" s="36"/>
      <c r="AA454" s="36"/>
      <c r="AB454" s="36"/>
      <c r="AC454" s="36"/>
      <c r="AD454" s="36"/>
      <c r="AE454" s="36"/>
      <c r="AR454" s="213" t="s">
        <v>238</v>
      </c>
      <c r="AT454" s="213" t="s">
        <v>164</v>
      </c>
      <c r="AU454" s="213" t="s">
        <v>79</v>
      </c>
      <c r="AY454" s="15" t="s">
        <v>162</v>
      </c>
      <c r="BE454" s="214">
        <f>IF(N454="základní",J454,0)</f>
        <v>0</v>
      </c>
      <c r="BF454" s="214">
        <f>IF(N454="snížená",J454,0)</f>
        <v>0</v>
      </c>
      <c r="BG454" s="214">
        <f>IF(N454="zákl. přenesená",J454,0)</f>
        <v>0</v>
      </c>
      <c r="BH454" s="214">
        <f>IF(N454="sníž. přenesená",J454,0)</f>
        <v>0</v>
      </c>
      <c r="BI454" s="214">
        <f>IF(N454="nulová",J454,0)</f>
        <v>0</v>
      </c>
      <c r="BJ454" s="15" t="s">
        <v>77</v>
      </c>
      <c r="BK454" s="214">
        <f>ROUND(I454*H454,2)</f>
        <v>0</v>
      </c>
      <c r="BL454" s="15" t="s">
        <v>238</v>
      </c>
      <c r="BM454" s="213" t="s">
        <v>1659</v>
      </c>
    </row>
    <row r="455" spans="1:47" s="2" customFormat="1" ht="12">
      <c r="A455" s="36"/>
      <c r="B455" s="37"/>
      <c r="C455" s="38"/>
      <c r="D455" s="215" t="s">
        <v>171</v>
      </c>
      <c r="E455" s="38"/>
      <c r="F455" s="216" t="s">
        <v>1660</v>
      </c>
      <c r="G455" s="38"/>
      <c r="H455" s="38"/>
      <c r="I455" s="217"/>
      <c r="J455" s="38"/>
      <c r="K455" s="38"/>
      <c r="L455" s="42"/>
      <c r="M455" s="218"/>
      <c r="N455" s="219"/>
      <c r="O455" s="82"/>
      <c r="P455" s="82"/>
      <c r="Q455" s="82"/>
      <c r="R455" s="82"/>
      <c r="S455" s="82"/>
      <c r="T455" s="83"/>
      <c r="U455" s="36"/>
      <c r="V455" s="36"/>
      <c r="W455" s="36"/>
      <c r="X455" s="36"/>
      <c r="Y455" s="36"/>
      <c r="Z455" s="36"/>
      <c r="AA455" s="36"/>
      <c r="AB455" s="36"/>
      <c r="AC455" s="36"/>
      <c r="AD455" s="36"/>
      <c r="AE455" s="36"/>
      <c r="AT455" s="15" t="s">
        <v>171</v>
      </c>
      <c r="AU455" s="15" t="s">
        <v>79</v>
      </c>
    </row>
    <row r="456" spans="1:65" s="2" customFormat="1" ht="24.15" customHeight="1">
      <c r="A456" s="36"/>
      <c r="B456" s="37"/>
      <c r="C456" s="220" t="s">
        <v>1661</v>
      </c>
      <c r="D456" s="220" t="s">
        <v>205</v>
      </c>
      <c r="E456" s="221" t="s">
        <v>1662</v>
      </c>
      <c r="F456" s="222" t="s">
        <v>1663</v>
      </c>
      <c r="G456" s="223" t="s">
        <v>327</v>
      </c>
      <c r="H456" s="224">
        <v>855.876</v>
      </c>
      <c r="I456" s="225"/>
      <c r="J456" s="226">
        <f>ROUND(I456*H456,2)</f>
        <v>0</v>
      </c>
      <c r="K456" s="222" t="s">
        <v>168</v>
      </c>
      <c r="L456" s="227"/>
      <c r="M456" s="228" t="s">
        <v>19</v>
      </c>
      <c r="N456" s="229" t="s">
        <v>40</v>
      </c>
      <c r="O456" s="82"/>
      <c r="P456" s="211">
        <f>O456*H456</f>
        <v>0</v>
      </c>
      <c r="Q456" s="211">
        <v>5E-05</v>
      </c>
      <c r="R456" s="211">
        <f>Q456*H456</f>
        <v>0.0427938</v>
      </c>
      <c r="S456" s="211">
        <v>0</v>
      </c>
      <c r="T456" s="212">
        <f>S456*H456</f>
        <v>0</v>
      </c>
      <c r="U456" s="36"/>
      <c r="V456" s="36"/>
      <c r="W456" s="36"/>
      <c r="X456" s="36"/>
      <c r="Y456" s="36"/>
      <c r="Z456" s="36"/>
      <c r="AA456" s="36"/>
      <c r="AB456" s="36"/>
      <c r="AC456" s="36"/>
      <c r="AD456" s="36"/>
      <c r="AE456" s="36"/>
      <c r="AR456" s="213" t="s">
        <v>314</v>
      </c>
      <c r="AT456" s="213" t="s">
        <v>205</v>
      </c>
      <c r="AU456" s="213" t="s">
        <v>79</v>
      </c>
      <c r="AY456" s="15" t="s">
        <v>162</v>
      </c>
      <c r="BE456" s="214">
        <f>IF(N456="základní",J456,0)</f>
        <v>0</v>
      </c>
      <c r="BF456" s="214">
        <f>IF(N456="snížená",J456,0)</f>
        <v>0</v>
      </c>
      <c r="BG456" s="214">
        <f>IF(N456="zákl. přenesená",J456,0)</f>
        <v>0</v>
      </c>
      <c r="BH456" s="214">
        <f>IF(N456="sníž. přenesená",J456,0)</f>
        <v>0</v>
      </c>
      <c r="BI456" s="214">
        <f>IF(N456="nulová",J456,0)</f>
        <v>0</v>
      </c>
      <c r="BJ456" s="15" t="s">
        <v>77</v>
      </c>
      <c r="BK456" s="214">
        <f>ROUND(I456*H456,2)</f>
        <v>0</v>
      </c>
      <c r="BL456" s="15" t="s">
        <v>238</v>
      </c>
      <c r="BM456" s="213" t="s">
        <v>1664</v>
      </c>
    </row>
    <row r="457" spans="1:65" s="2" customFormat="1" ht="37.8" customHeight="1">
      <c r="A457" s="36"/>
      <c r="B457" s="37"/>
      <c r="C457" s="202" t="s">
        <v>1665</v>
      </c>
      <c r="D457" s="202" t="s">
        <v>164</v>
      </c>
      <c r="E457" s="203" t="s">
        <v>1666</v>
      </c>
      <c r="F457" s="204" t="s">
        <v>1667</v>
      </c>
      <c r="G457" s="205" t="s">
        <v>235</v>
      </c>
      <c r="H457" s="206">
        <v>63.132</v>
      </c>
      <c r="I457" s="207"/>
      <c r="J457" s="208">
        <f>ROUND(I457*H457,2)</f>
        <v>0</v>
      </c>
      <c r="K457" s="204" t="s">
        <v>168</v>
      </c>
      <c r="L457" s="42"/>
      <c r="M457" s="209" t="s">
        <v>19</v>
      </c>
      <c r="N457" s="210" t="s">
        <v>40</v>
      </c>
      <c r="O457" s="82"/>
      <c r="P457" s="211">
        <f>O457*H457</f>
        <v>0</v>
      </c>
      <c r="Q457" s="211">
        <v>0</v>
      </c>
      <c r="R457" s="211">
        <f>Q457*H457</f>
        <v>0</v>
      </c>
      <c r="S457" s="211">
        <v>0</v>
      </c>
      <c r="T457" s="212">
        <f>S457*H457</f>
        <v>0</v>
      </c>
      <c r="U457" s="36"/>
      <c r="V457" s="36"/>
      <c r="W457" s="36"/>
      <c r="X457" s="36"/>
      <c r="Y457" s="36"/>
      <c r="Z457" s="36"/>
      <c r="AA457" s="36"/>
      <c r="AB457" s="36"/>
      <c r="AC457" s="36"/>
      <c r="AD457" s="36"/>
      <c r="AE457" s="36"/>
      <c r="AR457" s="213" t="s">
        <v>238</v>
      </c>
      <c r="AT457" s="213" t="s">
        <v>164</v>
      </c>
      <c r="AU457" s="213" t="s">
        <v>79</v>
      </c>
      <c r="AY457" s="15" t="s">
        <v>162</v>
      </c>
      <c r="BE457" s="214">
        <f>IF(N457="základní",J457,0)</f>
        <v>0</v>
      </c>
      <c r="BF457" s="214">
        <f>IF(N457="snížená",J457,0)</f>
        <v>0</v>
      </c>
      <c r="BG457" s="214">
        <f>IF(N457="zákl. přenesená",J457,0)</f>
        <v>0</v>
      </c>
      <c r="BH457" s="214">
        <f>IF(N457="sníž. přenesená",J457,0)</f>
        <v>0</v>
      </c>
      <c r="BI457" s="214">
        <f>IF(N457="nulová",J457,0)</f>
        <v>0</v>
      </c>
      <c r="BJ457" s="15" t="s">
        <v>77</v>
      </c>
      <c r="BK457" s="214">
        <f>ROUND(I457*H457,2)</f>
        <v>0</v>
      </c>
      <c r="BL457" s="15" t="s">
        <v>238</v>
      </c>
      <c r="BM457" s="213" t="s">
        <v>1668</v>
      </c>
    </row>
    <row r="458" spans="1:47" s="2" customFormat="1" ht="12">
      <c r="A458" s="36"/>
      <c r="B458" s="37"/>
      <c r="C458" s="38"/>
      <c r="D458" s="215" t="s">
        <v>171</v>
      </c>
      <c r="E458" s="38"/>
      <c r="F458" s="216" t="s">
        <v>1669</v>
      </c>
      <c r="G458" s="38"/>
      <c r="H458" s="38"/>
      <c r="I458" s="217"/>
      <c r="J458" s="38"/>
      <c r="K458" s="38"/>
      <c r="L458" s="42"/>
      <c r="M458" s="218"/>
      <c r="N458" s="219"/>
      <c r="O458" s="82"/>
      <c r="P458" s="82"/>
      <c r="Q458" s="82"/>
      <c r="R458" s="82"/>
      <c r="S458" s="82"/>
      <c r="T458" s="83"/>
      <c r="U458" s="36"/>
      <c r="V458" s="36"/>
      <c r="W458" s="36"/>
      <c r="X458" s="36"/>
      <c r="Y458" s="36"/>
      <c r="Z458" s="36"/>
      <c r="AA458" s="36"/>
      <c r="AB458" s="36"/>
      <c r="AC458" s="36"/>
      <c r="AD458" s="36"/>
      <c r="AE458" s="36"/>
      <c r="AT458" s="15" t="s">
        <v>171</v>
      </c>
      <c r="AU458" s="15" t="s">
        <v>79</v>
      </c>
    </row>
    <row r="459" spans="1:65" s="2" customFormat="1" ht="24.15" customHeight="1">
      <c r="A459" s="36"/>
      <c r="B459" s="37"/>
      <c r="C459" s="220" t="s">
        <v>1670</v>
      </c>
      <c r="D459" s="220" t="s">
        <v>205</v>
      </c>
      <c r="E459" s="221" t="s">
        <v>1671</v>
      </c>
      <c r="F459" s="222" t="s">
        <v>1672</v>
      </c>
      <c r="G459" s="223" t="s">
        <v>235</v>
      </c>
      <c r="H459" s="224">
        <v>7.551</v>
      </c>
      <c r="I459" s="225"/>
      <c r="J459" s="226">
        <f>ROUND(I459*H459,2)</f>
        <v>0</v>
      </c>
      <c r="K459" s="222" t="s">
        <v>168</v>
      </c>
      <c r="L459" s="227"/>
      <c r="M459" s="228" t="s">
        <v>19</v>
      </c>
      <c r="N459" s="229" t="s">
        <v>40</v>
      </c>
      <c r="O459" s="82"/>
      <c r="P459" s="211">
        <f>O459*H459</f>
        <v>0</v>
      </c>
      <c r="Q459" s="211">
        <v>0.0006</v>
      </c>
      <c r="R459" s="211">
        <f>Q459*H459</f>
        <v>0.0045306</v>
      </c>
      <c r="S459" s="211">
        <v>0</v>
      </c>
      <c r="T459" s="212">
        <f>S459*H459</f>
        <v>0</v>
      </c>
      <c r="U459" s="36"/>
      <c r="V459" s="36"/>
      <c r="W459" s="36"/>
      <c r="X459" s="36"/>
      <c r="Y459" s="36"/>
      <c r="Z459" s="36"/>
      <c r="AA459" s="36"/>
      <c r="AB459" s="36"/>
      <c r="AC459" s="36"/>
      <c r="AD459" s="36"/>
      <c r="AE459" s="36"/>
      <c r="AR459" s="213" t="s">
        <v>314</v>
      </c>
      <c r="AT459" s="213" t="s">
        <v>205</v>
      </c>
      <c r="AU459" s="213" t="s">
        <v>79</v>
      </c>
      <c r="AY459" s="15" t="s">
        <v>162</v>
      </c>
      <c r="BE459" s="214">
        <f>IF(N459="základní",J459,0)</f>
        <v>0</v>
      </c>
      <c r="BF459" s="214">
        <f>IF(N459="snížená",J459,0)</f>
        <v>0</v>
      </c>
      <c r="BG459" s="214">
        <f>IF(N459="zákl. přenesená",J459,0)</f>
        <v>0</v>
      </c>
      <c r="BH459" s="214">
        <f>IF(N459="sníž. přenesená",J459,0)</f>
        <v>0</v>
      </c>
      <c r="BI459" s="214">
        <f>IF(N459="nulová",J459,0)</f>
        <v>0</v>
      </c>
      <c r="BJ459" s="15" t="s">
        <v>77</v>
      </c>
      <c r="BK459" s="214">
        <f>ROUND(I459*H459,2)</f>
        <v>0</v>
      </c>
      <c r="BL459" s="15" t="s">
        <v>238</v>
      </c>
      <c r="BM459" s="213" t="s">
        <v>1673</v>
      </c>
    </row>
    <row r="460" spans="1:65" s="2" customFormat="1" ht="24.15" customHeight="1">
      <c r="A460" s="36"/>
      <c r="B460" s="37"/>
      <c r="C460" s="220" t="s">
        <v>1674</v>
      </c>
      <c r="D460" s="220" t="s">
        <v>205</v>
      </c>
      <c r="E460" s="221" t="s">
        <v>1675</v>
      </c>
      <c r="F460" s="222" t="s">
        <v>1676</v>
      </c>
      <c r="G460" s="223" t="s">
        <v>235</v>
      </c>
      <c r="H460" s="224">
        <v>2.334</v>
      </c>
      <c r="I460" s="225"/>
      <c r="J460" s="226">
        <f>ROUND(I460*H460,2)</f>
        <v>0</v>
      </c>
      <c r="K460" s="222" t="s">
        <v>168</v>
      </c>
      <c r="L460" s="227"/>
      <c r="M460" s="228" t="s">
        <v>19</v>
      </c>
      <c r="N460" s="229" t="s">
        <v>40</v>
      </c>
      <c r="O460" s="82"/>
      <c r="P460" s="211">
        <f>O460*H460</f>
        <v>0</v>
      </c>
      <c r="Q460" s="211">
        <v>0.0012</v>
      </c>
      <c r="R460" s="211">
        <f>Q460*H460</f>
        <v>0.0028008</v>
      </c>
      <c r="S460" s="211">
        <v>0</v>
      </c>
      <c r="T460" s="212">
        <f>S460*H460</f>
        <v>0</v>
      </c>
      <c r="U460" s="36"/>
      <c r="V460" s="36"/>
      <c r="W460" s="36"/>
      <c r="X460" s="36"/>
      <c r="Y460" s="36"/>
      <c r="Z460" s="36"/>
      <c r="AA460" s="36"/>
      <c r="AB460" s="36"/>
      <c r="AC460" s="36"/>
      <c r="AD460" s="36"/>
      <c r="AE460" s="36"/>
      <c r="AR460" s="213" t="s">
        <v>314</v>
      </c>
      <c r="AT460" s="213" t="s">
        <v>205</v>
      </c>
      <c r="AU460" s="213" t="s">
        <v>79</v>
      </c>
      <c r="AY460" s="15" t="s">
        <v>162</v>
      </c>
      <c r="BE460" s="214">
        <f>IF(N460="základní",J460,0)</f>
        <v>0</v>
      </c>
      <c r="BF460" s="214">
        <f>IF(N460="snížená",J460,0)</f>
        <v>0</v>
      </c>
      <c r="BG460" s="214">
        <f>IF(N460="zákl. přenesená",J460,0)</f>
        <v>0</v>
      </c>
      <c r="BH460" s="214">
        <f>IF(N460="sníž. přenesená",J460,0)</f>
        <v>0</v>
      </c>
      <c r="BI460" s="214">
        <f>IF(N460="nulová",J460,0)</f>
        <v>0</v>
      </c>
      <c r="BJ460" s="15" t="s">
        <v>77</v>
      </c>
      <c r="BK460" s="214">
        <f>ROUND(I460*H460,2)</f>
        <v>0</v>
      </c>
      <c r="BL460" s="15" t="s">
        <v>238</v>
      </c>
      <c r="BM460" s="213" t="s">
        <v>1677</v>
      </c>
    </row>
    <row r="461" spans="1:65" s="2" customFormat="1" ht="16.5" customHeight="1">
      <c r="A461" s="36"/>
      <c r="B461" s="37"/>
      <c r="C461" s="220" t="s">
        <v>1678</v>
      </c>
      <c r="D461" s="220" t="s">
        <v>205</v>
      </c>
      <c r="E461" s="221" t="s">
        <v>1679</v>
      </c>
      <c r="F461" s="222" t="s">
        <v>1680</v>
      </c>
      <c r="G461" s="223" t="s">
        <v>235</v>
      </c>
      <c r="H461" s="224">
        <v>41.207</v>
      </c>
      <c r="I461" s="225"/>
      <c r="J461" s="226">
        <f>ROUND(I461*H461,2)</f>
        <v>0</v>
      </c>
      <c r="K461" s="222" t="s">
        <v>168</v>
      </c>
      <c r="L461" s="227"/>
      <c r="M461" s="228" t="s">
        <v>19</v>
      </c>
      <c r="N461" s="229" t="s">
        <v>40</v>
      </c>
      <c r="O461" s="82"/>
      <c r="P461" s="211">
        <f>O461*H461</f>
        <v>0</v>
      </c>
      <c r="Q461" s="211">
        <v>0.0045</v>
      </c>
      <c r="R461" s="211">
        <f>Q461*H461</f>
        <v>0.1854315</v>
      </c>
      <c r="S461" s="211">
        <v>0</v>
      </c>
      <c r="T461" s="212">
        <f>S461*H461</f>
        <v>0</v>
      </c>
      <c r="U461" s="36"/>
      <c r="V461" s="36"/>
      <c r="W461" s="36"/>
      <c r="X461" s="36"/>
      <c r="Y461" s="36"/>
      <c r="Z461" s="36"/>
      <c r="AA461" s="36"/>
      <c r="AB461" s="36"/>
      <c r="AC461" s="36"/>
      <c r="AD461" s="36"/>
      <c r="AE461" s="36"/>
      <c r="AR461" s="213" t="s">
        <v>314</v>
      </c>
      <c r="AT461" s="213" t="s">
        <v>205</v>
      </c>
      <c r="AU461" s="213" t="s">
        <v>79</v>
      </c>
      <c r="AY461" s="15" t="s">
        <v>162</v>
      </c>
      <c r="BE461" s="214">
        <f>IF(N461="základní",J461,0)</f>
        <v>0</v>
      </c>
      <c r="BF461" s="214">
        <f>IF(N461="snížená",J461,0)</f>
        <v>0</v>
      </c>
      <c r="BG461" s="214">
        <f>IF(N461="zákl. přenesená",J461,0)</f>
        <v>0</v>
      </c>
      <c r="BH461" s="214">
        <f>IF(N461="sníž. přenesená",J461,0)</f>
        <v>0</v>
      </c>
      <c r="BI461" s="214">
        <f>IF(N461="nulová",J461,0)</f>
        <v>0</v>
      </c>
      <c r="BJ461" s="15" t="s">
        <v>77</v>
      </c>
      <c r="BK461" s="214">
        <f>ROUND(I461*H461,2)</f>
        <v>0</v>
      </c>
      <c r="BL461" s="15" t="s">
        <v>238</v>
      </c>
      <c r="BM461" s="213" t="s">
        <v>1681</v>
      </c>
    </row>
    <row r="462" spans="1:65" s="2" customFormat="1" ht="16.5" customHeight="1">
      <c r="A462" s="36"/>
      <c r="B462" s="37"/>
      <c r="C462" s="220" t="s">
        <v>1682</v>
      </c>
      <c r="D462" s="220" t="s">
        <v>205</v>
      </c>
      <c r="E462" s="221" t="s">
        <v>1683</v>
      </c>
      <c r="F462" s="222" t="s">
        <v>1684</v>
      </c>
      <c r="G462" s="223" t="s">
        <v>235</v>
      </c>
      <c r="H462" s="224">
        <v>15.197</v>
      </c>
      <c r="I462" s="225"/>
      <c r="J462" s="226">
        <f>ROUND(I462*H462,2)</f>
        <v>0</v>
      </c>
      <c r="K462" s="222" t="s">
        <v>168</v>
      </c>
      <c r="L462" s="227"/>
      <c r="M462" s="228" t="s">
        <v>19</v>
      </c>
      <c r="N462" s="229" t="s">
        <v>40</v>
      </c>
      <c r="O462" s="82"/>
      <c r="P462" s="211">
        <f>O462*H462</f>
        <v>0</v>
      </c>
      <c r="Q462" s="211">
        <v>0.002</v>
      </c>
      <c r="R462" s="211">
        <f>Q462*H462</f>
        <v>0.030393999999999997</v>
      </c>
      <c r="S462" s="211">
        <v>0</v>
      </c>
      <c r="T462" s="212">
        <f>S462*H462</f>
        <v>0</v>
      </c>
      <c r="U462" s="36"/>
      <c r="V462" s="36"/>
      <c r="W462" s="36"/>
      <c r="X462" s="36"/>
      <c r="Y462" s="36"/>
      <c r="Z462" s="36"/>
      <c r="AA462" s="36"/>
      <c r="AB462" s="36"/>
      <c r="AC462" s="36"/>
      <c r="AD462" s="36"/>
      <c r="AE462" s="36"/>
      <c r="AR462" s="213" t="s">
        <v>314</v>
      </c>
      <c r="AT462" s="213" t="s">
        <v>205</v>
      </c>
      <c r="AU462" s="213" t="s">
        <v>79</v>
      </c>
      <c r="AY462" s="15" t="s">
        <v>162</v>
      </c>
      <c r="BE462" s="214">
        <f>IF(N462="základní",J462,0)</f>
        <v>0</v>
      </c>
      <c r="BF462" s="214">
        <f>IF(N462="snížená",J462,0)</f>
        <v>0</v>
      </c>
      <c r="BG462" s="214">
        <f>IF(N462="zákl. přenesená",J462,0)</f>
        <v>0</v>
      </c>
      <c r="BH462" s="214">
        <f>IF(N462="sníž. přenesená",J462,0)</f>
        <v>0</v>
      </c>
      <c r="BI462" s="214">
        <f>IF(N462="nulová",J462,0)</f>
        <v>0</v>
      </c>
      <c r="BJ462" s="15" t="s">
        <v>77</v>
      </c>
      <c r="BK462" s="214">
        <f>ROUND(I462*H462,2)</f>
        <v>0</v>
      </c>
      <c r="BL462" s="15" t="s">
        <v>238</v>
      </c>
      <c r="BM462" s="213" t="s">
        <v>1685</v>
      </c>
    </row>
    <row r="463" spans="1:65" s="2" customFormat="1" ht="44.25" customHeight="1">
      <c r="A463" s="36"/>
      <c r="B463" s="37"/>
      <c r="C463" s="202" t="s">
        <v>1686</v>
      </c>
      <c r="D463" s="202" t="s">
        <v>164</v>
      </c>
      <c r="E463" s="203" t="s">
        <v>1687</v>
      </c>
      <c r="F463" s="204" t="s">
        <v>1688</v>
      </c>
      <c r="G463" s="205" t="s">
        <v>235</v>
      </c>
      <c r="H463" s="206">
        <v>51.74</v>
      </c>
      <c r="I463" s="207"/>
      <c r="J463" s="208">
        <f>ROUND(I463*H463,2)</f>
        <v>0</v>
      </c>
      <c r="K463" s="204" t="s">
        <v>168</v>
      </c>
      <c r="L463" s="42"/>
      <c r="M463" s="209" t="s">
        <v>19</v>
      </c>
      <c r="N463" s="210" t="s">
        <v>40</v>
      </c>
      <c r="O463" s="82"/>
      <c r="P463" s="211">
        <f>O463*H463</f>
        <v>0</v>
      </c>
      <c r="Q463" s="211">
        <v>0.00012</v>
      </c>
      <c r="R463" s="211">
        <f>Q463*H463</f>
        <v>0.0062088</v>
      </c>
      <c r="S463" s="211">
        <v>0</v>
      </c>
      <c r="T463" s="212">
        <f>S463*H463</f>
        <v>0</v>
      </c>
      <c r="U463" s="36"/>
      <c r="V463" s="36"/>
      <c r="W463" s="36"/>
      <c r="X463" s="36"/>
      <c r="Y463" s="36"/>
      <c r="Z463" s="36"/>
      <c r="AA463" s="36"/>
      <c r="AB463" s="36"/>
      <c r="AC463" s="36"/>
      <c r="AD463" s="36"/>
      <c r="AE463" s="36"/>
      <c r="AR463" s="213" t="s">
        <v>238</v>
      </c>
      <c r="AT463" s="213" t="s">
        <v>164</v>
      </c>
      <c r="AU463" s="213" t="s">
        <v>79</v>
      </c>
      <c r="AY463" s="15" t="s">
        <v>162</v>
      </c>
      <c r="BE463" s="214">
        <f>IF(N463="základní",J463,0)</f>
        <v>0</v>
      </c>
      <c r="BF463" s="214">
        <f>IF(N463="snížená",J463,0)</f>
        <v>0</v>
      </c>
      <c r="BG463" s="214">
        <f>IF(N463="zákl. přenesená",J463,0)</f>
        <v>0</v>
      </c>
      <c r="BH463" s="214">
        <f>IF(N463="sníž. přenesená",J463,0)</f>
        <v>0</v>
      </c>
      <c r="BI463" s="214">
        <f>IF(N463="nulová",J463,0)</f>
        <v>0</v>
      </c>
      <c r="BJ463" s="15" t="s">
        <v>77</v>
      </c>
      <c r="BK463" s="214">
        <f>ROUND(I463*H463,2)</f>
        <v>0</v>
      </c>
      <c r="BL463" s="15" t="s">
        <v>238</v>
      </c>
      <c r="BM463" s="213" t="s">
        <v>1689</v>
      </c>
    </row>
    <row r="464" spans="1:47" s="2" customFormat="1" ht="12">
      <c r="A464" s="36"/>
      <c r="B464" s="37"/>
      <c r="C464" s="38"/>
      <c r="D464" s="215" t="s">
        <v>171</v>
      </c>
      <c r="E464" s="38"/>
      <c r="F464" s="216" t="s">
        <v>1690</v>
      </c>
      <c r="G464" s="38"/>
      <c r="H464" s="38"/>
      <c r="I464" s="217"/>
      <c r="J464" s="38"/>
      <c r="K464" s="38"/>
      <c r="L464" s="42"/>
      <c r="M464" s="218"/>
      <c r="N464" s="219"/>
      <c r="O464" s="82"/>
      <c r="P464" s="82"/>
      <c r="Q464" s="82"/>
      <c r="R464" s="82"/>
      <c r="S464" s="82"/>
      <c r="T464" s="83"/>
      <c r="U464" s="36"/>
      <c r="V464" s="36"/>
      <c r="W464" s="36"/>
      <c r="X464" s="36"/>
      <c r="Y464" s="36"/>
      <c r="Z464" s="36"/>
      <c r="AA464" s="36"/>
      <c r="AB464" s="36"/>
      <c r="AC464" s="36"/>
      <c r="AD464" s="36"/>
      <c r="AE464" s="36"/>
      <c r="AT464" s="15" t="s">
        <v>171</v>
      </c>
      <c r="AU464" s="15" t="s">
        <v>79</v>
      </c>
    </row>
    <row r="465" spans="1:65" s="2" customFormat="1" ht="16.5" customHeight="1">
      <c r="A465" s="36"/>
      <c r="B465" s="37"/>
      <c r="C465" s="220" t="s">
        <v>1691</v>
      </c>
      <c r="D465" s="220" t="s">
        <v>205</v>
      </c>
      <c r="E465" s="221" t="s">
        <v>1692</v>
      </c>
      <c r="F465" s="222" t="s">
        <v>1693</v>
      </c>
      <c r="G465" s="223" t="s">
        <v>235</v>
      </c>
      <c r="H465" s="224">
        <v>27.164</v>
      </c>
      <c r="I465" s="225"/>
      <c r="J465" s="226">
        <f>ROUND(I465*H465,2)</f>
        <v>0</v>
      </c>
      <c r="K465" s="222" t="s">
        <v>168</v>
      </c>
      <c r="L465" s="227"/>
      <c r="M465" s="228" t="s">
        <v>19</v>
      </c>
      <c r="N465" s="229" t="s">
        <v>40</v>
      </c>
      <c r="O465" s="82"/>
      <c r="P465" s="211">
        <f>O465*H465</f>
        <v>0</v>
      </c>
      <c r="Q465" s="211">
        <v>0.003</v>
      </c>
      <c r="R465" s="211">
        <f>Q465*H465</f>
        <v>0.08149200000000001</v>
      </c>
      <c r="S465" s="211">
        <v>0</v>
      </c>
      <c r="T465" s="212">
        <f>S465*H465</f>
        <v>0</v>
      </c>
      <c r="U465" s="36"/>
      <c r="V465" s="36"/>
      <c r="W465" s="36"/>
      <c r="X465" s="36"/>
      <c r="Y465" s="36"/>
      <c r="Z465" s="36"/>
      <c r="AA465" s="36"/>
      <c r="AB465" s="36"/>
      <c r="AC465" s="36"/>
      <c r="AD465" s="36"/>
      <c r="AE465" s="36"/>
      <c r="AR465" s="213" t="s">
        <v>314</v>
      </c>
      <c r="AT465" s="213" t="s">
        <v>205</v>
      </c>
      <c r="AU465" s="213" t="s">
        <v>79</v>
      </c>
      <c r="AY465" s="15" t="s">
        <v>162</v>
      </c>
      <c r="BE465" s="214">
        <f>IF(N465="základní",J465,0)</f>
        <v>0</v>
      </c>
      <c r="BF465" s="214">
        <f>IF(N465="snížená",J465,0)</f>
        <v>0</v>
      </c>
      <c r="BG465" s="214">
        <f>IF(N465="zákl. přenesená",J465,0)</f>
        <v>0</v>
      </c>
      <c r="BH465" s="214">
        <f>IF(N465="sníž. přenesená",J465,0)</f>
        <v>0</v>
      </c>
      <c r="BI465" s="214">
        <f>IF(N465="nulová",J465,0)</f>
        <v>0</v>
      </c>
      <c r="BJ465" s="15" t="s">
        <v>77</v>
      </c>
      <c r="BK465" s="214">
        <f>ROUND(I465*H465,2)</f>
        <v>0</v>
      </c>
      <c r="BL465" s="15" t="s">
        <v>238</v>
      </c>
      <c r="BM465" s="213" t="s">
        <v>1694</v>
      </c>
    </row>
    <row r="466" spans="1:65" s="2" customFormat="1" ht="16.5" customHeight="1">
      <c r="A466" s="36"/>
      <c r="B466" s="37"/>
      <c r="C466" s="220" t="s">
        <v>1695</v>
      </c>
      <c r="D466" s="220" t="s">
        <v>205</v>
      </c>
      <c r="E466" s="221" t="s">
        <v>1696</v>
      </c>
      <c r="F466" s="222" t="s">
        <v>1697</v>
      </c>
      <c r="G466" s="223" t="s">
        <v>235</v>
      </c>
      <c r="H466" s="224">
        <v>27.164</v>
      </c>
      <c r="I466" s="225"/>
      <c r="J466" s="226">
        <f>ROUND(I466*H466,2)</f>
        <v>0</v>
      </c>
      <c r="K466" s="222" t="s">
        <v>168</v>
      </c>
      <c r="L466" s="227"/>
      <c r="M466" s="228" t="s">
        <v>19</v>
      </c>
      <c r="N466" s="229" t="s">
        <v>40</v>
      </c>
      <c r="O466" s="82"/>
      <c r="P466" s="211">
        <f>O466*H466</f>
        <v>0</v>
      </c>
      <c r="Q466" s="211">
        <v>0.0021</v>
      </c>
      <c r="R466" s="211">
        <f>Q466*H466</f>
        <v>0.0570444</v>
      </c>
      <c r="S466" s="211">
        <v>0</v>
      </c>
      <c r="T466" s="212">
        <f>S466*H466</f>
        <v>0</v>
      </c>
      <c r="U466" s="36"/>
      <c r="V466" s="36"/>
      <c r="W466" s="36"/>
      <c r="X466" s="36"/>
      <c r="Y466" s="36"/>
      <c r="Z466" s="36"/>
      <c r="AA466" s="36"/>
      <c r="AB466" s="36"/>
      <c r="AC466" s="36"/>
      <c r="AD466" s="36"/>
      <c r="AE466" s="36"/>
      <c r="AR466" s="213" t="s">
        <v>314</v>
      </c>
      <c r="AT466" s="213" t="s">
        <v>205</v>
      </c>
      <c r="AU466" s="213" t="s">
        <v>79</v>
      </c>
      <c r="AY466" s="15" t="s">
        <v>162</v>
      </c>
      <c r="BE466" s="214">
        <f>IF(N466="základní",J466,0)</f>
        <v>0</v>
      </c>
      <c r="BF466" s="214">
        <f>IF(N466="snížená",J466,0)</f>
        <v>0</v>
      </c>
      <c r="BG466" s="214">
        <f>IF(N466="zákl. přenesená",J466,0)</f>
        <v>0</v>
      </c>
      <c r="BH466" s="214">
        <f>IF(N466="sníž. přenesená",J466,0)</f>
        <v>0</v>
      </c>
      <c r="BI466" s="214">
        <f>IF(N466="nulová",J466,0)</f>
        <v>0</v>
      </c>
      <c r="BJ466" s="15" t="s">
        <v>77</v>
      </c>
      <c r="BK466" s="214">
        <f>ROUND(I466*H466,2)</f>
        <v>0</v>
      </c>
      <c r="BL466" s="15" t="s">
        <v>238</v>
      </c>
      <c r="BM466" s="213" t="s">
        <v>1698</v>
      </c>
    </row>
    <row r="467" spans="1:65" s="2" customFormat="1" ht="33" customHeight="1">
      <c r="A467" s="36"/>
      <c r="B467" s="37"/>
      <c r="C467" s="202" t="s">
        <v>1699</v>
      </c>
      <c r="D467" s="202" t="s">
        <v>164</v>
      </c>
      <c r="E467" s="203" t="s">
        <v>1700</v>
      </c>
      <c r="F467" s="204" t="s">
        <v>1701</v>
      </c>
      <c r="G467" s="205" t="s">
        <v>235</v>
      </c>
      <c r="H467" s="206">
        <v>25.87</v>
      </c>
      <c r="I467" s="207"/>
      <c r="J467" s="208">
        <f>ROUND(I467*H467,2)</f>
        <v>0</v>
      </c>
      <c r="K467" s="204" t="s">
        <v>168</v>
      </c>
      <c r="L467" s="42"/>
      <c r="M467" s="209" t="s">
        <v>19</v>
      </c>
      <c r="N467" s="210" t="s">
        <v>40</v>
      </c>
      <c r="O467" s="82"/>
      <c r="P467" s="211">
        <f>O467*H467</f>
        <v>0</v>
      </c>
      <c r="Q467" s="211">
        <v>0.00204</v>
      </c>
      <c r="R467" s="211">
        <f>Q467*H467</f>
        <v>0.052774800000000004</v>
      </c>
      <c r="S467" s="211">
        <v>0</v>
      </c>
      <c r="T467" s="212">
        <f>S467*H467</f>
        <v>0</v>
      </c>
      <c r="U467" s="36"/>
      <c r="V467" s="36"/>
      <c r="W467" s="36"/>
      <c r="X467" s="36"/>
      <c r="Y467" s="36"/>
      <c r="Z467" s="36"/>
      <c r="AA467" s="36"/>
      <c r="AB467" s="36"/>
      <c r="AC467" s="36"/>
      <c r="AD467" s="36"/>
      <c r="AE467" s="36"/>
      <c r="AR467" s="213" t="s">
        <v>238</v>
      </c>
      <c r="AT467" s="213" t="s">
        <v>164</v>
      </c>
      <c r="AU467" s="213" t="s">
        <v>79</v>
      </c>
      <c r="AY467" s="15" t="s">
        <v>162</v>
      </c>
      <c r="BE467" s="214">
        <f>IF(N467="základní",J467,0)</f>
        <v>0</v>
      </c>
      <c r="BF467" s="214">
        <f>IF(N467="snížená",J467,0)</f>
        <v>0</v>
      </c>
      <c r="BG467" s="214">
        <f>IF(N467="zákl. přenesená",J467,0)</f>
        <v>0</v>
      </c>
      <c r="BH467" s="214">
        <f>IF(N467="sníž. přenesená",J467,0)</f>
        <v>0</v>
      </c>
      <c r="BI467" s="214">
        <f>IF(N467="nulová",J467,0)</f>
        <v>0</v>
      </c>
      <c r="BJ467" s="15" t="s">
        <v>77</v>
      </c>
      <c r="BK467" s="214">
        <f>ROUND(I467*H467,2)</f>
        <v>0</v>
      </c>
      <c r="BL467" s="15" t="s">
        <v>238</v>
      </c>
      <c r="BM467" s="213" t="s">
        <v>1702</v>
      </c>
    </row>
    <row r="468" spans="1:47" s="2" customFormat="1" ht="12">
      <c r="A468" s="36"/>
      <c r="B468" s="37"/>
      <c r="C468" s="38"/>
      <c r="D468" s="215" t="s">
        <v>171</v>
      </c>
      <c r="E468" s="38"/>
      <c r="F468" s="216" t="s">
        <v>1703</v>
      </c>
      <c r="G468" s="38"/>
      <c r="H468" s="38"/>
      <c r="I468" s="217"/>
      <c r="J468" s="38"/>
      <c r="K468" s="38"/>
      <c r="L468" s="42"/>
      <c r="M468" s="218"/>
      <c r="N468" s="219"/>
      <c r="O468" s="82"/>
      <c r="P468" s="82"/>
      <c r="Q468" s="82"/>
      <c r="R468" s="82"/>
      <c r="S468" s="82"/>
      <c r="T468" s="83"/>
      <c r="U468" s="36"/>
      <c r="V468" s="36"/>
      <c r="W468" s="36"/>
      <c r="X468" s="36"/>
      <c r="Y468" s="36"/>
      <c r="Z468" s="36"/>
      <c r="AA468" s="36"/>
      <c r="AB468" s="36"/>
      <c r="AC468" s="36"/>
      <c r="AD468" s="36"/>
      <c r="AE468" s="36"/>
      <c r="AT468" s="15" t="s">
        <v>171</v>
      </c>
      <c r="AU468" s="15" t="s">
        <v>79</v>
      </c>
    </row>
    <row r="469" spans="1:65" s="2" customFormat="1" ht="16.5" customHeight="1">
      <c r="A469" s="36"/>
      <c r="B469" s="37"/>
      <c r="C469" s="220" t="s">
        <v>1704</v>
      </c>
      <c r="D469" s="220" t="s">
        <v>205</v>
      </c>
      <c r="E469" s="221" t="s">
        <v>1705</v>
      </c>
      <c r="F469" s="222" t="s">
        <v>1706</v>
      </c>
      <c r="G469" s="223" t="s">
        <v>167</v>
      </c>
      <c r="H469" s="224">
        <v>4.89</v>
      </c>
      <c r="I469" s="225"/>
      <c r="J469" s="226">
        <f>ROUND(I469*H469,2)</f>
        <v>0</v>
      </c>
      <c r="K469" s="222" t="s">
        <v>168</v>
      </c>
      <c r="L469" s="227"/>
      <c r="M469" s="228" t="s">
        <v>19</v>
      </c>
      <c r="N469" s="229" t="s">
        <v>40</v>
      </c>
      <c r="O469" s="82"/>
      <c r="P469" s="211">
        <f>O469*H469</f>
        <v>0</v>
      </c>
      <c r="Q469" s="211">
        <v>0.025</v>
      </c>
      <c r="R469" s="211">
        <f>Q469*H469</f>
        <v>0.12225</v>
      </c>
      <c r="S469" s="211">
        <v>0</v>
      </c>
      <c r="T469" s="212">
        <f>S469*H469</f>
        <v>0</v>
      </c>
      <c r="U469" s="36"/>
      <c r="V469" s="36"/>
      <c r="W469" s="36"/>
      <c r="X469" s="36"/>
      <c r="Y469" s="36"/>
      <c r="Z469" s="36"/>
      <c r="AA469" s="36"/>
      <c r="AB469" s="36"/>
      <c r="AC469" s="36"/>
      <c r="AD469" s="36"/>
      <c r="AE469" s="36"/>
      <c r="AR469" s="213" t="s">
        <v>314</v>
      </c>
      <c r="AT469" s="213" t="s">
        <v>205</v>
      </c>
      <c r="AU469" s="213" t="s">
        <v>79</v>
      </c>
      <c r="AY469" s="15" t="s">
        <v>162</v>
      </c>
      <c r="BE469" s="214">
        <f>IF(N469="základní",J469,0)</f>
        <v>0</v>
      </c>
      <c r="BF469" s="214">
        <f>IF(N469="snížená",J469,0)</f>
        <v>0</v>
      </c>
      <c r="BG469" s="214">
        <f>IF(N469="zákl. přenesená",J469,0)</f>
        <v>0</v>
      </c>
      <c r="BH469" s="214">
        <f>IF(N469="sníž. přenesená",J469,0)</f>
        <v>0</v>
      </c>
      <c r="BI469" s="214">
        <f>IF(N469="nulová",J469,0)</f>
        <v>0</v>
      </c>
      <c r="BJ469" s="15" t="s">
        <v>77</v>
      </c>
      <c r="BK469" s="214">
        <f>ROUND(I469*H469,2)</f>
        <v>0</v>
      </c>
      <c r="BL469" s="15" t="s">
        <v>238</v>
      </c>
      <c r="BM469" s="213" t="s">
        <v>1707</v>
      </c>
    </row>
    <row r="470" spans="1:65" s="2" customFormat="1" ht="37.8" customHeight="1">
      <c r="A470" s="36"/>
      <c r="B470" s="37"/>
      <c r="C470" s="202" t="s">
        <v>1708</v>
      </c>
      <c r="D470" s="202" t="s">
        <v>164</v>
      </c>
      <c r="E470" s="203" t="s">
        <v>1709</v>
      </c>
      <c r="F470" s="204" t="s">
        <v>1710</v>
      </c>
      <c r="G470" s="205" t="s">
        <v>235</v>
      </c>
      <c r="H470" s="206">
        <v>1549.671</v>
      </c>
      <c r="I470" s="207"/>
      <c r="J470" s="208">
        <f>ROUND(I470*H470,2)</f>
        <v>0</v>
      </c>
      <c r="K470" s="204" t="s">
        <v>19</v>
      </c>
      <c r="L470" s="42"/>
      <c r="M470" s="209" t="s">
        <v>19</v>
      </c>
      <c r="N470" s="210" t="s">
        <v>40</v>
      </c>
      <c r="O470" s="82"/>
      <c r="P470" s="211">
        <f>O470*H470</f>
        <v>0</v>
      </c>
      <c r="Q470" s="211">
        <v>0</v>
      </c>
      <c r="R470" s="211">
        <f>Q470*H470</f>
        <v>0</v>
      </c>
      <c r="S470" s="211">
        <v>0</v>
      </c>
      <c r="T470" s="212">
        <f>S470*H470</f>
        <v>0</v>
      </c>
      <c r="U470" s="36"/>
      <c r="V470" s="36"/>
      <c r="W470" s="36"/>
      <c r="X470" s="36"/>
      <c r="Y470" s="36"/>
      <c r="Z470" s="36"/>
      <c r="AA470" s="36"/>
      <c r="AB470" s="36"/>
      <c r="AC470" s="36"/>
      <c r="AD470" s="36"/>
      <c r="AE470" s="36"/>
      <c r="AR470" s="213" t="s">
        <v>238</v>
      </c>
      <c r="AT470" s="213" t="s">
        <v>164</v>
      </c>
      <c r="AU470" s="213" t="s">
        <v>79</v>
      </c>
      <c r="AY470" s="15" t="s">
        <v>162</v>
      </c>
      <c r="BE470" s="214">
        <f>IF(N470="základní",J470,0)</f>
        <v>0</v>
      </c>
      <c r="BF470" s="214">
        <f>IF(N470="snížená",J470,0)</f>
        <v>0</v>
      </c>
      <c r="BG470" s="214">
        <f>IF(N470="zákl. přenesená",J470,0)</f>
        <v>0</v>
      </c>
      <c r="BH470" s="214">
        <f>IF(N470="sníž. přenesená",J470,0)</f>
        <v>0</v>
      </c>
      <c r="BI470" s="214">
        <f>IF(N470="nulová",J470,0)</f>
        <v>0</v>
      </c>
      <c r="BJ470" s="15" t="s">
        <v>77</v>
      </c>
      <c r="BK470" s="214">
        <f>ROUND(I470*H470,2)</f>
        <v>0</v>
      </c>
      <c r="BL470" s="15" t="s">
        <v>238</v>
      </c>
      <c r="BM470" s="213" t="s">
        <v>1711</v>
      </c>
    </row>
    <row r="471" spans="1:65" s="2" customFormat="1" ht="24.15" customHeight="1">
      <c r="A471" s="36"/>
      <c r="B471" s="37"/>
      <c r="C471" s="220" t="s">
        <v>1712</v>
      </c>
      <c r="D471" s="220" t="s">
        <v>205</v>
      </c>
      <c r="E471" s="221" t="s">
        <v>1713</v>
      </c>
      <c r="F471" s="222" t="s">
        <v>1714</v>
      </c>
      <c r="G471" s="223" t="s">
        <v>235</v>
      </c>
      <c r="H471" s="224">
        <v>1580.664</v>
      </c>
      <c r="I471" s="225"/>
      <c r="J471" s="226">
        <f>ROUND(I471*H471,2)</f>
        <v>0</v>
      </c>
      <c r="K471" s="222" t="s">
        <v>168</v>
      </c>
      <c r="L471" s="227"/>
      <c r="M471" s="228" t="s">
        <v>19</v>
      </c>
      <c r="N471" s="229" t="s">
        <v>40</v>
      </c>
      <c r="O471" s="82"/>
      <c r="P471" s="211">
        <f>O471*H471</f>
        <v>0</v>
      </c>
      <c r="Q471" s="211">
        <v>0.00608</v>
      </c>
      <c r="R471" s="211">
        <f>Q471*H471</f>
        <v>9.61043712</v>
      </c>
      <c r="S471" s="211">
        <v>0</v>
      </c>
      <c r="T471" s="212">
        <f>S471*H471</f>
        <v>0</v>
      </c>
      <c r="U471" s="36"/>
      <c r="V471" s="36"/>
      <c r="W471" s="36"/>
      <c r="X471" s="36"/>
      <c r="Y471" s="36"/>
      <c r="Z471" s="36"/>
      <c r="AA471" s="36"/>
      <c r="AB471" s="36"/>
      <c r="AC471" s="36"/>
      <c r="AD471" s="36"/>
      <c r="AE471" s="36"/>
      <c r="AR471" s="213" t="s">
        <v>314</v>
      </c>
      <c r="AT471" s="213" t="s">
        <v>205</v>
      </c>
      <c r="AU471" s="213" t="s">
        <v>79</v>
      </c>
      <c r="AY471" s="15" t="s">
        <v>162</v>
      </c>
      <c r="BE471" s="214">
        <f>IF(N471="základní",J471,0)</f>
        <v>0</v>
      </c>
      <c r="BF471" s="214">
        <f>IF(N471="snížená",J471,0)</f>
        <v>0</v>
      </c>
      <c r="BG471" s="214">
        <f>IF(N471="zákl. přenesená",J471,0)</f>
        <v>0</v>
      </c>
      <c r="BH471" s="214">
        <f>IF(N471="sníž. přenesená",J471,0)</f>
        <v>0</v>
      </c>
      <c r="BI471" s="214">
        <f>IF(N471="nulová",J471,0)</f>
        <v>0</v>
      </c>
      <c r="BJ471" s="15" t="s">
        <v>77</v>
      </c>
      <c r="BK471" s="214">
        <f>ROUND(I471*H471,2)</f>
        <v>0</v>
      </c>
      <c r="BL471" s="15" t="s">
        <v>238</v>
      </c>
      <c r="BM471" s="213" t="s">
        <v>1715</v>
      </c>
    </row>
    <row r="472" spans="1:65" s="2" customFormat="1" ht="37.8" customHeight="1">
      <c r="A472" s="36"/>
      <c r="B472" s="37"/>
      <c r="C472" s="202" t="s">
        <v>1716</v>
      </c>
      <c r="D472" s="202" t="s">
        <v>164</v>
      </c>
      <c r="E472" s="203" t="s">
        <v>1717</v>
      </c>
      <c r="F472" s="204" t="s">
        <v>1718</v>
      </c>
      <c r="G472" s="205" t="s">
        <v>235</v>
      </c>
      <c r="H472" s="206">
        <v>1691.817</v>
      </c>
      <c r="I472" s="207"/>
      <c r="J472" s="208">
        <f>ROUND(I472*H472,2)</f>
        <v>0</v>
      </c>
      <c r="K472" s="204" t="s">
        <v>168</v>
      </c>
      <c r="L472" s="42"/>
      <c r="M472" s="209" t="s">
        <v>19</v>
      </c>
      <c r="N472" s="210" t="s">
        <v>40</v>
      </c>
      <c r="O472" s="82"/>
      <c r="P472" s="211">
        <f>O472*H472</f>
        <v>0</v>
      </c>
      <c r="Q472" s="211">
        <v>0</v>
      </c>
      <c r="R472" s="211">
        <f>Q472*H472</f>
        <v>0</v>
      </c>
      <c r="S472" s="211">
        <v>0</v>
      </c>
      <c r="T472" s="212">
        <f>S472*H472</f>
        <v>0</v>
      </c>
      <c r="U472" s="36"/>
      <c r="V472" s="36"/>
      <c r="W472" s="36"/>
      <c r="X472" s="36"/>
      <c r="Y472" s="36"/>
      <c r="Z472" s="36"/>
      <c r="AA472" s="36"/>
      <c r="AB472" s="36"/>
      <c r="AC472" s="36"/>
      <c r="AD472" s="36"/>
      <c r="AE472" s="36"/>
      <c r="AR472" s="213" t="s">
        <v>238</v>
      </c>
      <c r="AT472" s="213" t="s">
        <v>164</v>
      </c>
      <c r="AU472" s="213" t="s">
        <v>79</v>
      </c>
      <c r="AY472" s="15" t="s">
        <v>162</v>
      </c>
      <c r="BE472" s="214">
        <f>IF(N472="základní",J472,0)</f>
        <v>0</v>
      </c>
      <c r="BF472" s="214">
        <f>IF(N472="snížená",J472,0)</f>
        <v>0</v>
      </c>
      <c r="BG472" s="214">
        <f>IF(N472="zákl. přenesená",J472,0)</f>
        <v>0</v>
      </c>
      <c r="BH472" s="214">
        <f>IF(N472="sníž. přenesená",J472,0)</f>
        <v>0</v>
      </c>
      <c r="BI472" s="214">
        <f>IF(N472="nulová",J472,0)</f>
        <v>0</v>
      </c>
      <c r="BJ472" s="15" t="s">
        <v>77</v>
      </c>
      <c r="BK472" s="214">
        <f>ROUND(I472*H472,2)</f>
        <v>0</v>
      </c>
      <c r="BL472" s="15" t="s">
        <v>238</v>
      </c>
      <c r="BM472" s="213" t="s">
        <v>1719</v>
      </c>
    </row>
    <row r="473" spans="1:47" s="2" customFormat="1" ht="12">
      <c r="A473" s="36"/>
      <c r="B473" s="37"/>
      <c r="C473" s="38"/>
      <c r="D473" s="215" t="s">
        <v>171</v>
      </c>
      <c r="E473" s="38"/>
      <c r="F473" s="216" t="s">
        <v>1720</v>
      </c>
      <c r="G473" s="38"/>
      <c r="H473" s="38"/>
      <c r="I473" s="217"/>
      <c r="J473" s="38"/>
      <c r="K473" s="38"/>
      <c r="L473" s="42"/>
      <c r="M473" s="218"/>
      <c r="N473" s="219"/>
      <c r="O473" s="82"/>
      <c r="P473" s="82"/>
      <c r="Q473" s="82"/>
      <c r="R473" s="82"/>
      <c r="S473" s="82"/>
      <c r="T473" s="83"/>
      <c r="U473" s="36"/>
      <c r="V473" s="36"/>
      <c r="W473" s="36"/>
      <c r="X473" s="36"/>
      <c r="Y473" s="36"/>
      <c r="Z473" s="36"/>
      <c r="AA473" s="36"/>
      <c r="AB473" s="36"/>
      <c r="AC473" s="36"/>
      <c r="AD473" s="36"/>
      <c r="AE473" s="36"/>
      <c r="AT473" s="15" t="s">
        <v>171</v>
      </c>
      <c r="AU473" s="15" t="s">
        <v>79</v>
      </c>
    </row>
    <row r="474" spans="1:65" s="2" customFormat="1" ht="24.15" customHeight="1">
      <c r="A474" s="36"/>
      <c r="B474" s="37"/>
      <c r="C474" s="220" t="s">
        <v>1721</v>
      </c>
      <c r="D474" s="220" t="s">
        <v>205</v>
      </c>
      <c r="E474" s="221" t="s">
        <v>1722</v>
      </c>
      <c r="F474" s="222" t="s">
        <v>1723</v>
      </c>
      <c r="G474" s="223" t="s">
        <v>235</v>
      </c>
      <c r="H474" s="224">
        <v>1776.408</v>
      </c>
      <c r="I474" s="225"/>
      <c r="J474" s="226">
        <f>ROUND(I474*H474,2)</f>
        <v>0</v>
      </c>
      <c r="K474" s="222" t="s">
        <v>168</v>
      </c>
      <c r="L474" s="227"/>
      <c r="M474" s="228" t="s">
        <v>19</v>
      </c>
      <c r="N474" s="229" t="s">
        <v>40</v>
      </c>
      <c r="O474" s="82"/>
      <c r="P474" s="211">
        <f>O474*H474</f>
        <v>0</v>
      </c>
      <c r="Q474" s="211">
        <v>0.0014</v>
      </c>
      <c r="R474" s="211">
        <f>Q474*H474</f>
        <v>2.4869711999999997</v>
      </c>
      <c r="S474" s="211">
        <v>0</v>
      </c>
      <c r="T474" s="212">
        <f>S474*H474</f>
        <v>0</v>
      </c>
      <c r="U474" s="36"/>
      <c r="V474" s="36"/>
      <c r="W474" s="36"/>
      <c r="X474" s="36"/>
      <c r="Y474" s="36"/>
      <c r="Z474" s="36"/>
      <c r="AA474" s="36"/>
      <c r="AB474" s="36"/>
      <c r="AC474" s="36"/>
      <c r="AD474" s="36"/>
      <c r="AE474" s="36"/>
      <c r="AR474" s="213" t="s">
        <v>314</v>
      </c>
      <c r="AT474" s="213" t="s">
        <v>205</v>
      </c>
      <c r="AU474" s="213" t="s">
        <v>79</v>
      </c>
      <c r="AY474" s="15" t="s">
        <v>162</v>
      </c>
      <c r="BE474" s="214">
        <f>IF(N474="základní",J474,0)</f>
        <v>0</v>
      </c>
      <c r="BF474" s="214">
        <f>IF(N474="snížená",J474,0)</f>
        <v>0</v>
      </c>
      <c r="BG474" s="214">
        <f>IF(N474="zákl. přenesená",J474,0)</f>
        <v>0</v>
      </c>
      <c r="BH474" s="214">
        <f>IF(N474="sníž. přenesená",J474,0)</f>
        <v>0</v>
      </c>
      <c r="BI474" s="214">
        <f>IF(N474="nulová",J474,0)</f>
        <v>0</v>
      </c>
      <c r="BJ474" s="15" t="s">
        <v>77</v>
      </c>
      <c r="BK474" s="214">
        <f>ROUND(I474*H474,2)</f>
        <v>0</v>
      </c>
      <c r="BL474" s="15" t="s">
        <v>238</v>
      </c>
      <c r="BM474" s="213" t="s">
        <v>1724</v>
      </c>
    </row>
    <row r="475" spans="1:65" s="2" customFormat="1" ht="49.05" customHeight="1">
      <c r="A475" s="36"/>
      <c r="B475" s="37"/>
      <c r="C475" s="202" t="s">
        <v>1725</v>
      </c>
      <c r="D475" s="202" t="s">
        <v>164</v>
      </c>
      <c r="E475" s="203" t="s">
        <v>1726</v>
      </c>
      <c r="F475" s="204" t="s">
        <v>1727</v>
      </c>
      <c r="G475" s="205" t="s">
        <v>235</v>
      </c>
      <c r="H475" s="206">
        <v>1691.817</v>
      </c>
      <c r="I475" s="207"/>
      <c r="J475" s="208">
        <f>ROUND(I475*H475,2)</f>
        <v>0</v>
      </c>
      <c r="K475" s="204" t="s">
        <v>168</v>
      </c>
      <c r="L475" s="42"/>
      <c r="M475" s="209" t="s">
        <v>19</v>
      </c>
      <c r="N475" s="210" t="s">
        <v>40</v>
      </c>
      <c r="O475" s="82"/>
      <c r="P475" s="211">
        <f>O475*H475</f>
        <v>0</v>
      </c>
      <c r="Q475" s="211">
        <v>1E-05</v>
      </c>
      <c r="R475" s="211">
        <f>Q475*H475</f>
        <v>0.01691817</v>
      </c>
      <c r="S475" s="211">
        <v>0</v>
      </c>
      <c r="T475" s="212">
        <f>S475*H475</f>
        <v>0</v>
      </c>
      <c r="U475" s="36"/>
      <c r="V475" s="36"/>
      <c r="W475" s="36"/>
      <c r="X475" s="36"/>
      <c r="Y475" s="36"/>
      <c r="Z475" s="36"/>
      <c r="AA475" s="36"/>
      <c r="AB475" s="36"/>
      <c r="AC475" s="36"/>
      <c r="AD475" s="36"/>
      <c r="AE475" s="36"/>
      <c r="AR475" s="213" t="s">
        <v>238</v>
      </c>
      <c r="AT475" s="213" t="s">
        <v>164</v>
      </c>
      <c r="AU475" s="213" t="s">
        <v>79</v>
      </c>
      <c r="AY475" s="15" t="s">
        <v>162</v>
      </c>
      <c r="BE475" s="214">
        <f>IF(N475="základní",J475,0)</f>
        <v>0</v>
      </c>
      <c r="BF475" s="214">
        <f>IF(N475="snížená",J475,0)</f>
        <v>0</v>
      </c>
      <c r="BG475" s="214">
        <f>IF(N475="zákl. přenesená",J475,0)</f>
        <v>0</v>
      </c>
      <c r="BH475" s="214">
        <f>IF(N475="sníž. přenesená",J475,0)</f>
        <v>0</v>
      </c>
      <c r="BI475" s="214">
        <f>IF(N475="nulová",J475,0)</f>
        <v>0</v>
      </c>
      <c r="BJ475" s="15" t="s">
        <v>77</v>
      </c>
      <c r="BK475" s="214">
        <f>ROUND(I475*H475,2)</f>
        <v>0</v>
      </c>
      <c r="BL475" s="15" t="s">
        <v>238</v>
      </c>
      <c r="BM475" s="213" t="s">
        <v>1728</v>
      </c>
    </row>
    <row r="476" spans="1:47" s="2" customFormat="1" ht="12">
      <c r="A476" s="36"/>
      <c r="B476" s="37"/>
      <c r="C476" s="38"/>
      <c r="D476" s="215" t="s">
        <v>171</v>
      </c>
      <c r="E476" s="38"/>
      <c r="F476" s="216" t="s">
        <v>1729</v>
      </c>
      <c r="G476" s="38"/>
      <c r="H476" s="38"/>
      <c r="I476" s="217"/>
      <c r="J476" s="38"/>
      <c r="K476" s="38"/>
      <c r="L476" s="42"/>
      <c r="M476" s="218"/>
      <c r="N476" s="219"/>
      <c r="O476" s="82"/>
      <c r="P476" s="82"/>
      <c r="Q476" s="82"/>
      <c r="R476" s="82"/>
      <c r="S476" s="82"/>
      <c r="T476" s="83"/>
      <c r="U476" s="36"/>
      <c r="V476" s="36"/>
      <c r="W476" s="36"/>
      <c r="X476" s="36"/>
      <c r="Y476" s="36"/>
      <c r="Z476" s="36"/>
      <c r="AA476" s="36"/>
      <c r="AB476" s="36"/>
      <c r="AC476" s="36"/>
      <c r="AD476" s="36"/>
      <c r="AE476" s="36"/>
      <c r="AT476" s="15" t="s">
        <v>171</v>
      </c>
      <c r="AU476" s="15" t="s">
        <v>79</v>
      </c>
    </row>
    <row r="477" spans="1:65" s="2" customFormat="1" ht="24.15" customHeight="1">
      <c r="A477" s="36"/>
      <c r="B477" s="37"/>
      <c r="C477" s="220" t="s">
        <v>1730</v>
      </c>
      <c r="D477" s="220" t="s">
        <v>205</v>
      </c>
      <c r="E477" s="221" t="s">
        <v>1731</v>
      </c>
      <c r="F477" s="222" t="s">
        <v>1732</v>
      </c>
      <c r="G477" s="223" t="s">
        <v>235</v>
      </c>
      <c r="H477" s="224">
        <v>1776.408</v>
      </c>
      <c r="I477" s="225"/>
      <c r="J477" s="226">
        <f>ROUND(I477*H477,2)</f>
        <v>0</v>
      </c>
      <c r="K477" s="222" t="s">
        <v>168</v>
      </c>
      <c r="L477" s="227"/>
      <c r="M477" s="228" t="s">
        <v>19</v>
      </c>
      <c r="N477" s="229" t="s">
        <v>40</v>
      </c>
      <c r="O477" s="82"/>
      <c r="P477" s="211">
        <f>O477*H477</f>
        <v>0</v>
      </c>
      <c r="Q477" s="211">
        <v>0.00017</v>
      </c>
      <c r="R477" s="211">
        <f>Q477*H477</f>
        <v>0.30198936</v>
      </c>
      <c r="S477" s="211">
        <v>0</v>
      </c>
      <c r="T477" s="212">
        <f>S477*H477</f>
        <v>0</v>
      </c>
      <c r="U477" s="36"/>
      <c r="V477" s="36"/>
      <c r="W477" s="36"/>
      <c r="X477" s="36"/>
      <c r="Y477" s="36"/>
      <c r="Z477" s="36"/>
      <c r="AA477" s="36"/>
      <c r="AB477" s="36"/>
      <c r="AC477" s="36"/>
      <c r="AD477" s="36"/>
      <c r="AE477" s="36"/>
      <c r="AR477" s="213" t="s">
        <v>314</v>
      </c>
      <c r="AT477" s="213" t="s">
        <v>205</v>
      </c>
      <c r="AU477" s="213" t="s">
        <v>79</v>
      </c>
      <c r="AY477" s="15" t="s">
        <v>162</v>
      </c>
      <c r="BE477" s="214">
        <f>IF(N477="základní",J477,0)</f>
        <v>0</v>
      </c>
      <c r="BF477" s="214">
        <f>IF(N477="snížená",J477,0)</f>
        <v>0</v>
      </c>
      <c r="BG477" s="214">
        <f>IF(N477="zákl. přenesená",J477,0)</f>
        <v>0</v>
      </c>
      <c r="BH477" s="214">
        <f>IF(N477="sníž. přenesená",J477,0)</f>
        <v>0</v>
      </c>
      <c r="BI477" s="214">
        <f>IF(N477="nulová",J477,0)</f>
        <v>0</v>
      </c>
      <c r="BJ477" s="15" t="s">
        <v>77</v>
      </c>
      <c r="BK477" s="214">
        <f>ROUND(I477*H477,2)</f>
        <v>0</v>
      </c>
      <c r="BL477" s="15" t="s">
        <v>238</v>
      </c>
      <c r="BM477" s="213" t="s">
        <v>1733</v>
      </c>
    </row>
    <row r="478" spans="1:65" s="2" customFormat="1" ht="37.8" customHeight="1">
      <c r="A478" s="36"/>
      <c r="B478" s="37"/>
      <c r="C478" s="202" t="s">
        <v>1734</v>
      </c>
      <c r="D478" s="202" t="s">
        <v>164</v>
      </c>
      <c r="E478" s="203" t="s">
        <v>1735</v>
      </c>
      <c r="F478" s="204" t="s">
        <v>1736</v>
      </c>
      <c r="G478" s="205" t="s">
        <v>167</v>
      </c>
      <c r="H478" s="206">
        <v>297.695</v>
      </c>
      <c r="I478" s="207"/>
      <c r="J478" s="208">
        <f>ROUND(I478*H478,2)</f>
        <v>0</v>
      </c>
      <c r="K478" s="204" t="s">
        <v>168</v>
      </c>
      <c r="L478" s="42"/>
      <c r="M478" s="209" t="s">
        <v>19</v>
      </c>
      <c r="N478" s="210" t="s">
        <v>40</v>
      </c>
      <c r="O478" s="82"/>
      <c r="P478" s="211">
        <f>O478*H478</f>
        <v>0</v>
      </c>
      <c r="Q478" s="211">
        <v>0.0105</v>
      </c>
      <c r="R478" s="211">
        <f>Q478*H478</f>
        <v>3.1257975</v>
      </c>
      <c r="S478" s="211">
        <v>0</v>
      </c>
      <c r="T478" s="212">
        <f>S478*H478</f>
        <v>0</v>
      </c>
      <c r="U478" s="36"/>
      <c r="V478" s="36"/>
      <c r="W478" s="36"/>
      <c r="X478" s="36"/>
      <c r="Y478" s="36"/>
      <c r="Z478" s="36"/>
      <c r="AA478" s="36"/>
      <c r="AB478" s="36"/>
      <c r="AC478" s="36"/>
      <c r="AD478" s="36"/>
      <c r="AE478" s="36"/>
      <c r="AR478" s="213" t="s">
        <v>238</v>
      </c>
      <c r="AT478" s="213" t="s">
        <v>164</v>
      </c>
      <c r="AU478" s="213" t="s">
        <v>79</v>
      </c>
      <c r="AY478" s="15" t="s">
        <v>162</v>
      </c>
      <c r="BE478" s="214">
        <f>IF(N478="základní",J478,0)</f>
        <v>0</v>
      </c>
      <c r="BF478" s="214">
        <f>IF(N478="snížená",J478,0)</f>
        <v>0</v>
      </c>
      <c r="BG478" s="214">
        <f>IF(N478="zákl. přenesená",J478,0)</f>
        <v>0</v>
      </c>
      <c r="BH478" s="214">
        <f>IF(N478="sníž. přenesená",J478,0)</f>
        <v>0</v>
      </c>
      <c r="BI478" s="214">
        <f>IF(N478="nulová",J478,0)</f>
        <v>0</v>
      </c>
      <c r="BJ478" s="15" t="s">
        <v>77</v>
      </c>
      <c r="BK478" s="214">
        <f>ROUND(I478*H478,2)</f>
        <v>0</v>
      </c>
      <c r="BL478" s="15" t="s">
        <v>238</v>
      </c>
      <c r="BM478" s="213" t="s">
        <v>1737</v>
      </c>
    </row>
    <row r="479" spans="1:47" s="2" customFormat="1" ht="12">
      <c r="A479" s="36"/>
      <c r="B479" s="37"/>
      <c r="C479" s="38"/>
      <c r="D479" s="215" t="s">
        <v>171</v>
      </c>
      <c r="E479" s="38"/>
      <c r="F479" s="216" t="s">
        <v>1738</v>
      </c>
      <c r="G479" s="38"/>
      <c r="H479" s="38"/>
      <c r="I479" s="217"/>
      <c r="J479" s="38"/>
      <c r="K479" s="38"/>
      <c r="L479" s="42"/>
      <c r="M479" s="218"/>
      <c r="N479" s="219"/>
      <c r="O479" s="82"/>
      <c r="P479" s="82"/>
      <c r="Q479" s="82"/>
      <c r="R479" s="82"/>
      <c r="S479" s="82"/>
      <c r="T479" s="83"/>
      <c r="U479" s="36"/>
      <c r="V479" s="36"/>
      <c r="W479" s="36"/>
      <c r="X479" s="36"/>
      <c r="Y479" s="36"/>
      <c r="Z479" s="36"/>
      <c r="AA479" s="36"/>
      <c r="AB479" s="36"/>
      <c r="AC479" s="36"/>
      <c r="AD479" s="36"/>
      <c r="AE479" s="36"/>
      <c r="AT479" s="15" t="s">
        <v>171</v>
      </c>
      <c r="AU479" s="15" t="s">
        <v>79</v>
      </c>
    </row>
    <row r="480" spans="1:65" s="2" customFormat="1" ht="44.25" customHeight="1">
      <c r="A480" s="36"/>
      <c r="B480" s="37"/>
      <c r="C480" s="202" t="s">
        <v>1739</v>
      </c>
      <c r="D480" s="202" t="s">
        <v>164</v>
      </c>
      <c r="E480" s="203" t="s">
        <v>1740</v>
      </c>
      <c r="F480" s="204" t="s">
        <v>1741</v>
      </c>
      <c r="G480" s="205" t="s">
        <v>235</v>
      </c>
      <c r="H480" s="206">
        <v>40.17</v>
      </c>
      <c r="I480" s="207"/>
      <c r="J480" s="208">
        <f>ROUND(I480*H480,2)</f>
        <v>0</v>
      </c>
      <c r="K480" s="204" t="s">
        <v>168</v>
      </c>
      <c r="L480" s="42"/>
      <c r="M480" s="209" t="s">
        <v>19</v>
      </c>
      <c r="N480" s="210" t="s">
        <v>40</v>
      </c>
      <c r="O480" s="82"/>
      <c r="P480" s="211">
        <f>O480*H480</f>
        <v>0</v>
      </c>
      <c r="Q480" s="211">
        <v>0</v>
      </c>
      <c r="R480" s="211">
        <f>Q480*H480</f>
        <v>0</v>
      </c>
      <c r="S480" s="211">
        <v>0</v>
      </c>
      <c r="T480" s="212">
        <f>S480*H480</f>
        <v>0</v>
      </c>
      <c r="U480" s="36"/>
      <c r="V480" s="36"/>
      <c r="W480" s="36"/>
      <c r="X480" s="36"/>
      <c r="Y480" s="36"/>
      <c r="Z480" s="36"/>
      <c r="AA480" s="36"/>
      <c r="AB480" s="36"/>
      <c r="AC480" s="36"/>
      <c r="AD480" s="36"/>
      <c r="AE480" s="36"/>
      <c r="AR480" s="213" t="s">
        <v>238</v>
      </c>
      <c r="AT480" s="213" t="s">
        <v>164</v>
      </c>
      <c r="AU480" s="213" t="s">
        <v>79</v>
      </c>
      <c r="AY480" s="15" t="s">
        <v>162</v>
      </c>
      <c r="BE480" s="214">
        <f>IF(N480="základní",J480,0)</f>
        <v>0</v>
      </c>
      <c r="BF480" s="214">
        <f>IF(N480="snížená",J480,0)</f>
        <v>0</v>
      </c>
      <c r="BG480" s="214">
        <f>IF(N480="zákl. přenesená",J480,0)</f>
        <v>0</v>
      </c>
      <c r="BH480" s="214">
        <f>IF(N480="sníž. přenesená",J480,0)</f>
        <v>0</v>
      </c>
      <c r="BI480" s="214">
        <f>IF(N480="nulová",J480,0)</f>
        <v>0</v>
      </c>
      <c r="BJ480" s="15" t="s">
        <v>77</v>
      </c>
      <c r="BK480" s="214">
        <f>ROUND(I480*H480,2)</f>
        <v>0</v>
      </c>
      <c r="BL480" s="15" t="s">
        <v>238</v>
      </c>
      <c r="BM480" s="213" t="s">
        <v>1742</v>
      </c>
    </row>
    <row r="481" spans="1:47" s="2" customFormat="1" ht="12">
      <c r="A481" s="36"/>
      <c r="B481" s="37"/>
      <c r="C481" s="38"/>
      <c r="D481" s="215" t="s">
        <v>171</v>
      </c>
      <c r="E481" s="38"/>
      <c r="F481" s="216" t="s">
        <v>1743</v>
      </c>
      <c r="G481" s="38"/>
      <c r="H481" s="38"/>
      <c r="I481" s="217"/>
      <c r="J481" s="38"/>
      <c r="K481" s="38"/>
      <c r="L481" s="42"/>
      <c r="M481" s="218"/>
      <c r="N481" s="219"/>
      <c r="O481" s="82"/>
      <c r="P481" s="82"/>
      <c r="Q481" s="82"/>
      <c r="R481" s="82"/>
      <c r="S481" s="82"/>
      <c r="T481" s="83"/>
      <c r="U481" s="36"/>
      <c r="V481" s="36"/>
      <c r="W481" s="36"/>
      <c r="X481" s="36"/>
      <c r="Y481" s="36"/>
      <c r="Z481" s="36"/>
      <c r="AA481" s="36"/>
      <c r="AB481" s="36"/>
      <c r="AC481" s="36"/>
      <c r="AD481" s="36"/>
      <c r="AE481" s="36"/>
      <c r="AT481" s="15" t="s">
        <v>171</v>
      </c>
      <c r="AU481" s="15" t="s">
        <v>79</v>
      </c>
    </row>
    <row r="482" spans="1:65" s="2" customFormat="1" ht="16.5" customHeight="1">
      <c r="A482" s="36"/>
      <c r="B482" s="37"/>
      <c r="C482" s="220" t="s">
        <v>1744</v>
      </c>
      <c r="D482" s="220" t="s">
        <v>205</v>
      </c>
      <c r="E482" s="221" t="s">
        <v>1745</v>
      </c>
      <c r="F482" s="222" t="s">
        <v>1746</v>
      </c>
      <c r="G482" s="223" t="s">
        <v>235</v>
      </c>
      <c r="H482" s="224">
        <v>46.818</v>
      </c>
      <c r="I482" s="225"/>
      <c r="J482" s="226">
        <f>ROUND(I482*H482,2)</f>
        <v>0</v>
      </c>
      <c r="K482" s="222" t="s">
        <v>168</v>
      </c>
      <c r="L482" s="227"/>
      <c r="M482" s="228" t="s">
        <v>19</v>
      </c>
      <c r="N482" s="229" t="s">
        <v>40</v>
      </c>
      <c r="O482" s="82"/>
      <c r="P482" s="211">
        <f>O482*H482</f>
        <v>0</v>
      </c>
      <c r="Q482" s="211">
        <v>0.0004</v>
      </c>
      <c r="R482" s="211">
        <f>Q482*H482</f>
        <v>0.0187272</v>
      </c>
      <c r="S482" s="211">
        <v>0</v>
      </c>
      <c r="T482" s="212">
        <f>S482*H482</f>
        <v>0</v>
      </c>
      <c r="U482" s="36"/>
      <c r="V482" s="36"/>
      <c r="W482" s="36"/>
      <c r="X482" s="36"/>
      <c r="Y482" s="36"/>
      <c r="Z482" s="36"/>
      <c r="AA482" s="36"/>
      <c r="AB482" s="36"/>
      <c r="AC482" s="36"/>
      <c r="AD482" s="36"/>
      <c r="AE482" s="36"/>
      <c r="AR482" s="213" t="s">
        <v>314</v>
      </c>
      <c r="AT482" s="213" t="s">
        <v>205</v>
      </c>
      <c r="AU482" s="213" t="s">
        <v>79</v>
      </c>
      <c r="AY482" s="15" t="s">
        <v>162</v>
      </c>
      <c r="BE482" s="214">
        <f>IF(N482="základní",J482,0)</f>
        <v>0</v>
      </c>
      <c r="BF482" s="214">
        <f>IF(N482="snížená",J482,0)</f>
        <v>0</v>
      </c>
      <c r="BG482" s="214">
        <f>IF(N482="zákl. přenesená",J482,0)</f>
        <v>0</v>
      </c>
      <c r="BH482" s="214">
        <f>IF(N482="sníž. přenesená",J482,0)</f>
        <v>0</v>
      </c>
      <c r="BI482" s="214">
        <f>IF(N482="nulová",J482,0)</f>
        <v>0</v>
      </c>
      <c r="BJ482" s="15" t="s">
        <v>77</v>
      </c>
      <c r="BK482" s="214">
        <f>ROUND(I482*H482,2)</f>
        <v>0</v>
      </c>
      <c r="BL482" s="15" t="s">
        <v>238</v>
      </c>
      <c r="BM482" s="213" t="s">
        <v>1747</v>
      </c>
    </row>
    <row r="483" spans="1:65" s="2" customFormat="1" ht="44.25" customHeight="1">
      <c r="A483" s="36"/>
      <c r="B483" s="37"/>
      <c r="C483" s="202" t="s">
        <v>1748</v>
      </c>
      <c r="D483" s="202" t="s">
        <v>164</v>
      </c>
      <c r="E483" s="203" t="s">
        <v>1749</v>
      </c>
      <c r="F483" s="204" t="s">
        <v>1750</v>
      </c>
      <c r="G483" s="205" t="s">
        <v>1519</v>
      </c>
      <c r="H483" s="234"/>
      <c r="I483" s="207"/>
      <c r="J483" s="208">
        <f>ROUND(I483*H483,2)</f>
        <v>0</v>
      </c>
      <c r="K483" s="204" t="s">
        <v>168</v>
      </c>
      <c r="L483" s="42"/>
      <c r="M483" s="209" t="s">
        <v>19</v>
      </c>
      <c r="N483" s="210" t="s">
        <v>40</v>
      </c>
      <c r="O483" s="82"/>
      <c r="P483" s="211">
        <f>O483*H483</f>
        <v>0</v>
      </c>
      <c r="Q483" s="211">
        <v>0</v>
      </c>
      <c r="R483" s="211">
        <f>Q483*H483</f>
        <v>0</v>
      </c>
      <c r="S483" s="211">
        <v>0</v>
      </c>
      <c r="T483" s="212">
        <f>S483*H483</f>
        <v>0</v>
      </c>
      <c r="U483" s="36"/>
      <c r="V483" s="36"/>
      <c r="W483" s="36"/>
      <c r="X483" s="36"/>
      <c r="Y483" s="36"/>
      <c r="Z483" s="36"/>
      <c r="AA483" s="36"/>
      <c r="AB483" s="36"/>
      <c r="AC483" s="36"/>
      <c r="AD483" s="36"/>
      <c r="AE483" s="36"/>
      <c r="AR483" s="213" t="s">
        <v>238</v>
      </c>
      <c r="AT483" s="213" t="s">
        <v>164</v>
      </c>
      <c r="AU483" s="213" t="s">
        <v>79</v>
      </c>
      <c r="AY483" s="15" t="s">
        <v>162</v>
      </c>
      <c r="BE483" s="214">
        <f>IF(N483="základní",J483,0)</f>
        <v>0</v>
      </c>
      <c r="BF483" s="214">
        <f>IF(N483="snížená",J483,0)</f>
        <v>0</v>
      </c>
      <c r="BG483" s="214">
        <f>IF(N483="zákl. přenesená",J483,0)</f>
        <v>0</v>
      </c>
      <c r="BH483" s="214">
        <f>IF(N483="sníž. přenesená",J483,0)</f>
        <v>0</v>
      </c>
      <c r="BI483" s="214">
        <f>IF(N483="nulová",J483,0)</f>
        <v>0</v>
      </c>
      <c r="BJ483" s="15" t="s">
        <v>77</v>
      </c>
      <c r="BK483" s="214">
        <f>ROUND(I483*H483,2)</f>
        <v>0</v>
      </c>
      <c r="BL483" s="15" t="s">
        <v>238</v>
      </c>
      <c r="BM483" s="213" t="s">
        <v>1751</v>
      </c>
    </row>
    <row r="484" spans="1:47" s="2" customFormat="1" ht="12">
      <c r="A484" s="36"/>
      <c r="B484" s="37"/>
      <c r="C484" s="38"/>
      <c r="D484" s="215" t="s">
        <v>171</v>
      </c>
      <c r="E484" s="38"/>
      <c r="F484" s="216" t="s">
        <v>1752</v>
      </c>
      <c r="G484" s="38"/>
      <c r="H484" s="38"/>
      <c r="I484" s="217"/>
      <c r="J484" s="38"/>
      <c r="K484" s="38"/>
      <c r="L484" s="42"/>
      <c r="M484" s="218"/>
      <c r="N484" s="219"/>
      <c r="O484" s="82"/>
      <c r="P484" s="82"/>
      <c r="Q484" s="82"/>
      <c r="R484" s="82"/>
      <c r="S484" s="82"/>
      <c r="T484" s="83"/>
      <c r="U484" s="36"/>
      <c r="V484" s="36"/>
      <c r="W484" s="36"/>
      <c r="X484" s="36"/>
      <c r="Y484" s="36"/>
      <c r="Z484" s="36"/>
      <c r="AA484" s="36"/>
      <c r="AB484" s="36"/>
      <c r="AC484" s="36"/>
      <c r="AD484" s="36"/>
      <c r="AE484" s="36"/>
      <c r="AT484" s="15" t="s">
        <v>171</v>
      </c>
      <c r="AU484" s="15" t="s">
        <v>79</v>
      </c>
    </row>
    <row r="485" spans="1:63" s="12" customFormat="1" ht="22.8" customHeight="1">
      <c r="A485" s="12"/>
      <c r="B485" s="186"/>
      <c r="C485" s="187"/>
      <c r="D485" s="188" t="s">
        <v>68</v>
      </c>
      <c r="E485" s="200" t="s">
        <v>1753</v>
      </c>
      <c r="F485" s="200" t="s">
        <v>1754</v>
      </c>
      <c r="G485" s="187"/>
      <c r="H485" s="187"/>
      <c r="I485" s="190"/>
      <c r="J485" s="201">
        <f>BK485</f>
        <v>0</v>
      </c>
      <c r="K485" s="187"/>
      <c r="L485" s="192"/>
      <c r="M485" s="193"/>
      <c r="N485" s="194"/>
      <c r="O485" s="194"/>
      <c r="P485" s="195">
        <f>SUM(P486:P491)</f>
        <v>0</v>
      </c>
      <c r="Q485" s="194"/>
      <c r="R485" s="195">
        <f>SUM(R486:R491)</f>
        <v>0.6162515</v>
      </c>
      <c r="S485" s="194"/>
      <c r="T485" s="196">
        <f>SUM(T486:T491)</f>
        <v>0</v>
      </c>
      <c r="U485" s="12"/>
      <c r="V485" s="12"/>
      <c r="W485" s="12"/>
      <c r="X485" s="12"/>
      <c r="Y485" s="12"/>
      <c r="Z485" s="12"/>
      <c r="AA485" s="12"/>
      <c r="AB485" s="12"/>
      <c r="AC485" s="12"/>
      <c r="AD485" s="12"/>
      <c r="AE485" s="12"/>
      <c r="AR485" s="197" t="s">
        <v>79</v>
      </c>
      <c r="AT485" s="198" t="s">
        <v>68</v>
      </c>
      <c r="AU485" s="198" t="s">
        <v>77</v>
      </c>
      <c r="AY485" s="197" t="s">
        <v>162</v>
      </c>
      <c r="BK485" s="199">
        <f>SUM(BK486:BK491)</f>
        <v>0</v>
      </c>
    </row>
    <row r="486" spans="1:65" s="2" customFormat="1" ht="37.8" customHeight="1">
      <c r="A486" s="36"/>
      <c r="B486" s="37"/>
      <c r="C486" s="202" t="s">
        <v>1755</v>
      </c>
      <c r="D486" s="202" t="s">
        <v>164</v>
      </c>
      <c r="E486" s="203" t="s">
        <v>1756</v>
      </c>
      <c r="F486" s="204" t="s">
        <v>1757</v>
      </c>
      <c r="G486" s="205" t="s">
        <v>235</v>
      </c>
      <c r="H486" s="206">
        <v>191.37</v>
      </c>
      <c r="I486" s="207"/>
      <c r="J486" s="208">
        <f>ROUND(I486*H486,2)</f>
        <v>0</v>
      </c>
      <c r="K486" s="204" t="s">
        <v>168</v>
      </c>
      <c r="L486" s="42"/>
      <c r="M486" s="209" t="s">
        <v>19</v>
      </c>
      <c r="N486" s="210" t="s">
        <v>40</v>
      </c>
      <c r="O486" s="82"/>
      <c r="P486" s="211">
        <f>O486*H486</f>
        <v>0</v>
      </c>
      <c r="Q486" s="211">
        <v>0.00118</v>
      </c>
      <c r="R486" s="211">
        <f>Q486*H486</f>
        <v>0.2258166</v>
      </c>
      <c r="S486" s="211">
        <v>0</v>
      </c>
      <c r="T486" s="212">
        <f>S486*H486</f>
        <v>0</v>
      </c>
      <c r="U486" s="36"/>
      <c r="V486" s="36"/>
      <c r="W486" s="36"/>
      <c r="X486" s="36"/>
      <c r="Y486" s="36"/>
      <c r="Z486" s="36"/>
      <c r="AA486" s="36"/>
      <c r="AB486" s="36"/>
      <c r="AC486" s="36"/>
      <c r="AD486" s="36"/>
      <c r="AE486" s="36"/>
      <c r="AR486" s="213" t="s">
        <v>238</v>
      </c>
      <c r="AT486" s="213" t="s">
        <v>164</v>
      </c>
      <c r="AU486" s="213" t="s">
        <v>79</v>
      </c>
      <c r="AY486" s="15" t="s">
        <v>162</v>
      </c>
      <c r="BE486" s="214">
        <f>IF(N486="základní",J486,0)</f>
        <v>0</v>
      </c>
      <c r="BF486" s="214">
        <f>IF(N486="snížená",J486,0)</f>
        <v>0</v>
      </c>
      <c r="BG486" s="214">
        <f>IF(N486="zákl. přenesená",J486,0)</f>
        <v>0</v>
      </c>
      <c r="BH486" s="214">
        <f>IF(N486="sníž. přenesená",J486,0)</f>
        <v>0</v>
      </c>
      <c r="BI486" s="214">
        <f>IF(N486="nulová",J486,0)</f>
        <v>0</v>
      </c>
      <c r="BJ486" s="15" t="s">
        <v>77</v>
      </c>
      <c r="BK486" s="214">
        <f>ROUND(I486*H486,2)</f>
        <v>0</v>
      </c>
      <c r="BL486" s="15" t="s">
        <v>238</v>
      </c>
      <c r="BM486" s="213" t="s">
        <v>1758</v>
      </c>
    </row>
    <row r="487" spans="1:47" s="2" customFormat="1" ht="12">
      <c r="A487" s="36"/>
      <c r="B487" s="37"/>
      <c r="C487" s="38"/>
      <c r="D487" s="215" t="s">
        <v>171</v>
      </c>
      <c r="E487" s="38"/>
      <c r="F487" s="216" t="s">
        <v>1759</v>
      </c>
      <c r="G487" s="38"/>
      <c r="H487" s="38"/>
      <c r="I487" s="217"/>
      <c r="J487" s="38"/>
      <c r="K487" s="38"/>
      <c r="L487" s="42"/>
      <c r="M487" s="218"/>
      <c r="N487" s="219"/>
      <c r="O487" s="82"/>
      <c r="P487" s="82"/>
      <c r="Q487" s="82"/>
      <c r="R487" s="82"/>
      <c r="S487" s="82"/>
      <c r="T487" s="83"/>
      <c r="U487" s="36"/>
      <c r="V487" s="36"/>
      <c r="W487" s="36"/>
      <c r="X487" s="36"/>
      <c r="Y487" s="36"/>
      <c r="Z487" s="36"/>
      <c r="AA487" s="36"/>
      <c r="AB487" s="36"/>
      <c r="AC487" s="36"/>
      <c r="AD487" s="36"/>
      <c r="AE487" s="36"/>
      <c r="AT487" s="15" t="s">
        <v>171</v>
      </c>
      <c r="AU487" s="15" t="s">
        <v>79</v>
      </c>
    </row>
    <row r="488" spans="1:65" s="2" customFormat="1" ht="33" customHeight="1">
      <c r="A488" s="36"/>
      <c r="B488" s="37"/>
      <c r="C488" s="220" t="s">
        <v>1760</v>
      </c>
      <c r="D488" s="220" t="s">
        <v>205</v>
      </c>
      <c r="E488" s="221" t="s">
        <v>1761</v>
      </c>
      <c r="F488" s="222" t="s">
        <v>1762</v>
      </c>
      <c r="G488" s="223" t="s">
        <v>235</v>
      </c>
      <c r="H488" s="224">
        <v>63.074</v>
      </c>
      <c r="I488" s="225"/>
      <c r="J488" s="226">
        <f>ROUND(I488*H488,2)</f>
        <v>0</v>
      </c>
      <c r="K488" s="222" t="s">
        <v>168</v>
      </c>
      <c r="L488" s="227"/>
      <c r="M488" s="228" t="s">
        <v>19</v>
      </c>
      <c r="N488" s="229" t="s">
        <v>40</v>
      </c>
      <c r="O488" s="82"/>
      <c r="P488" s="211">
        <f>O488*H488</f>
        <v>0</v>
      </c>
      <c r="Q488" s="211">
        <v>0.0016</v>
      </c>
      <c r="R488" s="211">
        <f>Q488*H488</f>
        <v>0.1009184</v>
      </c>
      <c r="S488" s="211">
        <v>0</v>
      </c>
      <c r="T488" s="212">
        <f>S488*H488</f>
        <v>0</v>
      </c>
      <c r="U488" s="36"/>
      <c r="V488" s="36"/>
      <c r="W488" s="36"/>
      <c r="X488" s="36"/>
      <c r="Y488" s="36"/>
      <c r="Z488" s="36"/>
      <c r="AA488" s="36"/>
      <c r="AB488" s="36"/>
      <c r="AC488" s="36"/>
      <c r="AD488" s="36"/>
      <c r="AE488" s="36"/>
      <c r="AR488" s="213" t="s">
        <v>314</v>
      </c>
      <c r="AT488" s="213" t="s">
        <v>205</v>
      </c>
      <c r="AU488" s="213" t="s">
        <v>79</v>
      </c>
      <c r="AY488" s="15" t="s">
        <v>162</v>
      </c>
      <c r="BE488" s="214">
        <f>IF(N488="základní",J488,0)</f>
        <v>0</v>
      </c>
      <c r="BF488" s="214">
        <f>IF(N488="snížená",J488,0)</f>
        <v>0</v>
      </c>
      <c r="BG488" s="214">
        <f>IF(N488="zákl. přenesená",J488,0)</f>
        <v>0</v>
      </c>
      <c r="BH488" s="214">
        <f>IF(N488="sníž. přenesená",J488,0)</f>
        <v>0</v>
      </c>
      <c r="BI488" s="214">
        <f>IF(N488="nulová",J488,0)</f>
        <v>0</v>
      </c>
      <c r="BJ488" s="15" t="s">
        <v>77</v>
      </c>
      <c r="BK488" s="214">
        <f>ROUND(I488*H488,2)</f>
        <v>0</v>
      </c>
      <c r="BL488" s="15" t="s">
        <v>238</v>
      </c>
      <c r="BM488" s="213" t="s">
        <v>1763</v>
      </c>
    </row>
    <row r="489" spans="1:65" s="2" customFormat="1" ht="24.15" customHeight="1">
      <c r="A489" s="36"/>
      <c r="B489" s="37"/>
      <c r="C489" s="220" t="s">
        <v>1764</v>
      </c>
      <c r="D489" s="220" t="s">
        <v>205</v>
      </c>
      <c r="E489" s="221" t="s">
        <v>1765</v>
      </c>
      <c r="F489" s="222" t="s">
        <v>1766</v>
      </c>
      <c r="G489" s="223" t="s">
        <v>235</v>
      </c>
      <c r="H489" s="224">
        <v>137.865</v>
      </c>
      <c r="I489" s="225"/>
      <c r="J489" s="226">
        <f>ROUND(I489*H489,2)</f>
        <v>0</v>
      </c>
      <c r="K489" s="222" t="s">
        <v>168</v>
      </c>
      <c r="L489" s="227"/>
      <c r="M489" s="228" t="s">
        <v>19</v>
      </c>
      <c r="N489" s="229" t="s">
        <v>40</v>
      </c>
      <c r="O489" s="82"/>
      <c r="P489" s="211">
        <f>O489*H489</f>
        <v>0</v>
      </c>
      <c r="Q489" s="211">
        <v>0.0021</v>
      </c>
      <c r="R489" s="211">
        <f>Q489*H489</f>
        <v>0.2895165</v>
      </c>
      <c r="S489" s="211">
        <v>0</v>
      </c>
      <c r="T489" s="212">
        <f>S489*H489</f>
        <v>0</v>
      </c>
      <c r="U489" s="36"/>
      <c r="V489" s="36"/>
      <c r="W489" s="36"/>
      <c r="X489" s="36"/>
      <c r="Y489" s="36"/>
      <c r="Z489" s="36"/>
      <c r="AA489" s="36"/>
      <c r="AB489" s="36"/>
      <c r="AC489" s="36"/>
      <c r="AD489" s="36"/>
      <c r="AE489" s="36"/>
      <c r="AR489" s="213" t="s">
        <v>314</v>
      </c>
      <c r="AT489" s="213" t="s">
        <v>205</v>
      </c>
      <c r="AU489" s="213" t="s">
        <v>79</v>
      </c>
      <c r="AY489" s="15" t="s">
        <v>162</v>
      </c>
      <c r="BE489" s="214">
        <f>IF(N489="základní",J489,0)</f>
        <v>0</v>
      </c>
      <c r="BF489" s="214">
        <f>IF(N489="snížená",J489,0)</f>
        <v>0</v>
      </c>
      <c r="BG489" s="214">
        <f>IF(N489="zákl. přenesená",J489,0)</f>
        <v>0</v>
      </c>
      <c r="BH489" s="214">
        <f>IF(N489="sníž. přenesená",J489,0)</f>
        <v>0</v>
      </c>
      <c r="BI489" s="214">
        <f>IF(N489="nulová",J489,0)</f>
        <v>0</v>
      </c>
      <c r="BJ489" s="15" t="s">
        <v>77</v>
      </c>
      <c r="BK489" s="214">
        <f>ROUND(I489*H489,2)</f>
        <v>0</v>
      </c>
      <c r="BL489" s="15" t="s">
        <v>238</v>
      </c>
      <c r="BM489" s="213" t="s">
        <v>1767</v>
      </c>
    </row>
    <row r="490" spans="1:65" s="2" customFormat="1" ht="49.05" customHeight="1">
      <c r="A490" s="36"/>
      <c r="B490" s="37"/>
      <c r="C490" s="202" t="s">
        <v>1768</v>
      </c>
      <c r="D490" s="202" t="s">
        <v>164</v>
      </c>
      <c r="E490" s="203" t="s">
        <v>1769</v>
      </c>
      <c r="F490" s="204" t="s">
        <v>1770</v>
      </c>
      <c r="G490" s="205" t="s">
        <v>1519</v>
      </c>
      <c r="H490" s="234"/>
      <c r="I490" s="207"/>
      <c r="J490" s="208">
        <f>ROUND(I490*H490,2)</f>
        <v>0</v>
      </c>
      <c r="K490" s="204" t="s">
        <v>168</v>
      </c>
      <c r="L490" s="42"/>
      <c r="M490" s="209" t="s">
        <v>19</v>
      </c>
      <c r="N490" s="210" t="s">
        <v>40</v>
      </c>
      <c r="O490" s="82"/>
      <c r="P490" s="211">
        <f>O490*H490</f>
        <v>0</v>
      </c>
      <c r="Q490" s="211">
        <v>0</v>
      </c>
      <c r="R490" s="211">
        <f>Q490*H490</f>
        <v>0</v>
      </c>
      <c r="S490" s="211">
        <v>0</v>
      </c>
      <c r="T490" s="212">
        <f>S490*H490</f>
        <v>0</v>
      </c>
      <c r="U490" s="36"/>
      <c r="V490" s="36"/>
      <c r="W490" s="36"/>
      <c r="X490" s="36"/>
      <c r="Y490" s="36"/>
      <c r="Z490" s="36"/>
      <c r="AA490" s="36"/>
      <c r="AB490" s="36"/>
      <c r="AC490" s="36"/>
      <c r="AD490" s="36"/>
      <c r="AE490" s="36"/>
      <c r="AR490" s="213" t="s">
        <v>238</v>
      </c>
      <c r="AT490" s="213" t="s">
        <v>164</v>
      </c>
      <c r="AU490" s="213" t="s">
        <v>79</v>
      </c>
      <c r="AY490" s="15" t="s">
        <v>162</v>
      </c>
      <c r="BE490" s="214">
        <f>IF(N490="základní",J490,0)</f>
        <v>0</v>
      </c>
      <c r="BF490" s="214">
        <f>IF(N490="snížená",J490,0)</f>
        <v>0</v>
      </c>
      <c r="BG490" s="214">
        <f>IF(N490="zákl. přenesená",J490,0)</f>
        <v>0</v>
      </c>
      <c r="BH490" s="214">
        <f>IF(N490="sníž. přenesená",J490,0)</f>
        <v>0</v>
      </c>
      <c r="BI490" s="214">
        <f>IF(N490="nulová",J490,0)</f>
        <v>0</v>
      </c>
      <c r="BJ490" s="15" t="s">
        <v>77</v>
      </c>
      <c r="BK490" s="214">
        <f>ROUND(I490*H490,2)</f>
        <v>0</v>
      </c>
      <c r="BL490" s="15" t="s">
        <v>238</v>
      </c>
      <c r="BM490" s="213" t="s">
        <v>1771</v>
      </c>
    </row>
    <row r="491" spans="1:47" s="2" customFormat="1" ht="12">
      <c r="A491" s="36"/>
      <c r="B491" s="37"/>
      <c r="C491" s="38"/>
      <c r="D491" s="215" t="s">
        <v>171</v>
      </c>
      <c r="E491" s="38"/>
      <c r="F491" s="216" t="s">
        <v>1772</v>
      </c>
      <c r="G491" s="38"/>
      <c r="H491" s="38"/>
      <c r="I491" s="217"/>
      <c r="J491" s="38"/>
      <c r="K491" s="38"/>
      <c r="L491" s="42"/>
      <c r="M491" s="218"/>
      <c r="N491" s="219"/>
      <c r="O491" s="82"/>
      <c r="P491" s="82"/>
      <c r="Q491" s="82"/>
      <c r="R491" s="82"/>
      <c r="S491" s="82"/>
      <c r="T491" s="83"/>
      <c r="U491" s="36"/>
      <c r="V491" s="36"/>
      <c r="W491" s="36"/>
      <c r="X491" s="36"/>
      <c r="Y491" s="36"/>
      <c r="Z491" s="36"/>
      <c r="AA491" s="36"/>
      <c r="AB491" s="36"/>
      <c r="AC491" s="36"/>
      <c r="AD491" s="36"/>
      <c r="AE491" s="36"/>
      <c r="AT491" s="15" t="s">
        <v>171</v>
      </c>
      <c r="AU491" s="15" t="s">
        <v>79</v>
      </c>
    </row>
    <row r="492" spans="1:63" s="12" customFormat="1" ht="22.8" customHeight="1">
      <c r="A492" s="12"/>
      <c r="B492" s="186"/>
      <c r="C492" s="187"/>
      <c r="D492" s="188" t="s">
        <v>68</v>
      </c>
      <c r="E492" s="200" t="s">
        <v>600</v>
      </c>
      <c r="F492" s="200" t="s">
        <v>601</v>
      </c>
      <c r="G492" s="187"/>
      <c r="H492" s="187"/>
      <c r="I492" s="190"/>
      <c r="J492" s="201">
        <f>BK492</f>
        <v>0</v>
      </c>
      <c r="K492" s="187"/>
      <c r="L492" s="192"/>
      <c r="M492" s="193"/>
      <c r="N492" s="194"/>
      <c r="O492" s="194"/>
      <c r="P492" s="195">
        <f>SUM(P493:P503)</f>
        <v>0</v>
      </c>
      <c r="Q492" s="194"/>
      <c r="R492" s="195">
        <f>SUM(R493:R503)</f>
        <v>0.012790000000000001</v>
      </c>
      <c r="S492" s="194"/>
      <c r="T492" s="196">
        <f>SUM(T493:T503)</f>
        <v>0</v>
      </c>
      <c r="U492" s="12"/>
      <c r="V492" s="12"/>
      <c r="W492" s="12"/>
      <c r="X492" s="12"/>
      <c r="Y492" s="12"/>
      <c r="Z492" s="12"/>
      <c r="AA492" s="12"/>
      <c r="AB492" s="12"/>
      <c r="AC492" s="12"/>
      <c r="AD492" s="12"/>
      <c r="AE492" s="12"/>
      <c r="AR492" s="197" t="s">
        <v>79</v>
      </c>
      <c r="AT492" s="198" t="s">
        <v>68</v>
      </c>
      <c r="AU492" s="198" t="s">
        <v>77</v>
      </c>
      <c r="AY492" s="197" t="s">
        <v>162</v>
      </c>
      <c r="BK492" s="199">
        <f>SUM(BK493:BK503)</f>
        <v>0</v>
      </c>
    </row>
    <row r="493" spans="1:65" s="2" customFormat="1" ht="24.15" customHeight="1">
      <c r="A493" s="36"/>
      <c r="B493" s="37"/>
      <c r="C493" s="202" t="s">
        <v>1773</v>
      </c>
      <c r="D493" s="202" t="s">
        <v>164</v>
      </c>
      <c r="E493" s="203" t="s">
        <v>1774</v>
      </c>
      <c r="F493" s="204" t="s">
        <v>1775</v>
      </c>
      <c r="G493" s="205" t="s">
        <v>196</v>
      </c>
      <c r="H493" s="206">
        <v>2</v>
      </c>
      <c r="I493" s="207"/>
      <c r="J493" s="208">
        <f>ROUND(I493*H493,2)</f>
        <v>0</v>
      </c>
      <c r="K493" s="204" t="s">
        <v>168</v>
      </c>
      <c r="L493" s="42"/>
      <c r="M493" s="209" t="s">
        <v>19</v>
      </c>
      <c r="N493" s="210" t="s">
        <v>40</v>
      </c>
      <c r="O493" s="82"/>
      <c r="P493" s="211">
        <f>O493*H493</f>
        <v>0</v>
      </c>
      <c r="Q493" s="211">
        <v>0.00028</v>
      </c>
      <c r="R493" s="211">
        <f>Q493*H493</f>
        <v>0.00056</v>
      </c>
      <c r="S493" s="211">
        <v>0</v>
      </c>
      <c r="T493" s="212">
        <f>S493*H493</f>
        <v>0</v>
      </c>
      <c r="U493" s="36"/>
      <c r="V493" s="36"/>
      <c r="W493" s="36"/>
      <c r="X493" s="36"/>
      <c r="Y493" s="36"/>
      <c r="Z493" s="36"/>
      <c r="AA493" s="36"/>
      <c r="AB493" s="36"/>
      <c r="AC493" s="36"/>
      <c r="AD493" s="36"/>
      <c r="AE493" s="36"/>
      <c r="AR493" s="213" t="s">
        <v>238</v>
      </c>
      <c r="AT493" s="213" t="s">
        <v>164</v>
      </c>
      <c r="AU493" s="213" t="s">
        <v>79</v>
      </c>
      <c r="AY493" s="15" t="s">
        <v>162</v>
      </c>
      <c r="BE493" s="214">
        <f>IF(N493="základní",J493,0)</f>
        <v>0</v>
      </c>
      <c r="BF493" s="214">
        <f>IF(N493="snížená",J493,0)</f>
        <v>0</v>
      </c>
      <c r="BG493" s="214">
        <f>IF(N493="zákl. přenesená",J493,0)</f>
        <v>0</v>
      </c>
      <c r="BH493" s="214">
        <f>IF(N493="sníž. přenesená",J493,0)</f>
        <v>0</v>
      </c>
      <c r="BI493" s="214">
        <f>IF(N493="nulová",J493,0)</f>
        <v>0</v>
      </c>
      <c r="BJ493" s="15" t="s">
        <v>77</v>
      </c>
      <c r="BK493" s="214">
        <f>ROUND(I493*H493,2)</f>
        <v>0</v>
      </c>
      <c r="BL493" s="15" t="s">
        <v>238</v>
      </c>
      <c r="BM493" s="213" t="s">
        <v>1776</v>
      </c>
    </row>
    <row r="494" spans="1:47" s="2" customFormat="1" ht="12">
      <c r="A494" s="36"/>
      <c r="B494" s="37"/>
      <c r="C494" s="38"/>
      <c r="D494" s="215" t="s">
        <v>171</v>
      </c>
      <c r="E494" s="38"/>
      <c r="F494" s="216" t="s">
        <v>1777</v>
      </c>
      <c r="G494" s="38"/>
      <c r="H494" s="38"/>
      <c r="I494" s="217"/>
      <c r="J494" s="38"/>
      <c r="K494" s="38"/>
      <c r="L494" s="42"/>
      <c r="M494" s="218"/>
      <c r="N494" s="219"/>
      <c r="O494" s="82"/>
      <c r="P494" s="82"/>
      <c r="Q494" s="82"/>
      <c r="R494" s="82"/>
      <c r="S494" s="82"/>
      <c r="T494" s="83"/>
      <c r="U494" s="36"/>
      <c r="V494" s="36"/>
      <c r="W494" s="36"/>
      <c r="X494" s="36"/>
      <c r="Y494" s="36"/>
      <c r="Z494" s="36"/>
      <c r="AA494" s="36"/>
      <c r="AB494" s="36"/>
      <c r="AC494" s="36"/>
      <c r="AD494" s="36"/>
      <c r="AE494" s="36"/>
      <c r="AT494" s="15" t="s">
        <v>171</v>
      </c>
      <c r="AU494" s="15" t="s">
        <v>79</v>
      </c>
    </row>
    <row r="495" spans="1:65" s="2" customFormat="1" ht="24.15" customHeight="1">
      <c r="A495" s="36"/>
      <c r="B495" s="37"/>
      <c r="C495" s="220" t="s">
        <v>1778</v>
      </c>
      <c r="D495" s="220" t="s">
        <v>205</v>
      </c>
      <c r="E495" s="221" t="s">
        <v>607</v>
      </c>
      <c r="F495" s="222" t="s">
        <v>1779</v>
      </c>
      <c r="G495" s="223" t="s">
        <v>196</v>
      </c>
      <c r="H495" s="224">
        <v>2</v>
      </c>
      <c r="I495" s="225"/>
      <c r="J495" s="226">
        <f>ROUND(I495*H495,2)</f>
        <v>0</v>
      </c>
      <c r="K495" s="222" t="s">
        <v>19</v>
      </c>
      <c r="L495" s="227"/>
      <c r="M495" s="228" t="s">
        <v>19</v>
      </c>
      <c r="N495" s="229" t="s">
        <v>40</v>
      </c>
      <c r="O495" s="82"/>
      <c r="P495" s="211">
        <f>O495*H495</f>
        <v>0</v>
      </c>
      <c r="Q495" s="211">
        <v>0</v>
      </c>
      <c r="R495" s="211">
        <f>Q495*H495</f>
        <v>0</v>
      </c>
      <c r="S495" s="211">
        <v>0</v>
      </c>
      <c r="T495" s="212">
        <f>S495*H495</f>
        <v>0</v>
      </c>
      <c r="U495" s="36"/>
      <c r="V495" s="36"/>
      <c r="W495" s="36"/>
      <c r="X495" s="36"/>
      <c r="Y495" s="36"/>
      <c r="Z495" s="36"/>
      <c r="AA495" s="36"/>
      <c r="AB495" s="36"/>
      <c r="AC495" s="36"/>
      <c r="AD495" s="36"/>
      <c r="AE495" s="36"/>
      <c r="AR495" s="213" t="s">
        <v>314</v>
      </c>
      <c r="AT495" s="213" t="s">
        <v>205</v>
      </c>
      <c r="AU495" s="213" t="s">
        <v>79</v>
      </c>
      <c r="AY495" s="15" t="s">
        <v>162</v>
      </c>
      <c r="BE495" s="214">
        <f>IF(N495="základní",J495,0)</f>
        <v>0</v>
      </c>
      <c r="BF495" s="214">
        <f>IF(N495="snížená",J495,0)</f>
        <v>0</v>
      </c>
      <c r="BG495" s="214">
        <f>IF(N495="zákl. přenesená",J495,0)</f>
        <v>0</v>
      </c>
      <c r="BH495" s="214">
        <f>IF(N495="sníž. přenesená",J495,0)</f>
        <v>0</v>
      </c>
      <c r="BI495" s="214">
        <f>IF(N495="nulová",J495,0)</f>
        <v>0</v>
      </c>
      <c r="BJ495" s="15" t="s">
        <v>77</v>
      </c>
      <c r="BK495" s="214">
        <f>ROUND(I495*H495,2)</f>
        <v>0</v>
      </c>
      <c r="BL495" s="15" t="s">
        <v>238</v>
      </c>
      <c r="BM495" s="213" t="s">
        <v>1780</v>
      </c>
    </row>
    <row r="496" spans="1:65" s="2" customFormat="1" ht="24.15" customHeight="1">
      <c r="A496" s="36"/>
      <c r="B496" s="37"/>
      <c r="C496" s="202" t="s">
        <v>1781</v>
      </c>
      <c r="D496" s="202" t="s">
        <v>164</v>
      </c>
      <c r="E496" s="203" t="s">
        <v>1782</v>
      </c>
      <c r="F496" s="204" t="s">
        <v>1783</v>
      </c>
      <c r="G496" s="205" t="s">
        <v>196</v>
      </c>
      <c r="H496" s="206">
        <v>1</v>
      </c>
      <c r="I496" s="207"/>
      <c r="J496" s="208">
        <f>ROUND(I496*H496,2)</f>
        <v>0</v>
      </c>
      <c r="K496" s="204" t="s">
        <v>168</v>
      </c>
      <c r="L496" s="42"/>
      <c r="M496" s="209" t="s">
        <v>19</v>
      </c>
      <c r="N496" s="210" t="s">
        <v>40</v>
      </c>
      <c r="O496" s="82"/>
      <c r="P496" s="211">
        <f>O496*H496</f>
        <v>0</v>
      </c>
      <c r="Q496" s="211">
        <v>0.00495</v>
      </c>
      <c r="R496" s="211">
        <f>Q496*H496</f>
        <v>0.00495</v>
      </c>
      <c r="S496" s="211">
        <v>0</v>
      </c>
      <c r="T496" s="212">
        <f>S496*H496</f>
        <v>0</v>
      </c>
      <c r="U496" s="36"/>
      <c r="V496" s="36"/>
      <c r="W496" s="36"/>
      <c r="X496" s="36"/>
      <c r="Y496" s="36"/>
      <c r="Z496" s="36"/>
      <c r="AA496" s="36"/>
      <c r="AB496" s="36"/>
      <c r="AC496" s="36"/>
      <c r="AD496" s="36"/>
      <c r="AE496" s="36"/>
      <c r="AR496" s="213" t="s">
        <v>238</v>
      </c>
      <c r="AT496" s="213" t="s">
        <v>164</v>
      </c>
      <c r="AU496" s="213" t="s">
        <v>79</v>
      </c>
      <c r="AY496" s="15" t="s">
        <v>162</v>
      </c>
      <c r="BE496" s="214">
        <f>IF(N496="základní",J496,0)</f>
        <v>0</v>
      </c>
      <c r="BF496" s="214">
        <f>IF(N496="snížená",J496,0)</f>
        <v>0</v>
      </c>
      <c r="BG496" s="214">
        <f>IF(N496="zákl. přenesená",J496,0)</f>
        <v>0</v>
      </c>
      <c r="BH496" s="214">
        <f>IF(N496="sníž. přenesená",J496,0)</f>
        <v>0</v>
      </c>
      <c r="BI496" s="214">
        <f>IF(N496="nulová",J496,0)</f>
        <v>0</v>
      </c>
      <c r="BJ496" s="15" t="s">
        <v>77</v>
      </c>
      <c r="BK496" s="214">
        <f>ROUND(I496*H496,2)</f>
        <v>0</v>
      </c>
      <c r="BL496" s="15" t="s">
        <v>238</v>
      </c>
      <c r="BM496" s="213" t="s">
        <v>1784</v>
      </c>
    </row>
    <row r="497" spans="1:47" s="2" customFormat="1" ht="12">
      <c r="A497" s="36"/>
      <c r="B497" s="37"/>
      <c r="C497" s="38"/>
      <c r="D497" s="215" t="s">
        <v>171</v>
      </c>
      <c r="E497" s="38"/>
      <c r="F497" s="216" t="s">
        <v>1785</v>
      </c>
      <c r="G497" s="38"/>
      <c r="H497" s="38"/>
      <c r="I497" s="217"/>
      <c r="J497" s="38"/>
      <c r="K497" s="38"/>
      <c r="L497" s="42"/>
      <c r="M497" s="218"/>
      <c r="N497" s="219"/>
      <c r="O497" s="82"/>
      <c r="P497" s="82"/>
      <c r="Q497" s="82"/>
      <c r="R497" s="82"/>
      <c r="S497" s="82"/>
      <c r="T497" s="83"/>
      <c r="U497" s="36"/>
      <c r="V497" s="36"/>
      <c r="W497" s="36"/>
      <c r="X497" s="36"/>
      <c r="Y497" s="36"/>
      <c r="Z497" s="36"/>
      <c r="AA497" s="36"/>
      <c r="AB497" s="36"/>
      <c r="AC497" s="36"/>
      <c r="AD497" s="36"/>
      <c r="AE497" s="36"/>
      <c r="AT497" s="15" t="s">
        <v>171</v>
      </c>
      <c r="AU497" s="15" t="s">
        <v>79</v>
      </c>
    </row>
    <row r="498" spans="1:65" s="2" customFormat="1" ht="24.15" customHeight="1">
      <c r="A498" s="36"/>
      <c r="B498" s="37"/>
      <c r="C498" s="202" t="s">
        <v>1786</v>
      </c>
      <c r="D498" s="202" t="s">
        <v>164</v>
      </c>
      <c r="E498" s="203" t="s">
        <v>1787</v>
      </c>
      <c r="F498" s="204" t="s">
        <v>1788</v>
      </c>
      <c r="G498" s="205" t="s">
        <v>196</v>
      </c>
      <c r="H498" s="206">
        <v>2</v>
      </c>
      <c r="I498" s="207"/>
      <c r="J498" s="208">
        <f>ROUND(I498*H498,2)</f>
        <v>0</v>
      </c>
      <c r="K498" s="204" t="s">
        <v>168</v>
      </c>
      <c r="L498" s="42"/>
      <c r="M498" s="209" t="s">
        <v>19</v>
      </c>
      <c r="N498" s="210" t="s">
        <v>40</v>
      </c>
      <c r="O498" s="82"/>
      <c r="P498" s="211">
        <f>O498*H498</f>
        <v>0</v>
      </c>
      <c r="Q498" s="211">
        <v>0.00115</v>
      </c>
      <c r="R498" s="211">
        <f>Q498*H498</f>
        <v>0.0023</v>
      </c>
      <c r="S498" s="211">
        <v>0</v>
      </c>
      <c r="T498" s="212">
        <f>S498*H498</f>
        <v>0</v>
      </c>
      <c r="U498" s="36"/>
      <c r="V498" s="36"/>
      <c r="W498" s="36"/>
      <c r="X498" s="36"/>
      <c r="Y498" s="36"/>
      <c r="Z498" s="36"/>
      <c r="AA498" s="36"/>
      <c r="AB498" s="36"/>
      <c r="AC498" s="36"/>
      <c r="AD498" s="36"/>
      <c r="AE498" s="36"/>
      <c r="AR498" s="213" t="s">
        <v>238</v>
      </c>
      <c r="AT498" s="213" t="s">
        <v>164</v>
      </c>
      <c r="AU498" s="213" t="s">
        <v>79</v>
      </c>
      <c r="AY498" s="15" t="s">
        <v>162</v>
      </c>
      <c r="BE498" s="214">
        <f>IF(N498="základní",J498,0)</f>
        <v>0</v>
      </c>
      <c r="BF498" s="214">
        <f>IF(N498="snížená",J498,0)</f>
        <v>0</v>
      </c>
      <c r="BG498" s="214">
        <f>IF(N498="zákl. přenesená",J498,0)</f>
        <v>0</v>
      </c>
      <c r="BH498" s="214">
        <f>IF(N498="sníž. přenesená",J498,0)</f>
        <v>0</v>
      </c>
      <c r="BI498" s="214">
        <f>IF(N498="nulová",J498,0)</f>
        <v>0</v>
      </c>
      <c r="BJ498" s="15" t="s">
        <v>77</v>
      </c>
      <c r="BK498" s="214">
        <f>ROUND(I498*H498,2)</f>
        <v>0</v>
      </c>
      <c r="BL498" s="15" t="s">
        <v>238</v>
      </c>
      <c r="BM498" s="213" t="s">
        <v>1789</v>
      </c>
    </row>
    <row r="499" spans="1:47" s="2" customFormat="1" ht="12">
      <c r="A499" s="36"/>
      <c r="B499" s="37"/>
      <c r="C499" s="38"/>
      <c r="D499" s="215" t="s">
        <v>171</v>
      </c>
      <c r="E499" s="38"/>
      <c r="F499" s="216" t="s">
        <v>1790</v>
      </c>
      <c r="G499" s="38"/>
      <c r="H499" s="38"/>
      <c r="I499" s="217"/>
      <c r="J499" s="38"/>
      <c r="K499" s="38"/>
      <c r="L499" s="42"/>
      <c r="M499" s="218"/>
      <c r="N499" s="219"/>
      <c r="O499" s="82"/>
      <c r="P499" s="82"/>
      <c r="Q499" s="82"/>
      <c r="R499" s="82"/>
      <c r="S499" s="82"/>
      <c r="T499" s="83"/>
      <c r="U499" s="36"/>
      <c r="V499" s="36"/>
      <c r="W499" s="36"/>
      <c r="X499" s="36"/>
      <c r="Y499" s="36"/>
      <c r="Z499" s="36"/>
      <c r="AA499" s="36"/>
      <c r="AB499" s="36"/>
      <c r="AC499" s="36"/>
      <c r="AD499" s="36"/>
      <c r="AE499" s="36"/>
      <c r="AT499" s="15" t="s">
        <v>171</v>
      </c>
      <c r="AU499" s="15" t="s">
        <v>79</v>
      </c>
    </row>
    <row r="500" spans="1:65" s="2" customFormat="1" ht="24.15" customHeight="1">
      <c r="A500" s="36"/>
      <c r="B500" s="37"/>
      <c r="C500" s="220" t="s">
        <v>1791</v>
      </c>
      <c r="D500" s="220" t="s">
        <v>205</v>
      </c>
      <c r="E500" s="221" t="s">
        <v>1792</v>
      </c>
      <c r="F500" s="222" t="s">
        <v>1793</v>
      </c>
      <c r="G500" s="223" t="s">
        <v>196</v>
      </c>
      <c r="H500" s="224">
        <v>1</v>
      </c>
      <c r="I500" s="225"/>
      <c r="J500" s="226">
        <f>ROUND(I500*H500,2)</f>
        <v>0</v>
      </c>
      <c r="K500" s="222" t="s">
        <v>168</v>
      </c>
      <c r="L500" s="227"/>
      <c r="M500" s="228" t="s">
        <v>19</v>
      </c>
      <c r="N500" s="229" t="s">
        <v>40</v>
      </c>
      <c r="O500" s="82"/>
      <c r="P500" s="211">
        <f>O500*H500</f>
        <v>0</v>
      </c>
      <c r="Q500" s="211">
        <v>0.00188</v>
      </c>
      <c r="R500" s="211">
        <f>Q500*H500</f>
        <v>0.00188</v>
      </c>
      <c r="S500" s="211">
        <v>0</v>
      </c>
      <c r="T500" s="212">
        <f>S500*H500</f>
        <v>0</v>
      </c>
      <c r="U500" s="36"/>
      <c r="V500" s="36"/>
      <c r="W500" s="36"/>
      <c r="X500" s="36"/>
      <c r="Y500" s="36"/>
      <c r="Z500" s="36"/>
      <c r="AA500" s="36"/>
      <c r="AB500" s="36"/>
      <c r="AC500" s="36"/>
      <c r="AD500" s="36"/>
      <c r="AE500" s="36"/>
      <c r="AR500" s="213" t="s">
        <v>314</v>
      </c>
      <c r="AT500" s="213" t="s">
        <v>205</v>
      </c>
      <c r="AU500" s="213" t="s">
        <v>79</v>
      </c>
      <c r="AY500" s="15" t="s">
        <v>162</v>
      </c>
      <c r="BE500" s="214">
        <f>IF(N500="základní",J500,0)</f>
        <v>0</v>
      </c>
      <c r="BF500" s="214">
        <f>IF(N500="snížená",J500,0)</f>
        <v>0</v>
      </c>
      <c r="BG500" s="214">
        <f>IF(N500="zákl. přenesená",J500,0)</f>
        <v>0</v>
      </c>
      <c r="BH500" s="214">
        <f>IF(N500="sníž. přenesená",J500,0)</f>
        <v>0</v>
      </c>
      <c r="BI500" s="214">
        <f>IF(N500="nulová",J500,0)</f>
        <v>0</v>
      </c>
      <c r="BJ500" s="15" t="s">
        <v>77</v>
      </c>
      <c r="BK500" s="214">
        <f>ROUND(I500*H500,2)</f>
        <v>0</v>
      </c>
      <c r="BL500" s="15" t="s">
        <v>238</v>
      </c>
      <c r="BM500" s="213" t="s">
        <v>1794</v>
      </c>
    </row>
    <row r="501" spans="1:65" s="2" customFormat="1" ht="37.8" customHeight="1">
      <c r="A501" s="36"/>
      <c r="B501" s="37"/>
      <c r="C501" s="220" t="s">
        <v>1795</v>
      </c>
      <c r="D501" s="220" t="s">
        <v>205</v>
      </c>
      <c r="E501" s="221" t="s">
        <v>1796</v>
      </c>
      <c r="F501" s="222" t="s">
        <v>1797</v>
      </c>
      <c r="G501" s="223" t="s">
        <v>196</v>
      </c>
      <c r="H501" s="224">
        <v>1</v>
      </c>
      <c r="I501" s="225"/>
      <c r="J501" s="226">
        <f>ROUND(I501*H501,2)</f>
        <v>0</v>
      </c>
      <c r="K501" s="222" t="s">
        <v>168</v>
      </c>
      <c r="L501" s="227"/>
      <c r="M501" s="228" t="s">
        <v>19</v>
      </c>
      <c r="N501" s="229" t="s">
        <v>40</v>
      </c>
      <c r="O501" s="82"/>
      <c r="P501" s="211">
        <f>O501*H501</f>
        <v>0</v>
      </c>
      <c r="Q501" s="211">
        <v>0.0031</v>
      </c>
      <c r="R501" s="211">
        <f>Q501*H501</f>
        <v>0.0031</v>
      </c>
      <c r="S501" s="211">
        <v>0</v>
      </c>
      <c r="T501" s="212">
        <f>S501*H501</f>
        <v>0</v>
      </c>
      <c r="U501" s="36"/>
      <c r="V501" s="36"/>
      <c r="W501" s="36"/>
      <c r="X501" s="36"/>
      <c r="Y501" s="36"/>
      <c r="Z501" s="36"/>
      <c r="AA501" s="36"/>
      <c r="AB501" s="36"/>
      <c r="AC501" s="36"/>
      <c r="AD501" s="36"/>
      <c r="AE501" s="36"/>
      <c r="AR501" s="213" t="s">
        <v>314</v>
      </c>
      <c r="AT501" s="213" t="s">
        <v>205</v>
      </c>
      <c r="AU501" s="213" t="s">
        <v>79</v>
      </c>
      <c r="AY501" s="15" t="s">
        <v>162</v>
      </c>
      <c r="BE501" s="214">
        <f>IF(N501="základní",J501,0)</f>
        <v>0</v>
      </c>
      <c r="BF501" s="214">
        <f>IF(N501="snížená",J501,0)</f>
        <v>0</v>
      </c>
      <c r="BG501" s="214">
        <f>IF(N501="zákl. přenesená",J501,0)</f>
        <v>0</v>
      </c>
      <c r="BH501" s="214">
        <f>IF(N501="sníž. přenesená",J501,0)</f>
        <v>0</v>
      </c>
      <c r="BI501" s="214">
        <f>IF(N501="nulová",J501,0)</f>
        <v>0</v>
      </c>
      <c r="BJ501" s="15" t="s">
        <v>77</v>
      </c>
      <c r="BK501" s="214">
        <f>ROUND(I501*H501,2)</f>
        <v>0</v>
      </c>
      <c r="BL501" s="15" t="s">
        <v>238</v>
      </c>
      <c r="BM501" s="213" t="s">
        <v>1798</v>
      </c>
    </row>
    <row r="502" spans="1:65" s="2" customFormat="1" ht="44.25" customHeight="1">
      <c r="A502" s="36"/>
      <c r="B502" s="37"/>
      <c r="C502" s="202" t="s">
        <v>1799</v>
      </c>
      <c r="D502" s="202" t="s">
        <v>164</v>
      </c>
      <c r="E502" s="203" t="s">
        <v>1800</v>
      </c>
      <c r="F502" s="204" t="s">
        <v>1801</v>
      </c>
      <c r="G502" s="205" t="s">
        <v>1519</v>
      </c>
      <c r="H502" s="234"/>
      <c r="I502" s="207"/>
      <c r="J502" s="208">
        <f>ROUND(I502*H502,2)</f>
        <v>0</v>
      </c>
      <c r="K502" s="204" t="s">
        <v>168</v>
      </c>
      <c r="L502" s="42"/>
      <c r="M502" s="209" t="s">
        <v>19</v>
      </c>
      <c r="N502" s="210" t="s">
        <v>40</v>
      </c>
      <c r="O502" s="82"/>
      <c r="P502" s="211">
        <f>O502*H502</f>
        <v>0</v>
      </c>
      <c r="Q502" s="211">
        <v>0</v>
      </c>
      <c r="R502" s="211">
        <f>Q502*H502</f>
        <v>0</v>
      </c>
      <c r="S502" s="211">
        <v>0</v>
      </c>
      <c r="T502" s="212">
        <f>S502*H502</f>
        <v>0</v>
      </c>
      <c r="U502" s="36"/>
      <c r="V502" s="36"/>
      <c r="W502" s="36"/>
      <c r="X502" s="36"/>
      <c r="Y502" s="36"/>
      <c r="Z502" s="36"/>
      <c r="AA502" s="36"/>
      <c r="AB502" s="36"/>
      <c r="AC502" s="36"/>
      <c r="AD502" s="36"/>
      <c r="AE502" s="36"/>
      <c r="AR502" s="213" t="s">
        <v>238</v>
      </c>
      <c r="AT502" s="213" t="s">
        <v>164</v>
      </c>
      <c r="AU502" s="213" t="s">
        <v>79</v>
      </c>
      <c r="AY502" s="15" t="s">
        <v>162</v>
      </c>
      <c r="BE502" s="214">
        <f>IF(N502="základní",J502,0)</f>
        <v>0</v>
      </c>
      <c r="BF502" s="214">
        <f>IF(N502="snížená",J502,0)</f>
        <v>0</v>
      </c>
      <c r="BG502" s="214">
        <f>IF(N502="zákl. přenesená",J502,0)</f>
        <v>0</v>
      </c>
      <c r="BH502" s="214">
        <f>IF(N502="sníž. přenesená",J502,0)</f>
        <v>0</v>
      </c>
      <c r="BI502" s="214">
        <f>IF(N502="nulová",J502,0)</f>
        <v>0</v>
      </c>
      <c r="BJ502" s="15" t="s">
        <v>77</v>
      </c>
      <c r="BK502" s="214">
        <f>ROUND(I502*H502,2)</f>
        <v>0</v>
      </c>
      <c r="BL502" s="15" t="s">
        <v>238</v>
      </c>
      <c r="BM502" s="213" t="s">
        <v>1802</v>
      </c>
    </row>
    <row r="503" spans="1:47" s="2" customFormat="1" ht="12">
      <c r="A503" s="36"/>
      <c r="B503" s="37"/>
      <c r="C503" s="38"/>
      <c r="D503" s="215" t="s">
        <v>171</v>
      </c>
      <c r="E503" s="38"/>
      <c r="F503" s="216" t="s">
        <v>1803</v>
      </c>
      <c r="G503" s="38"/>
      <c r="H503" s="38"/>
      <c r="I503" s="217"/>
      <c r="J503" s="38"/>
      <c r="K503" s="38"/>
      <c r="L503" s="42"/>
      <c r="M503" s="218"/>
      <c r="N503" s="219"/>
      <c r="O503" s="82"/>
      <c r="P503" s="82"/>
      <c r="Q503" s="82"/>
      <c r="R503" s="82"/>
      <c r="S503" s="82"/>
      <c r="T503" s="83"/>
      <c r="U503" s="36"/>
      <c r="V503" s="36"/>
      <c r="W503" s="36"/>
      <c r="X503" s="36"/>
      <c r="Y503" s="36"/>
      <c r="Z503" s="36"/>
      <c r="AA503" s="36"/>
      <c r="AB503" s="36"/>
      <c r="AC503" s="36"/>
      <c r="AD503" s="36"/>
      <c r="AE503" s="36"/>
      <c r="AT503" s="15" t="s">
        <v>171</v>
      </c>
      <c r="AU503" s="15" t="s">
        <v>79</v>
      </c>
    </row>
    <row r="504" spans="1:63" s="12" customFormat="1" ht="22.8" customHeight="1">
      <c r="A504" s="12"/>
      <c r="B504" s="186"/>
      <c r="C504" s="187"/>
      <c r="D504" s="188" t="s">
        <v>68</v>
      </c>
      <c r="E504" s="200" t="s">
        <v>620</v>
      </c>
      <c r="F504" s="200" t="s">
        <v>621</v>
      </c>
      <c r="G504" s="187"/>
      <c r="H504" s="187"/>
      <c r="I504" s="190"/>
      <c r="J504" s="201">
        <f>BK504</f>
        <v>0</v>
      </c>
      <c r="K504" s="187"/>
      <c r="L504" s="192"/>
      <c r="M504" s="193"/>
      <c r="N504" s="194"/>
      <c r="O504" s="194"/>
      <c r="P504" s="195">
        <f>SUM(P505:P508)</f>
        <v>0</v>
      </c>
      <c r="Q504" s="194"/>
      <c r="R504" s="195">
        <f>SUM(R505:R508)</f>
        <v>0.2336</v>
      </c>
      <c r="S504" s="194"/>
      <c r="T504" s="196">
        <f>SUM(T505:T508)</f>
        <v>0</v>
      </c>
      <c r="U504" s="12"/>
      <c r="V504" s="12"/>
      <c r="W504" s="12"/>
      <c r="X504" s="12"/>
      <c r="Y504" s="12"/>
      <c r="Z504" s="12"/>
      <c r="AA504" s="12"/>
      <c r="AB504" s="12"/>
      <c r="AC504" s="12"/>
      <c r="AD504" s="12"/>
      <c r="AE504" s="12"/>
      <c r="AR504" s="197" t="s">
        <v>79</v>
      </c>
      <c r="AT504" s="198" t="s">
        <v>68</v>
      </c>
      <c r="AU504" s="198" t="s">
        <v>77</v>
      </c>
      <c r="AY504" s="197" t="s">
        <v>162</v>
      </c>
      <c r="BK504" s="199">
        <f>SUM(BK505:BK508)</f>
        <v>0</v>
      </c>
    </row>
    <row r="505" spans="1:65" s="2" customFormat="1" ht="33" customHeight="1">
      <c r="A505" s="36"/>
      <c r="B505" s="37"/>
      <c r="C505" s="202" t="s">
        <v>1804</v>
      </c>
      <c r="D505" s="202" t="s">
        <v>164</v>
      </c>
      <c r="E505" s="203" t="s">
        <v>1805</v>
      </c>
      <c r="F505" s="204" t="s">
        <v>1806</v>
      </c>
      <c r="G505" s="205" t="s">
        <v>645</v>
      </c>
      <c r="H505" s="206">
        <v>8</v>
      </c>
      <c r="I505" s="207"/>
      <c r="J505" s="208">
        <f>ROUND(I505*H505,2)</f>
        <v>0</v>
      </c>
      <c r="K505" s="204" t="s">
        <v>168</v>
      </c>
      <c r="L505" s="42"/>
      <c r="M505" s="209" t="s">
        <v>19</v>
      </c>
      <c r="N505" s="210" t="s">
        <v>40</v>
      </c>
      <c r="O505" s="82"/>
      <c r="P505" s="211">
        <f>O505*H505</f>
        <v>0</v>
      </c>
      <c r="Q505" s="211">
        <v>0.0292</v>
      </c>
      <c r="R505" s="211">
        <f>Q505*H505</f>
        <v>0.2336</v>
      </c>
      <c r="S505" s="211">
        <v>0</v>
      </c>
      <c r="T505" s="212">
        <f>S505*H505</f>
        <v>0</v>
      </c>
      <c r="U505" s="36"/>
      <c r="V505" s="36"/>
      <c r="W505" s="36"/>
      <c r="X505" s="36"/>
      <c r="Y505" s="36"/>
      <c r="Z505" s="36"/>
      <c r="AA505" s="36"/>
      <c r="AB505" s="36"/>
      <c r="AC505" s="36"/>
      <c r="AD505" s="36"/>
      <c r="AE505" s="36"/>
      <c r="AR505" s="213" t="s">
        <v>238</v>
      </c>
      <c r="AT505" s="213" t="s">
        <v>164</v>
      </c>
      <c r="AU505" s="213" t="s">
        <v>79</v>
      </c>
      <c r="AY505" s="15" t="s">
        <v>162</v>
      </c>
      <c r="BE505" s="214">
        <f>IF(N505="základní",J505,0)</f>
        <v>0</v>
      </c>
      <c r="BF505" s="214">
        <f>IF(N505="snížená",J505,0)</f>
        <v>0</v>
      </c>
      <c r="BG505" s="214">
        <f>IF(N505="zákl. přenesená",J505,0)</f>
        <v>0</v>
      </c>
      <c r="BH505" s="214">
        <f>IF(N505="sníž. přenesená",J505,0)</f>
        <v>0</v>
      </c>
      <c r="BI505" s="214">
        <f>IF(N505="nulová",J505,0)</f>
        <v>0</v>
      </c>
      <c r="BJ505" s="15" t="s">
        <v>77</v>
      </c>
      <c r="BK505" s="214">
        <f>ROUND(I505*H505,2)</f>
        <v>0</v>
      </c>
      <c r="BL505" s="15" t="s">
        <v>238</v>
      </c>
      <c r="BM505" s="213" t="s">
        <v>1807</v>
      </c>
    </row>
    <row r="506" spans="1:47" s="2" customFormat="1" ht="12">
      <c r="A506" s="36"/>
      <c r="B506" s="37"/>
      <c r="C506" s="38"/>
      <c r="D506" s="215" t="s">
        <v>171</v>
      </c>
      <c r="E506" s="38"/>
      <c r="F506" s="216" t="s">
        <v>1808</v>
      </c>
      <c r="G506" s="38"/>
      <c r="H506" s="38"/>
      <c r="I506" s="217"/>
      <c r="J506" s="38"/>
      <c r="K506" s="38"/>
      <c r="L506" s="42"/>
      <c r="M506" s="218"/>
      <c r="N506" s="219"/>
      <c r="O506" s="82"/>
      <c r="P506" s="82"/>
      <c r="Q506" s="82"/>
      <c r="R506" s="82"/>
      <c r="S506" s="82"/>
      <c r="T506" s="83"/>
      <c r="U506" s="36"/>
      <c r="V506" s="36"/>
      <c r="W506" s="36"/>
      <c r="X506" s="36"/>
      <c r="Y506" s="36"/>
      <c r="Z506" s="36"/>
      <c r="AA506" s="36"/>
      <c r="AB506" s="36"/>
      <c r="AC506" s="36"/>
      <c r="AD506" s="36"/>
      <c r="AE506" s="36"/>
      <c r="AT506" s="15" t="s">
        <v>171</v>
      </c>
      <c r="AU506" s="15" t="s">
        <v>79</v>
      </c>
    </row>
    <row r="507" spans="1:65" s="2" customFormat="1" ht="44.25" customHeight="1">
      <c r="A507" s="36"/>
      <c r="B507" s="37"/>
      <c r="C507" s="202" t="s">
        <v>1809</v>
      </c>
      <c r="D507" s="202" t="s">
        <v>164</v>
      </c>
      <c r="E507" s="203" t="s">
        <v>1810</v>
      </c>
      <c r="F507" s="204" t="s">
        <v>1811</v>
      </c>
      <c r="G507" s="205" t="s">
        <v>1519</v>
      </c>
      <c r="H507" s="234"/>
      <c r="I507" s="207"/>
      <c r="J507" s="208">
        <f>ROUND(I507*H507,2)</f>
        <v>0</v>
      </c>
      <c r="K507" s="204" t="s">
        <v>168</v>
      </c>
      <c r="L507" s="42"/>
      <c r="M507" s="209" t="s">
        <v>19</v>
      </c>
      <c r="N507" s="210" t="s">
        <v>40</v>
      </c>
      <c r="O507" s="82"/>
      <c r="P507" s="211">
        <f>O507*H507</f>
        <v>0</v>
      </c>
      <c r="Q507" s="211">
        <v>0</v>
      </c>
      <c r="R507" s="211">
        <f>Q507*H507</f>
        <v>0</v>
      </c>
      <c r="S507" s="211">
        <v>0</v>
      </c>
      <c r="T507" s="212">
        <f>S507*H507</f>
        <v>0</v>
      </c>
      <c r="U507" s="36"/>
      <c r="V507" s="36"/>
      <c r="W507" s="36"/>
      <c r="X507" s="36"/>
      <c r="Y507" s="36"/>
      <c r="Z507" s="36"/>
      <c r="AA507" s="36"/>
      <c r="AB507" s="36"/>
      <c r="AC507" s="36"/>
      <c r="AD507" s="36"/>
      <c r="AE507" s="36"/>
      <c r="AR507" s="213" t="s">
        <v>238</v>
      </c>
      <c r="AT507" s="213" t="s">
        <v>164</v>
      </c>
      <c r="AU507" s="213" t="s">
        <v>79</v>
      </c>
      <c r="AY507" s="15" t="s">
        <v>162</v>
      </c>
      <c r="BE507" s="214">
        <f>IF(N507="základní",J507,0)</f>
        <v>0</v>
      </c>
      <c r="BF507" s="214">
        <f>IF(N507="snížená",J507,0)</f>
        <v>0</v>
      </c>
      <c r="BG507" s="214">
        <f>IF(N507="zákl. přenesená",J507,0)</f>
        <v>0</v>
      </c>
      <c r="BH507" s="214">
        <f>IF(N507="sníž. přenesená",J507,0)</f>
        <v>0</v>
      </c>
      <c r="BI507" s="214">
        <f>IF(N507="nulová",J507,0)</f>
        <v>0</v>
      </c>
      <c r="BJ507" s="15" t="s">
        <v>77</v>
      </c>
      <c r="BK507" s="214">
        <f>ROUND(I507*H507,2)</f>
        <v>0</v>
      </c>
      <c r="BL507" s="15" t="s">
        <v>238</v>
      </c>
      <c r="BM507" s="213" t="s">
        <v>1812</v>
      </c>
    </row>
    <row r="508" spans="1:47" s="2" customFormat="1" ht="12">
      <c r="A508" s="36"/>
      <c r="B508" s="37"/>
      <c r="C508" s="38"/>
      <c r="D508" s="215" t="s">
        <v>171</v>
      </c>
      <c r="E508" s="38"/>
      <c r="F508" s="216" t="s">
        <v>1813</v>
      </c>
      <c r="G508" s="38"/>
      <c r="H508" s="38"/>
      <c r="I508" s="217"/>
      <c r="J508" s="38"/>
      <c r="K508" s="38"/>
      <c r="L508" s="42"/>
      <c r="M508" s="218"/>
      <c r="N508" s="219"/>
      <c r="O508" s="82"/>
      <c r="P508" s="82"/>
      <c r="Q508" s="82"/>
      <c r="R508" s="82"/>
      <c r="S508" s="82"/>
      <c r="T508" s="83"/>
      <c r="U508" s="36"/>
      <c r="V508" s="36"/>
      <c r="W508" s="36"/>
      <c r="X508" s="36"/>
      <c r="Y508" s="36"/>
      <c r="Z508" s="36"/>
      <c r="AA508" s="36"/>
      <c r="AB508" s="36"/>
      <c r="AC508" s="36"/>
      <c r="AD508" s="36"/>
      <c r="AE508" s="36"/>
      <c r="AT508" s="15" t="s">
        <v>171</v>
      </c>
      <c r="AU508" s="15" t="s">
        <v>79</v>
      </c>
    </row>
    <row r="509" spans="1:63" s="12" customFormat="1" ht="22.8" customHeight="1">
      <c r="A509" s="12"/>
      <c r="B509" s="186"/>
      <c r="C509" s="187"/>
      <c r="D509" s="188" t="s">
        <v>68</v>
      </c>
      <c r="E509" s="200" t="s">
        <v>636</v>
      </c>
      <c r="F509" s="200" t="s">
        <v>637</v>
      </c>
      <c r="G509" s="187"/>
      <c r="H509" s="187"/>
      <c r="I509" s="190"/>
      <c r="J509" s="201">
        <f>BK509</f>
        <v>0</v>
      </c>
      <c r="K509" s="187"/>
      <c r="L509" s="192"/>
      <c r="M509" s="193"/>
      <c r="N509" s="194"/>
      <c r="O509" s="194"/>
      <c r="P509" s="195">
        <f>SUM(P510:P550)</f>
        <v>0</v>
      </c>
      <c r="Q509" s="194"/>
      <c r="R509" s="195">
        <f>SUM(R510:R550)</f>
        <v>0.5340999999999999</v>
      </c>
      <c r="S509" s="194"/>
      <c r="T509" s="196">
        <f>SUM(T510:T550)</f>
        <v>0</v>
      </c>
      <c r="U509" s="12"/>
      <c r="V509" s="12"/>
      <c r="W509" s="12"/>
      <c r="X509" s="12"/>
      <c r="Y509" s="12"/>
      <c r="Z509" s="12"/>
      <c r="AA509" s="12"/>
      <c r="AB509" s="12"/>
      <c r="AC509" s="12"/>
      <c r="AD509" s="12"/>
      <c r="AE509" s="12"/>
      <c r="AR509" s="197" t="s">
        <v>79</v>
      </c>
      <c r="AT509" s="198" t="s">
        <v>68</v>
      </c>
      <c r="AU509" s="198" t="s">
        <v>77</v>
      </c>
      <c r="AY509" s="197" t="s">
        <v>162</v>
      </c>
      <c r="BK509" s="199">
        <f>SUM(BK510:BK550)</f>
        <v>0</v>
      </c>
    </row>
    <row r="510" spans="1:65" s="2" customFormat="1" ht="16.5" customHeight="1">
      <c r="A510" s="36"/>
      <c r="B510" s="37"/>
      <c r="C510" s="202" t="s">
        <v>1814</v>
      </c>
      <c r="D510" s="202" t="s">
        <v>164</v>
      </c>
      <c r="E510" s="203" t="s">
        <v>1815</v>
      </c>
      <c r="F510" s="204" t="s">
        <v>1816</v>
      </c>
      <c r="G510" s="205" t="s">
        <v>196</v>
      </c>
      <c r="H510" s="206">
        <v>1</v>
      </c>
      <c r="I510" s="207"/>
      <c r="J510" s="208">
        <f>ROUND(I510*H510,2)</f>
        <v>0</v>
      </c>
      <c r="K510" s="204" t="s">
        <v>19</v>
      </c>
      <c r="L510" s="42"/>
      <c r="M510" s="209" t="s">
        <v>19</v>
      </c>
      <c r="N510" s="210" t="s">
        <v>40</v>
      </c>
      <c r="O510" s="82"/>
      <c r="P510" s="211">
        <f>O510*H510</f>
        <v>0</v>
      </c>
      <c r="Q510" s="211">
        <v>0</v>
      </c>
      <c r="R510" s="211">
        <f>Q510*H510</f>
        <v>0</v>
      </c>
      <c r="S510" s="211">
        <v>0</v>
      </c>
      <c r="T510" s="212">
        <f>S510*H510</f>
        <v>0</v>
      </c>
      <c r="U510" s="36"/>
      <c r="V510" s="36"/>
      <c r="W510" s="36"/>
      <c r="X510" s="36"/>
      <c r="Y510" s="36"/>
      <c r="Z510" s="36"/>
      <c r="AA510" s="36"/>
      <c r="AB510" s="36"/>
      <c r="AC510" s="36"/>
      <c r="AD510" s="36"/>
      <c r="AE510" s="36"/>
      <c r="AR510" s="213" t="s">
        <v>238</v>
      </c>
      <c r="AT510" s="213" t="s">
        <v>164</v>
      </c>
      <c r="AU510" s="213" t="s">
        <v>79</v>
      </c>
      <c r="AY510" s="15" t="s">
        <v>162</v>
      </c>
      <c r="BE510" s="214">
        <f>IF(N510="základní",J510,0)</f>
        <v>0</v>
      </c>
      <c r="BF510" s="214">
        <f>IF(N510="snížená",J510,0)</f>
        <v>0</v>
      </c>
      <c r="BG510" s="214">
        <f>IF(N510="zákl. přenesená",J510,0)</f>
        <v>0</v>
      </c>
      <c r="BH510" s="214">
        <f>IF(N510="sníž. přenesená",J510,0)</f>
        <v>0</v>
      </c>
      <c r="BI510" s="214">
        <f>IF(N510="nulová",J510,0)</f>
        <v>0</v>
      </c>
      <c r="BJ510" s="15" t="s">
        <v>77</v>
      </c>
      <c r="BK510" s="214">
        <f>ROUND(I510*H510,2)</f>
        <v>0</v>
      </c>
      <c r="BL510" s="15" t="s">
        <v>238</v>
      </c>
      <c r="BM510" s="213" t="s">
        <v>1817</v>
      </c>
    </row>
    <row r="511" spans="1:65" s="2" customFormat="1" ht="16.5" customHeight="1">
      <c r="A511" s="36"/>
      <c r="B511" s="37"/>
      <c r="C511" s="202" t="s">
        <v>1818</v>
      </c>
      <c r="D511" s="202" t="s">
        <v>164</v>
      </c>
      <c r="E511" s="203" t="s">
        <v>639</v>
      </c>
      <c r="F511" s="204" t="s">
        <v>1819</v>
      </c>
      <c r="G511" s="205" t="s">
        <v>196</v>
      </c>
      <c r="H511" s="206">
        <v>1</v>
      </c>
      <c r="I511" s="207"/>
      <c r="J511" s="208">
        <f>ROUND(I511*H511,2)</f>
        <v>0</v>
      </c>
      <c r="K511" s="204" t="s">
        <v>19</v>
      </c>
      <c r="L511" s="42"/>
      <c r="M511" s="209" t="s">
        <v>19</v>
      </c>
      <c r="N511" s="210" t="s">
        <v>40</v>
      </c>
      <c r="O511" s="82"/>
      <c r="P511" s="211">
        <f>O511*H511</f>
        <v>0</v>
      </c>
      <c r="Q511" s="211">
        <v>0</v>
      </c>
      <c r="R511" s="211">
        <f>Q511*H511</f>
        <v>0</v>
      </c>
      <c r="S511" s="211">
        <v>0</v>
      </c>
      <c r="T511" s="212">
        <f>S511*H511</f>
        <v>0</v>
      </c>
      <c r="U511" s="36"/>
      <c r="V511" s="36"/>
      <c r="W511" s="36"/>
      <c r="X511" s="36"/>
      <c r="Y511" s="36"/>
      <c r="Z511" s="36"/>
      <c r="AA511" s="36"/>
      <c r="AB511" s="36"/>
      <c r="AC511" s="36"/>
      <c r="AD511" s="36"/>
      <c r="AE511" s="36"/>
      <c r="AR511" s="213" t="s">
        <v>238</v>
      </c>
      <c r="AT511" s="213" t="s">
        <v>164</v>
      </c>
      <c r="AU511" s="213" t="s">
        <v>79</v>
      </c>
      <c r="AY511" s="15" t="s">
        <v>162</v>
      </c>
      <c r="BE511" s="214">
        <f>IF(N511="základní",J511,0)</f>
        <v>0</v>
      </c>
      <c r="BF511" s="214">
        <f>IF(N511="snížená",J511,0)</f>
        <v>0</v>
      </c>
      <c r="BG511" s="214">
        <f>IF(N511="zákl. přenesená",J511,0)</f>
        <v>0</v>
      </c>
      <c r="BH511" s="214">
        <f>IF(N511="sníž. přenesená",J511,0)</f>
        <v>0</v>
      </c>
      <c r="BI511" s="214">
        <f>IF(N511="nulová",J511,0)</f>
        <v>0</v>
      </c>
      <c r="BJ511" s="15" t="s">
        <v>77</v>
      </c>
      <c r="BK511" s="214">
        <f>ROUND(I511*H511,2)</f>
        <v>0</v>
      </c>
      <c r="BL511" s="15" t="s">
        <v>238</v>
      </c>
      <c r="BM511" s="213" t="s">
        <v>1820</v>
      </c>
    </row>
    <row r="512" spans="1:65" s="2" customFormat="1" ht="16.5" customHeight="1">
      <c r="A512" s="36"/>
      <c r="B512" s="37"/>
      <c r="C512" s="202" t="s">
        <v>1821</v>
      </c>
      <c r="D512" s="202" t="s">
        <v>164</v>
      </c>
      <c r="E512" s="203" t="s">
        <v>1822</v>
      </c>
      <c r="F512" s="204" t="s">
        <v>1823</v>
      </c>
      <c r="G512" s="205" t="s">
        <v>196</v>
      </c>
      <c r="H512" s="206">
        <v>1</v>
      </c>
      <c r="I512" s="207"/>
      <c r="J512" s="208">
        <f>ROUND(I512*H512,2)</f>
        <v>0</v>
      </c>
      <c r="K512" s="204" t="s">
        <v>19</v>
      </c>
      <c r="L512" s="42"/>
      <c r="M512" s="209" t="s">
        <v>19</v>
      </c>
      <c r="N512" s="210" t="s">
        <v>40</v>
      </c>
      <c r="O512" s="82"/>
      <c r="P512" s="211">
        <f>O512*H512</f>
        <v>0</v>
      </c>
      <c r="Q512" s="211">
        <v>0</v>
      </c>
      <c r="R512" s="211">
        <f>Q512*H512</f>
        <v>0</v>
      </c>
      <c r="S512" s="211">
        <v>0</v>
      </c>
      <c r="T512" s="212">
        <f>S512*H512</f>
        <v>0</v>
      </c>
      <c r="U512" s="36"/>
      <c r="V512" s="36"/>
      <c r="W512" s="36"/>
      <c r="X512" s="36"/>
      <c r="Y512" s="36"/>
      <c r="Z512" s="36"/>
      <c r="AA512" s="36"/>
      <c r="AB512" s="36"/>
      <c r="AC512" s="36"/>
      <c r="AD512" s="36"/>
      <c r="AE512" s="36"/>
      <c r="AR512" s="213" t="s">
        <v>238</v>
      </c>
      <c r="AT512" s="213" t="s">
        <v>164</v>
      </c>
      <c r="AU512" s="213" t="s">
        <v>79</v>
      </c>
      <c r="AY512" s="15" t="s">
        <v>162</v>
      </c>
      <c r="BE512" s="214">
        <f>IF(N512="základní",J512,0)</f>
        <v>0</v>
      </c>
      <c r="BF512" s="214">
        <f>IF(N512="snížená",J512,0)</f>
        <v>0</v>
      </c>
      <c r="BG512" s="214">
        <f>IF(N512="zákl. přenesená",J512,0)</f>
        <v>0</v>
      </c>
      <c r="BH512" s="214">
        <f>IF(N512="sníž. přenesená",J512,0)</f>
        <v>0</v>
      </c>
      <c r="BI512" s="214">
        <f>IF(N512="nulová",J512,0)</f>
        <v>0</v>
      </c>
      <c r="BJ512" s="15" t="s">
        <v>77</v>
      </c>
      <c r="BK512" s="214">
        <f>ROUND(I512*H512,2)</f>
        <v>0</v>
      </c>
      <c r="BL512" s="15" t="s">
        <v>238</v>
      </c>
      <c r="BM512" s="213" t="s">
        <v>1824</v>
      </c>
    </row>
    <row r="513" spans="1:65" s="2" customFormat="1" ht="16.5" customHeight="1">
      <c r="A513" s="36"/>
      <c r="B513" s="37"/>
      <c r="C513" s="202" t="s">
        <v>1825</v>
      </c>
      <c r="D513" s="202" t="s">
        <v>164</v>
      </c>
      <c r="E513" s="203" t="s">
        <v>1826</v>
      </c>
      <c r="F513" s="204" t="s">
        <v>1827</v>
      </c>
      <c r="G513" s="205" t="s">
        <v>196</v>
      </c>
      <c r="H513" s="206">
        <v>1</v>
      </c>
      <c r="I513" s="207"/>
      <c r="J513" s="208">
        <f>ROUND(I513*H513,2)</f>
        <v>0</v>
      </c>
      <c r="K513" s="204" t="s">
        <v>19</v>
      </c>
      <c r="L513" s="42"/>
      <c r="M513" s="209" t="s">
        <v>19</v>
      </c>
      <c r="N513" s="210" t="s">
        <v>40</v>
      </c>
      <c r="O513" s="82"/>
      <c r="P513" s="211">
        <f>O513*H513</f>
        <v>0</v>
      </c>
      <c r="Q513" s="211">
        <v>0</v>
      </c>
      <c r="R513" s="211">
        <f>Q513*H513</f>
        <v>0</v>
      </c>
      <c r="S513" s="211">
        <v>0</v>
      </c>
      <c r="T513" s="212">
        <f>S513*H513</f>
        <v>0</v>
      </c>
      <c r="U513" s="36"/>
      <c r="V513" s="36"/>
      <c r="W513" s="36"/>
      <c r="X513" s="36"/>
      <c r="Y513" s="36"/>
      <c r="Z513" s="36"/>
      <c r="AA513" s="36"/>
      <c r="AB513" s="36"/>
      <c r="AC513" s="36"/>
      <c r="AD513" s="36"/>
      <c r="AE513" s="36"/>
      <c r="AR513" s="213" t="s">
        <v>238</v>
      </c>
      <c r="AT513" s="213" t="s">
        <v>164</v>
      </c>
      <c r="AU513" s="213" t="s">
        <v>79</v>
      </c>
      <c r="AY513" s="15" t="s">
        <v>162</v>
      </c>
      <c r="BE513" s="214">
        <f>IF(N513="základní",J513,0)</f>
        <v>0</v>
      </c>
      <c r="BF513" s="214">
        <f>IF(N513="snížená",J513,0)</f>
        <v>0</v>
      </c>
      <c r="BG513" s="214">
        <f>IF(N513="zákl. přenesená",J513,0)</f>
        <v>0</v>
      </c>
      <c r="BH513" s="214">
        <f>IF(N513="sníž. přenesená",J513,0)</f>
        <v>0</v>
      </c>
      <c r="BI513" s="214">
        <f>IF(N513="nulová",J513,0)</f>
        <v>0</v>
      </c>
      <c r="BJ513" s="15" t="s">
        <v>77</v>
      </c>
      <c r="BK513" s="214">
        <f>ROUND(I513*H513,2)</f>
        <v>0</v>
      </c>
      <c r="BL513" s="15" t="s">
        <v>238</v>
      </c>
      <c r="BM513" s="213" t="s">
        <v>1828</v>
      </c>
    </row>
    <row r="514" spans="1:65" s="2" customFormat="1" ht="16.5" customHeight="1">
      <c r="A514" s="36"/>
      <c r="B514" s="37"/>
      <c r="C514" s="202" t="s">
        <v>1829</v>
      </c>
      <c r="D514" s="202" t="s">
        <v>164</v>
      </c>
      <c r="E514" s="203" t="s">
        <v>1830</v>
      </c>
      <c r="F514" s="204" t="s">
        <v>1831</v>
      </c>
      <c r="G514" s="205" t="s">
        <v>196</v>
      </c>
      <c r="H514" s="206">
        <v>1</v>
      </c>
      <c r="I514" s="207"/>
      <c r="J514" s="208">
        <f>ROUND(I514*H514,2)</f>
        <v>0</v>
      </c>
      <c r="K514" s="204" t="s">
        <v>19</v>
      </c>
      <c r="L514" s="42"/>
      <c r="M514" s="209" t="s">
        <v>19</v>
      </c>
      <c r="N514" s="210" t="s">
        <v>40</v>
      </c>
      <c r="O514" s="82"/>
      <c r="P514" s="211">
        <f>O514*H514</f>
        <v>0</v>
      </c>
      <c r="Q514" s="211">
        <v>0</v>
      </c>
      <c r="R514" s="211">
        <f>Q514*H514</f>
        <v>0</v>
      </c>
      <c r="S514" s="211">
        <v>0</v>
      </c>
      <c r="T514" s="212">
        <f>S514*H514</f>
        <v>0</v>
      </c>
      <c r="U514" s="36"/>
      <c r="V514" s="36"/>
      <c r="W514" s="36"/>
      <c r="X514" s="36"/>
      <c r="Y514" s="36"/>
      <c r="Z514" s="36"/>
      <c r="AA514" s="36"/>
      <c r="AB514" s="36"/>
      <c r="AC514" s="36"/>
      <c r="AD514" s="36"/>
      <c r="AE514" s="36"/>
      <c r="AR514" s="213" t="s">
        <v>238</v>
      </c>
      <c r="AT514" s="213" t="s">
        <v>164</v>
      </c>
      <c r="AU514" s="213" t="s">
        <v>79</v>
      </c>
      <c r="AY514" s="15" t="s">
        <v>162</v>
      </c>
      <c r="BE514" s="214">
        <f>IF(N514="základní",J514,0)</f>
        <v>0</v>
      </c>
      <c r="BF514" s="214">
        <f>IF(N514="snížená",J514,0)</f>
        <v>0</v>
      </c>
      <c r="BG514" s="214">
        <f>IF(N514="zákl. přenesená",J514,0)</f>
        <v>0</v>
      </c>
      <c r="BH514" s="214">
        <f>IF(N514="sníž. přenesená",J514,0)</f>
        <v>0</v>
      </c>
      <c r="BI514" s="214">
        <f>IF(N514="nulová",J514,0)</f>
        <v>0</v>
      </c>
      <c r="BJ514" s="15" t="s">
        <v>77</v>
      </c>
      <c r="BK514" s="214">
        <f>ROUND(I514*H514,2)</f>
        <v>0</v>
      </c>
      <c r="BL514" s="15" t="s">
        <v>238</v>
      </c>
      <c r="BM514" s="213" t="s">
        <v>1832</v>
      </c>
    </row>
    <row r="515" spans="1:65" s="2" customFormat="1" ht="16.5" customHeight="1">
      <c r="A515" s="36"/>
      <c r="B515" s="37"/>
      <c r="C515" s="202" t="s">
        <v>1833</v>
      </c>
      <c r="D515" s="202" t="s">
        <v>164</v>
      </c>
      <c r="E515" s="203" t="s">
        <v>1834</v>
      </c>
      <c r="F515" s="204" t="s">
        <v>1835</v>
      </c>
      <c r="G515" s="205" t="s">
        <v>196</v>
      </c>
      <c r="H515" s="206">
        <v>1</v>
      </c>
      <c r="I515" s="207"/>
      <c r="J515" s="208">
        <f>ROUND(I515*H515,2)</f>
        <v>0</v>
      </c>
      <c r="K515" s="204" t="s">
        <v>19</v>
      </c>
      <c r="L515" s="42"/>
      <c r="M515" s="209" t="s">
        <v>19</v>
      </c>
      <c r="N515" s="210" t="s">
        <v>40</v>
      </c>
      <c r="O515" s="82"/>
      <c r="P515" s="211">
        <f>O515*H515</f>
        <v>0</v>
      </c>
      <c r="Q515" s="211">
        <v>0</v>
      </c>
      <c r="R515" s="211">
        <f>Q515*H515</f>
        <v>0</v>
      </c>
      <c r="S515" s="211">
        <v>0</v>
      </c>
      <c r="T515" s="212">
        <f>S515*H515</f>
        <v>0</v>
      </c>
      <c r="U515" s="36"/>
      <c r="V515" s="36"/>
      <c r="W515" s="36"/>
      <c r="X515" s="36"/>
      <c r="Y515" s="36"/>
      <c r="Z515" s="36"/>
      <c r="AA515" s="36"/>
      <c r="AB515" s="36"/>
      <c r="AC515" s="36"/>
      <c r="AD515" s="36"/>
      <c r="AE515" s="36"/>
      <c r="AR515" s="213" t="s">
        <v>238</v>
      </c>
      <c r="AT515" s="213" t="s">
        <v>164</v>
      </c>
      <c r="AU515" s="213" t="s">
        <v>79</v>
      </c>
      <c r="AY515" s="15" t="s">
        <v>162</v>
      </c>
      <c r="BE515" s="214">
        <f>IF(N515="základní",J515,0)</f>
        <v>0</v>
      </c>
      <c r="BF515" s="214">
        <f>IF(N515="snížená",J515,0)</f>
        <v>0</v>
      </c>
      <c r="BG515" s="214">
        <f>IF(N515="zákl. přenesená",J515,0)</f>
        <v>0</v>
      </c>
      <c r="BH515" s="214">
        <f>IF(N515="sníž. přenesená",J515,0)</f>
        <v>0</v>
      </c>
      <c r="BI515" s="214">
        <f>IF(N515="nulová",J515,0)</f>
        <v>0</v>
      </c>
      <c r="BJ515" s="15" t="s">
        <v>77</v>
      </c>
      <c r="BK515" s="214">
        <f>ROUND(I515*H515,2)</f>
        <v>0</v>
      </c>
      <c r="BL515" s="15" t="s">
        <v>238</v>
      </c>
      <c r="BM515" s="213" t="s">
        <v>1836</v>
      </c>
    </row>
    <row r="516" spans="1:65" s="2" customFormat="1" ht="33" customHeight="1">
      <c r="A516" s="36"/>
      <c r="B516" s="37"/>
      <c r="C516" s="202" t="s">
        <v>1837</v>
      </c>
      <c r="D516" s="202" t="s">
        <v>164</v>
      </c>
      <c r="E516" s="203" t="s">
        <v>1838</v>
      </c>
      <c r="F516" s="204" t="s">
        <v>1839</v>
      </c>
      <c r="G516" s="205" t="s">
        <v>645</v>
      </c>
      <c r="H516" s="206">
        <v>9</v>
      </c>
      <c r="I516" s="207"/>
      <c r="J516" s="208">
        <f>ROUND(I516*H516,2)</f>
        <v>0</v>
      </c>
      <c r="K516" s="204" t="s">
        <v>168</v>
      </c>
      <c r="L516" s="42"/>
      <c r="M516" s="209" t="s">
        <v>19</v>
      </c>
      <c r="N516" s="210" t="s">
        <v>40</v>
      </c>
      <c r="O516" s="82"/>
      <c r="P516" s="211">
        <f>O516*H516</f>
        <v>0</v>
      </c>
      <c r="Q516" s="211">
        <v>0.01697</v>
      </c>
      <c r="R516" s="211">
        <f>Q516*H516</f>
        <v>0.15272999999999998</v>
      </c>
      <c r="S516" s="211">
        <v>0</v>
      </c>
      <c r="T516" s="212">
        <f>S516*H516</f>
        <v>0</v>
      </c>
      <c r="U516" s="36"/>
      <c r="V516" s="36"/>
      <c r="W516" s="36"/>
      <c r="X516" s="36"/>
      <c r="Y516" s="36"/>
      <c r="Z516" s="36"/>
      <c r="AA516" s="36"/>
      <c r="AB516" s="36"/>
      <c r="AC516" s="36"/>
      <c r="AD516" s="36"/>
      <c r="AE516" s="36"/>
      <c r="AR516" s="213" t="s">
        <v>238</v>
      </c>
      <c r="AT516" s="213" t="s">
        <v>164</v>
      </c>
      <c r="AU516" s="213" t="s">
        <v>79</v>
      </c>
      <c r="AY516" s="15" t="s">
        <v>162</v>
      </c>
      <c r="BE516" s="214">
        <f>IF(N516="základní",J516,0)</f>
        <v>0</v>
      </c>
      <c r="BF516" s="214">
        <f>IF(N516="snížená",J516,0)</f>
        <v>0</v>
      </c>
      <c r="BG516" s="214">
        <f>IF(N516="zákl. přenesená",J516,0)</f>
        <v>0</v>
      </c>
      <c r="BH516" s="214">
        <f>IF(N516="sníž. přenesená",J516,0)</f>
        <v>0</v>
      </c>
      <c r="BI516" s="214">
        <f>IF(N516="nulová",J516,0)</f>
        <v>0</v>
      </c>
      <c r="BJ516" s="15" t="s">
        <v>77</v>
      </c>
      <c r="BK516" s="214">
        <f>ROUND(I516*H516,2)</f>
        <v>0</v>
      </c>
      <c r="BL516" s="15" t="s">
        <v>238</v>
      </c>
      <c r="BM516" s="213" t="s">
        <v>1840</v>
      </c>
    </row>
    <row r="517" spans="1:47" s="2" customFormat="1" ht="12">
      <c r="A517" s="36"/>
      <c r="B517" s="37"/>
      <c r="C517" s="38"/>
      <c r="D517" s="215" t="s">
        <v>171</v>
      </c>
      <c r="E517" s="38"/>
      <c r="F517" s="216" t="s">
        <v>1841</v>
      </c>
      <c r="G517" s="38"/>
      <c r="H517" s="38"/>
      <c r="I517" s="217"/>
      <c r="J517" s="38"/>
      <c r="K517" s="38"/>
      <c r="L517" s="42"/>
      <c r="M517" s="218"/>
      <c r="N517" s="219"/>
      <c r="O517" s="82"/>
      <c r="P517" s="82"/>
      <c r="Q517" s="82"/>
      <c r="R517" s="82"/>
      <c r="S517" s="82"/>
      <c r="T517" s="83"/>
      <c r="U517" s="36"/>
      <c r="V517" s="36"/>
      <c r="W517" s="36"/>
      <c r="X517" s="36"/>
      <c r="Y517" s="36"/>
      <c r="Z517" s="36"/>
      <c r="AA517" s="36"/>
      <c r="AB517" s="36"/>
      <c r="AC517" s="36"/>
      <c r="AD517" s="36"/>
      <c r="AE517" s="36"/>
      <c r="AT517" s="15" t="s">
        <v>171</v>
      </c>
      <c r="AU517" s="15" t="s">
        <v>79</v>
      </c>
    </row>
    <row r="518" spans="1:65" s="2" customFormat="1" ht="24.15" customHeight="1">
      <c r="A518" s="36"/>
      <c r="B518" s="37"/>
      <c r="C518" s="202" t="s">
        <v>1842</v>
      </c>
      <c r="D518" s="202" t="s">
        <v>164</v>
      </c>
      <c r="E518" s="203" t="s">
        <v>1843</v>
      </c>
      <c r="F518" s="204" t="s">
        <v>1844</v>
      </c>
      <c r="G518" s="205" t="s">
        <v>196</v>
      </c>
      <c r="H518" s="206">
        <v>1</v>
      </c>
      <c r="I518" s="207"/>
      <c r="J518" s="208">
        <f>ROUND(I518*H518,2)</f>
        <v>0</v>
      </c>
      <c r="K518" s="204" t="s">
        <v>168</v>
      </c>
      <c r="L518" s="42"/>
      <c r="M518" s="209" t="s">
        <v>19</v>
      </c>
      <c r="N518" s="210" t="s">
        <v>40</v>
      </c>
      <c r="O518" s="82"/>
      <c r="P518" s="211">
        <f>O518*H518</f>
        <v>0</v>
      </c>
      <c r="Q518" s="211">
        <v>0.00119</v>
      </c>
      <c r="R518" s="211">
        <f>Q518*H518</f>
        <v>0.00119</v>
      </c>
      <c r="S518" s="211">
        <v>0</v>
      </c>
      <c r="T518" s="212">
        <f>S518*H518</f>
        <v>0</v>
      </c>
      <c r="U518" s="36"/>
      <c r="V518" s="36"/>
      <c r="W518" s="36"/>
      <c r="X518" s="36"/>
      <c r="Y518" s="36"/>
      <c r="Z518" s="36"/>
      <c r="AA518" s="36"/>
      <c r="AB518" s="36"/>
      <c r="AC518" s="36"/>
      <c r="AD518" s="36"/>
      <c r="AE518" s="36"/>
      <c r="AR518" s="213" t="s">
        <v>238</v>
      </c>
      <c r="AT518" s="213" t="s">
        <v>164</v>
      </c>
      <c r="AU518" s="213" t="s">
        <v>79</v>
      </c>
      <c r="AY518" s="15" t="s">
        <v>162</v>
      </c>
      <c r="BE518" s="214">
        <f>IF(N518="základní",J518,0)</f>
        <v>0</v>
      </c>
      <c r="BF518" s="214">
        <f>IF(N518="snížená",J518,0)</f>
        <v>0</v>
      </c>
      <c r="BG518" s="214">
        <f>IF(N518="zákl. přenesená",J518,0)</f>
        <v>0</v>
      </c>
      <c r="BH518" s="214">
        <f>IF(N518="sníž. přenesená",J518,0)</f>
        <v>0</v>
      </c>
      <c r="BI518" s="214">
        <f>IF(N518="nulová",J518,0)</f>
        <v>0</v>
      </c>
      <c r="BJ518" s="15" t="s">
        <v>77</v>
      </c>
      <c r="BK518" s="214">
        <f>ROUND(I518*H518,2)</f>
        <v>0</v>
      </c>
      <c r="BL518" s="15" t="s">
        <v>238</v>
      </c>
      <c r="BM518" s="213" t="s">
        <v>1845</v>
      </c>
    </row>
    <row r="519" spans="1:47" s="2" customFormat="1" ht="12">
      <c r="A519" s="36"/>
      <c r="B519" s="37"/>
      <c r="C519" s="38"/>
      <c r="D519" s="215" t="s">
        <v>171</v>
      </c>
      <c r="E519" s="38"/>
      <c r="F519" s="216" t="s">
        <v>1846</v>
      </c>
      <c r="G519" s="38"/>
      <c r="H519" s="38"/>
      <c r="I519" s="217"/>
      <c r="J519" s="38"/>
      <c r="K519" s="38"/>
      <c r="L519" s="42"/>
      <c r="M519" s="218"/>
      <c r="N519" s="219"/>
      <c r="O519" s="82"/>
      <c r="P519" s="82"/>
      <c r="Q519" s="82"/>
      <c r="R519" s="82"/>
      <c r="S519" s="82"/>
      <c r="T519" s="83"/>
      <c r="U519" s="36"/>
      <c r="V519" s="36"/>
      <c r="W519" s="36"/>
      <c r="X519" s="36"/>
      <c r="Y519" s="36"/>
      <c r="Z519" s="36"/>
      <c r="AA519" s="36"/>
      <c r="AB519" s="36"/>
      <c r="AC519" s="36"/>
      <c r="AD519" s="36"/>
      <c r="AE519" s="36"/>
      <c r="AT519" s="15" t="s">
        <v>171</v>
      </c>
      <c r="AU519" s="15" t="s">
        <v>79</v>
      </c>
    </row>
    <row r="520" spans="1:65" s="2" customFormat="1" ht="24.15" customHeight="1">
      <c r="A520" s="36"/>
      <c r="B520" s="37"/>
      <c r="C520" s="220" t="s">
        <v>1847</v>
      </c>
      <c r="D520" s="220" t="s">
        <v>205</v>
      </c>
      <c r="E520" s="221" t="s">
        <v>1848</v>
      </c>
      <c r="F520" s="222" t="s">
        <v>1849</v>
      </c>
      <c r="G520" s="223" t="s">
        <v>196</v>
      </c>
      <c r="H520" s="224">
        <v>1</v>
      </c>
      <c r="I520" s="225"/>
      <c r="J520" s="226">
        <f>ROUND(I520*H520,2)</f>
        <v>0</v>
      </c>
      <c r="K520" s="222" t="s">
        <v>168</v>
      </c>
      <c r="L520" s="227"/>
      <c r="M520" s="228" t="s">
        <v>19</v>
      </c>
      <c r="N520" s="229" t="s">
        <v>40</v>
      </c>
      <c r="O520" s="82"/>
      <c r="P520" s="211">
        <f>O520*H520</f>
        <v>0</v>
      </c>
      <c r="Q520" s="211">
        <v>0.0219</v>
      </c>
      <c r="R520" s="211">
        <f>Q520*H520</f>
        <v>0.0219</v>
      </c>
      <c r="S520" s="211">
        <v>0</v>
      </c>
      <c r="T520" s="212">
        <f>S520*H520</f>
        <v>0</v>
      </c>
      <c r="U520" s="36"/>
      <c r="V520" s="36"/>
      <c r="W520" s="36"/>
      <c r="X520" s="36"/>
      <c r="Y520" s="36"/>
      <c r="Z520" s="36"/>
      <c r="AA520" s="36"/>
      <c r="AB520" s="36"/>
      <c r="AC520" s="36"/>
      <c r="AD520" s="36"/>
      <c r="AE520" s="36"/>
      <c r="AR520" s="213" t="s">
        <v>314</v>
      </c>
      <c r="AT520" s="213" t="s">
        <v>205</v>
      </c>
      <c r="AU520" s="213" t="s">
        <v>79</v>
      </c>
      <c r="AY520" s="15" t="s">
        <v>162</v>
      </c>
      <c r="BE520" s="214">
        <f>IF(N520="základní",J520,0)</f>
        <v>0</v>
      </c>
      <c r="BF520" s="214">
        <f>IF(N520="snížená",J520,0)</f>
        <v>0</v>
      </c>
      <c r="BG520" s="214">
        <f>IF(N520="zákl. přenesená",J520,0)</f>
        <v>0</v>
      </c>
      <c r="BH520" s="214">
        <f>IF(N520="sníž. přenesená",J520,0)</f>
        <v>0</v>
      </c>
      <c r="BI520" s="214">
        <f>IF(N520="nulová",J520,0)</f>
        <v>0</v>
      </c>
      <c r="BJ520" s="15" t="s">
        <v>77</v>
      </c>
      <c r="BK520" s="214">
        <f>ROUND(I520*H520,2)</f>
        <v>0</v>
      </c>
      <c r="BL520" s="15" t="s">
        <v>238</v>
      </c>
      <c r="BM520" s="213" t="s">
        <v>1850</v>
      </c>
    </row>
    <row r="521" spans="1:65" s="2" customFormat="1" ht="24.15" customHeight="1">
      <c r="A521" s="36"/>
      <c r="B521" s="37"/>
      <c r="C521" s="202" t="s">
        <v>1851</v>
      </c>
      <c r="D521" s="202" t="s">
        <v>164</v>
      </c>
      <c r="E521" s="203" t="s">
        <v>1852</v>
      </c>
      <c r="F521" s="204" t="s">
        <v>1853</v>
      </c>
      <c r="G521" s="205" t="s">
        <v>196</v>
      </c>
      <c r="H521" s="206">
        <v>1</v>
      </c>
      <c r="I521" s="207"/>
      <c r="J521" s="208">
        <f>ROUND(I521*H521,2)</f>
        <v>0</v>
      </c>
      <c r="K521" s="204" t="s">
        <v>168</v>
      </c>
      <c r="L521" s="42"/>
      <c r="M521" s="209" t="s">
        <v>19</v>
      </c>
      <c r="N521" s="210" t="s">
        <v>40</v>
      </c>
      <c r="O521" s="82"/>
      <c r="P521" s="211">
        <f>O521*H521</f>
        <v>0</v>
      </c>
      <c r="Q521" s="211">
        <v>0</v>
      </c>
      <c r="R521" s="211">
        <f>Q521*H521</f>
        <v>0</v>
      </c>
      <c r="S521" s="211">
        <v>0</v>
      </c>
      <c r="T521" s="212">
        <f>S521*H521</f>
        <v>0</v>
      </c>
      <c r="U521" s="36"/>
      <c r="V521" s="36"/>
      <c r="W521" s="36"/>
      <c r="X521" s="36"/>
      <c r="Y521" s="36"/>
      <c r="Z521" s="36"/>
      <c r="AA521" s="36"/>
      <c r="AB521" s="36"/>
      <c r="AC521" s="36"/>
      <c r="AD521" s="36"/>
      <c r="AE521" s="36"/>
      <c r="AR521" s="213" t="s">
        <v>238</v>
      </c>
      <c r="AT521" s="213" t="s">
        <v>164</v>
      </c>
      <c r="AU521" s="213" t="s">
        <v>79</v>
      </c>
      <c r="AY521" s="15" t="s">
        <v>162</v>
      </c>
      <c r="BE521" s="214">
        <f>IF(N521="základní",J521,0)</f>
        <v>0</v>
      </c>
      <c r="BF521" s="214">
        <f>IF(N521="snížená",J521,0)</f>
        <v>0</v>
      </c>
      <c r="BG521" s="214">
        <f>IF(N521="zákl. přenesená",J521,0)</f>
        <v>0</v>
      </c>
      <c r="BH521" s="214">
        <f>IF(N521="sníž. přenesená",J521,0)</f>
        <v>0</v>
      </c>
      <c r="BI521" s="214">
        <f>IF(N521="nulová",J521,0)</f>
        <v>0</v>
      </c>
      <c r="BJ521" s="15" t="s">
        <v>77</v>
      </c>
      <c r="BK521" s="214">
        <f>ROUND(I521*H521,2)</f>
        <v>0</v>
      </c>
      <c r="BL521" s="15" t="s">
        <v>238</v>
      </c>
      <c r="BM521" s="213" t="s">
        <v>1854</v>
      </c>
    </row>
    <row r="522" spans="1:47" s="2" customFormat="1" ht="12">
      <c r="A522" s="36"/>
      <c r="B522" s="37"/>
      <c r="C522" s="38"/>
      <c r="D522" s="215" t="s">
        <v>171</v>
      </c>
      <c r="E522" s="38"/>
      <c r="F522" s="216" t="s">
        <v>1855</v>
      </c>
      <c r="G522" s="38"/>
      <c r="H522" s="38"/>
      <c r="I522" s="217"/>
      <c r="J522" s="38"/>
      <c r="K522" s="38"/>
      <c r="L522" s="42"/>
      <c r="M522" s="218"/>
      <c r="N522" s="219"/>
      <c r="O522" s="82"/>
      <c r="P522" s="82"/>
      <c r="Q522" s="82"/>
      <c r="R522" s="82"/>
      <c r="S522" s="82"/>
      <c r="T522" s="83"/>
      <c r="U522" s="36"/>
      <c r="V522" s="36"/>
      <c r="W522" s="36"/>
      <c r="X522" s="36"/>
      <c r="Y522" s="36"/>
      <c r="Z522" s="36"/>
      <c r="AA522" s="36"/>
      <c r="AB522" s="36"/>
      <c r="AC522" s="36"/>
      <c r="AD522" s="36"/>
      <c r="AE522" s="36"/>
      <c r="AT522" s="15" t="s">
        <v>171</v>
      </c>
      <c r="AU522" s="15" t="s">
        <v>79</v>
      </c>
    </row>
    <row r="523" spans="1:65" s="2" customFormat="1" ht="24.15" customHeight="1">
      <c r="A523" s="36"/>
      <c r="B523" s="37"/>
      <c r="C523" s="220" t="s">
        <v>1856</v>
      </c>
      <c r="D523" s="220" t="s">
        <v>205</v>
      </c>
      <c r="E523" s="221" t="s">
        <v>1857</v>
      </c>
      <c r="F523" s="222" t="s">
        <v>1858</v>
      </c>
      <c r="G523" s="223" t="s">
        <v>196</v>
      </c>
      <c r="H523" s="224">
        <v>1</v>
      </c>
      <c r="I523" s="225"/>
      <c r="J523" s="226">
        <f>ROUND(I523*H523,2)</f>
        <v>0</v>
      </c>
      <c r="K523" s="222" t="s">
        <v>168</v>
      </c>
      <c r="L523" s="227"/>
      <c r="M523" s="228" t="s">
        <v>19</v>
      </c>
      <c r="N523" s="229" t="s">
        <v>40</v>
      </c>
      <c r="O523" s="82"/>
      <c r="P523" s="211">
        <f>O523*H523</f>
        <v>0</v>
      </c>
      <c r="Q523" s="211">
        <v>0.00128</v>
      </c>
      <c r="R523" s="211">
        <f>Q523*H523</f>
        <v>0.00128</v>
      </c>
      <c r="S523" s="211">
        <v>0</v>
      </c>
      <c r="T523" s="212">
        <f>S523*H523</f>
        <v>0</v>
      </c>
      <c r="U523" s="36"/>
      <c r="V523" s="36"/>
      <c r="W523" s="36"/>
      <c r="X523" s="36"/>
      <c r="Y523" s="36"/>
      <c r="Z523" s="36"/>
      <c r="AA523" s="36"/>
      <c r="AB523" s="36"/>
      <c r="AC523" s="36"/>
      <c r="AD523" s="36"/>
      <c r="AE523" s="36"/>
      <c r="AR523" s="213" t="s">
        <v>314</v>
      </c>
      <c r="AT523" s="213" t="s">
        <v>205</v>
      </c>
      <c r="AU523" s="213" t="s">
        <v>79</v>
      </c>
      <c r="AY523" s="15" t="s">
        <v>162</v>
      </c>
      <c r="BE523" s="214">
        <f>IF(N523="základní",J523,0)</f>
        <v>0</v>
      </c>
      <c r="BF523" s="214">
        <f>IF(N523="snížená",J523,0)</f>
        <v>0</v>
      </c>
      <c r="BG523" s="214">
        <f>IF(N523="zákl. přenesená",J523,0)</f>
        <v>0</v>
      </c>
      <c r="BH523" s="214">
        <f>IF(N523="sníž. přenesená",J523,0)</f>
        <v>0</v>
      </c>
      <c r="BI523" s="214">
        <f>IF(N523="nulová",J523,0)</f>
        <v>0</v>
      </c>
      <c r="BJ523" s="15" t="s">
        <v>77</v>
      </c>
      <c r="BK523" s="214">
        <f>ROUND(I523*H523,2)</f>
        <v>0</v>
      </c>
      <c r="BL523" s="15" t="s">
        <v>238</v>
      </c>
      <c r="BM523" s="213" t="s">
        <v>1859</v>
      </c>
    </row>
    <row r="524" spans="1:65" s="2" customFormat="1" ht="24.15" customHeight="1">
      <c r="A524" s="36"/>
      <c r="B524" s="37"/>
      <c r="C524" s="202" t="s">
        <v>1860</v>
      </c>
      <c r="D524" s="202" t="s">
        <v>164</v>
      </c>
      <c r="E524" s="203" t="s">
        <v>1861</v>
      </c>
      <c r="F524" s="204" t="s">
        <v>1862</v>
      </c>
      <c r="G524" s="205" t="s">
        <v>645</v>
      </c>
      <c r="H524" s="206">
        <v>3</v>
      </c>
      <c r="I524" s="207"/>
      <c r="J524" s="208">
        <f>ROUND(I524*H524,2)</f>
        <v>0</v>
      </c>
      <c r="K524" s="204" t="s">
        <v>168</v>
      </c>
      <c r="L524" s="42"/>
      <c r="M524" s="209" t="s">
        <v>19</v>
      </c>
      <c r="N524" s="210" t="s">
        <v>40</v>
      </c>
      <c r="O524" s="82"/>
      <c r="P524" s="211">
        <f>O524*H524</f>
        <v>0</v>
      </c>
      <c r="Q524" s="211">
        <v>0.01808</v>
      </c>
      <c r="R524" s="211">
        <f>Q524*H524</f>
        <v>0.05424</v>
      </c>
      <c r="S524" s="211">
        <v>0</v>
      </c>
      <c r="T524" s="212">
        <f>S524*H524</f>
        <v>0</v>
      </c>
      <c r="U524" s="36"/>
      <c r="V524" s="36"/>
      <c r="W524" s="36"/>
      <c r="X524" s="36"/>
      <c r="Y524" s="36"/>
      <c r="Z524" s="36"/>
      <c r="AA524" s="36"/>
      <c r="AB524" s="36"/>
      <c r="AC524" s="36"/>
      <c r="AD524" s="36"/>
      <c r="AE524" s="36"/>
      <c r="AR524" s="213" t="s">
        <v>238</v>
      </c>
      <c r="AT524" s="213" t="s">
        <v>164</v>
      </c>
      <c r="AU524" s="213" t="s">
        <v>79</v>
      </c>
      <c r="AY524" s="15" t="s">
        <v>162</v>
      </c>
      <c r="BE524" s="214">
        <f>IF(N524="základní",J524,0)</f>
        <v>0</v>
      </c>
      <c r="BF524" s="214">
        <f>IF(N524="snížená",J524,0)</f>
        <v>0</v>
      </c>
      <c r="BG524" s="214">
        <f>IF(N524="zákl. přenesená",J524,0)</f>
        <v>0</v>
      </c>
      <c r="BH524" s="214">
        <f>IF(N524="sníž. přenesená",J524,0)</f>
        <v>0</v>
      </c>
      <c r="BI524" s="214">
        <f>IF(N524="nulová",J524,0)</f>
        <v>0</v>
      </c>
      <c r="BJ524" s="15" t="s">
        <v>77</v>
      </c>
      <c r="BK524" s="214">
        <f>ROUND(I524*H524,2)</f>
        <v>0</v>
      </c>
      <c r="BL524" s="15" t="s">
        <v>238</v>
      </c>
      <c r="BM524" s="213" t="s">
        <v>1863</v>
      </c>
    </row>
    <row r="525" spans="1:47" s="2" customFormat="1" ht="12">
      <c r="A525" s="36"/>
      <c r="B525" s="37"/>
      <c r="C525" s="38"/>
      <c r="D525" s="215" t="s">
        <v>171</v>
      </c>
      <c r="E525" s="38"/>
      <c r="F525" s="216" t="s">
        <v>1864</v>
      </c>
      <c r="G525" s="38"/>
      <c r="H525" s="38"/>
      <c r="I525" s="217"/>
      <c r="J525" s="38"/>
      <c r="K525" s="38"/>
      <c r="L525" s="42"/>
      <c r="M525" s="218"/>
      <c r="N525" s="219"/>
      <c r="O525" s="82"/>
      <c r="P525" s="82"/>
      <c r="Q525" s="82"/>
      <c r="R525" s="82"/>
      <c r="S525" s="82"/>
      <c r="T525" s="83"/>
      <c r="U525" s="36"/>
      <c r="V525" s="36"/>
      <c r="W525" s="36"/>
      <c r="X525" s="36"/>
      <c r="Y525" s="36"/>
      <c r="Z525" s="36"/>
      <c r="AA525" s="36"/>
      <c r="AB525" s="36"/>
      <c r="AC525" s="36"/>
      <c r="AD525" s="36"/>
      <c r="AE525" s="36"/>
      <c r="AT525" s="15" t="s">
        <v>171</v>
      </c>
      <c r="AU525" s="15" t="s">
        <v>79</v>
      </c>
    </row>
    <row r="526" spans="1:65" s="2" customFormat="1" ht="37.8" customHeight="1">
      <c r="A526" s="36"/>
      <c r="B526" s="37"/>
      <c r="C526" s="202" t="s">
        <v>1865</v>
      </c>
      <c r="D526" s="202" t="s">
        <v>164</v>
      </c>
      <c r="E526" s="203" t="s">
        <v>1866</v>
      </c>
      <c r="F526" s="204" t="s">
        <v>1867</v>
      </c>
      <c r="G526" s="205" t="s">
        <v>645</v>
      </c>
      <c r="H526" s="206">
        <v>14</v>
      </c>
      <c r="I526" s="207"/>
      <c r="J526" s="208">
        <f>ROUND(I526*H526,2)</f>
        <v>0</v>
      </c>
      <c r="K526" s="204" t="s">
        <v>168</v>
      </c>
      <c r="L526" s="42"/>
      <c r="M526" s="209" t="s">
        <v>19</v>
      </c>
      <c r="N526" s="210" t="s">
        <v>40</v>
      </c>
      <c r="O526" s="82"/>
      <c r="P526" s="211">
        <f>O526*H526</f>
        <v>0</v>
      </c>
      <c r="Q526" s="211">
        <v>0.01647</v>
      </c>
      <c r="R526" s="211">
        <f>Q526*H526</f>
        <v>0.23057999999999998</v>
      </c>
      <c r="S526" s="211">
        <v>0</v>
      </c>
      <c r="T526" s="212">
        <f>S526*H526</f>
        <v>0</v>
      </c>
      <c r="U526" s="36"/>
      <c r="V526" s="36"/>
      <c r="W526" s="36"/>
      <c r="X526" s="36"/>
      <c r="Y526" s="36"/>
      <c r="Z526" s="36"/>
      <c r="AA526" s="36"/>
      <c r="AB526" s="36"/>
      <c r="AC526" s="36"/>
      <c r="AD526" s="36"/>
      <c r="AE526" s="36"/>
      <c r="AR526" s="213" t="s">
        <v>238</v>
      </c>
      <c r="AT526" s="213" t="s">
        <v>164</v>
      </c>
      <c r="AU526" s="213" t="s">
        <v>79</v>
      </c>
      <c r="AY526" s="15" t="s">
        <v>162</v>
      </c>
      <c r="BE526" s="214">
        <f>IF(N526="základní",J526,0)</f>
        <v>0</v>
      </c>
      <c r="BF526" s="214">
        <f>IF(N526="snížená",J526,0)</f>
        <v>0</v>
      </c>
      <c r="BG526" s="214">
        <f>IF(N526="zákl. přenesená",J526,0)</f>
        <v>0</v>
      </c>
      <c r="BH526" s="214">
        <f>IF(N526="sníž. přenesená",J526,0)</f>
        <v>0</v>
      </c>
      <c r="BI526" s="214">
        <f>IF(N526="nulová",J526,0)</f>
        <v>0</v>
      </c>
      <c r="BJ526" s="15" t="s">
        <v>77</v>
      </c>
      <c r="BK526" s="214">
        <f>ROUND(I526*H526,2)</f>
        <v>0</v>
      </c>
      <c r="BL526" s="15" t="s">
        <v>238</v>
      </c>
      <c r="BM526" s="213" t="s">
        <v>1868</v>
      </c>
    </row>
    <row r="527" spans="1:47" s="2" customFormat="1" ht="12">
      <c r="A527" s="36"/>
      <c r="B527" s="37"/>
      <c r="C527" s="38"/>
      <c r="D527" s="215" t="s">
        <v>171</v>
      </c>
      <c r="E527" s="38"/>
      <c r="F527" s="216" t="s">
        <v>1869</v>
      </c>
      <c r="G527" s="38"/>
      <c r="H527" s="38"/>
      <c r="I527" s="217"/>
      <c r="J527" s="38"/>
      <c r="K527" s="38"/>
      <c r="L527" s="42"/>
      <c r="M527" s="218"/>
      <c r="N527" s="219"/>
      <c r="O527" s="82"/>
      <c r="P527" s="82"/>
      <c r="Q527" s="82"/>
      <c r="R527" s="82"/>
      <c r="S527" s="82"/>
      <c r="T527" s="83"/>
      <c r="U527" s="36"/>
      <c r="V527" s="36"/>
      <c r="W527" s="36"/>
      <c r="X527" s="36"/>
      <c r="Y527" s="36"/>
      <c r="Z527" s="36"/>
      <c r="AA527" s="36"/>
      <c r="AB527" s="36"/>
      <c r="AC527" s="36"/>
      <c r="AD527" s="36"/>
      <c r="AE527" s="36"/>
      <c r="AT527" s="15" t="s">
        <v>171</v>
      </c>
      <c r="AU527" s="15" t="s">
        <v>79</v>
      </c>
    </row>
    <row r="528" spans="1:65" s="2" customFormat="1" ht="37.8" customHeight="1">
      <c r="A528" s="36"/>
      <c r="B528" s="37"/>
      <c r="C528" s="202" t="s">
        <v>1870</v>
      </c>
      <c r="D528" s="202" t="s">
        <v>164</v>
      </c>
      <c r="E528" s="203" t="s">
        <v>1871</v>
      </c>
      <c r="F528" s="204" t="s">
        <v>1872</v>
      </c>
      <c r="G528" s="205" t="s">
        <v>645</v>
      </c>
      <c r="H528" s="206">
        <v>1</v>
      </c>
      <c r="I528" s="207"/>
      <c r="J528" s="208">
        <f>ROUND(I528*H528,2)</f>
        <v>0</v>
      </c>
      <c r="K528" s="204" t="s">
        <v>168</v>
      </c>
      <c r="L528" s="42"/>
      <c r="M528" s="209" t="s">
        <v>19</v>
      </c>
      <c r="N528" s="210" t="s">
        <v>40</v>
      </c>
      <c r="O528" s="82"/>
      <c r="P528" s="211">
        <f>O528*H528</f>
        <v>0</v>
      </c>
      <c r="Q528" s="211">
        <v>0.01921</v>
      </c>
      <c r="R528" s="211">
        <f>Q528*H528</f>
        <v>0.01921</v>
      </c>
      <c r="S528" s="211">
        <v>0</v>
      </c>
      <c r="T528" s="212">
        <f>S528*H528</f>
        <v>0</v>
      </c>
      <c r="U528" s="36"/>
      <c r="V528" s="36"/>
      <c r="W528" s="36"/>
      <c r="X528" s="36"/>
      <c r="Y528" s="36"/>
      <c r="Z528" s="36"/>
      <c r="AA528" s="36"/>
      <c r="AB528" s="36"/>
      <c r="AC528" s="36"/>
      <c r="AD528" s="36"/>
      <c r="AE528" s="36"/>
      <c r="AR528" s="213" t="s">
        <v>238</v>
      </c>
      <c r="AT528" s="213" t="s">
        <v>164</v>
      </c>
      <c r="AU528" s="213" t="s">
        <v>79</v>
      </c>
      <c r="AY528" s="15" t="s">
        <v>162</v>
      </c>
      <c r="BE528" s="214">
        <f>IF(N528="základní",J528,0)</f>
        <v>0</v>
      </c>
      <c r="BF528" s="214">
        <f>IF(N528="snížená",J528,0)</f>
        <v>0</v>
      </c>
      <c r="BG528" s="214">
        <f>IF(N528="zákl. přenesená",J528,0)</f>
        <v>0</v>
      </c>
      <c r="BH528" s="214">
        <f>IF(N528="sníž. přenesená",J528,0)</f>
        <v>0</v>
      </c>
      <c r="BI528" s="214">
        <f>IF(N528="nulová",J528,0)</f>
        <v>0</v>
      </c>
      <c r="BJ528" s="15" t="s">
        <v>77</v>
      </c>
      <c r="BK528" s="214">
        <f>ROUND(I528*H528,2)</f>
        <v>0</v>
      </c>
      <c r="BL528" s="15" t="s">
        <v>238</v>
      </c>
      <c r="BM528" s="213" t="s">
        <v>1873</v>
      </c>
    </row>
    <row r="529" spans="1:47" s="2" customFormat="1" ht="12">
      <c r="A529" s="36"/>
      <c r="B529" s="37"/>
      <c r="C529" s="38"/>
      <c r="D529" s="215" t="s">
        <v>171</v>
      </c>
      <c r="E529" s="38"/>
      <c r="F529" s="216" t="s">
        <v>1874</v>
      </c>
      <c r="G529" s="38"/>
      <c r="H529" s="38"/>
      <c r="I529" s="217"/>
      <c r="J529" s="38"/>
      <c r="K529" s="38"/>
      <c r="L529" s="42"/>
      <c r="M529" s="218"/>
      <c r="N529" s="219"/>
      <c r="O529" s="82"/>
      <c r="P529" s="82"/>
      <c r="Q529" s="82"/>
      <c r="R529" s="82"/>
      <c r="S529" s="82"/>
      <c r="T529" s="83"/>
      <c r="U529" s="36"/>
      <c r="V529" s="36"/>
      <c r="W529" s="36"/>
      <c r="X529" s="36"/>
      <c r="Y529" s="36"/>
      <c r="Z529" s="36"/>
      <c r="AA529" s="36"/>
      <c r="AB529" s="36"/>
      <c r="AC529" s="36"/>
      <c r="AD529" s="36"/>
      <c r="AE529" s="36"/>
      <c r="AT529" s="15" t="s">
        <v>171</v>
      </c>
      <c r="AU529" s="15" t="s">
        <v>79</v>
      </c>
    </row>
    <row r="530" spans="1:65" s="2" customFormat="1" ht="16.5" customHeight="1">
      <c r="A530" s="36"/>
      <c r="B530" s="37"/>
      <c r="C530" s="202" t="s">
        <v>1875</v>
      </c>
      <c r="D530" s="202" t="s">
        <v>164</v>
      </c>
      <c r="E530" s="203" t="s">
        <v>1876</v>
      </c>
      <c r="F530" s="204" t="s">
        <v>1877</v>
      </c>
      <c r="G530" s="205" t="s">
        <v>645</v>
      </c>
      <c r="H530" s="206">
        <v>2</v>
      </c>
      <c r="I530" s="207"/>
      <c r="J530" s="208">
        <f>ROUND(I530*H530,2)</f>
        <v>0</v>
      </c>
      <c r="K530" s="204" t="s">
        <v>168</v>
      </c>
      <c r="L530" s="42"/>
      <c r="M530" s="209" t="s">
        <v>19</v>
      </c>
      <c r="N530" s="210" t="s">
        <v>40</v>
      </c>
      <c r="O530" s="82"/>
      <c r="P530" s="211">
        <f>O530*H530</f>
        <v>0</v>
      </c>
      <c r="Q530" s="211">
        <v>0.00064</v>
      </c>
      <c r="R530" s="211">
        <f>Q530*H530</f>
        <v>0.00128</v>
      </c>
      <c r="S530" s="211">
        <v>0</v>
      </c>
      <c r="T530" s="212">
        <f>S530*H530</f>
        <v>0</v>
      </c>
      <c r="U530" s="36"/>
      <c r="V530" s="36"/>
      <c r="W530" s="36"/>
      <c r="X530" s="36"/>
      <c r="Y530" s="36"/>
      <c r="Z530" s="36"/>
      <c r="AA530" s="36"/>
      <c r="AB530" s="36"/>
      <c r="AC530" s="36"/>
      <c r="AD530" s="36"/>
      <c r="AE530" s="36"/>
      <c r="AR530" s="213" t="s">
        <v>238</v>
      </c>
      <c r="AT530" s="213" t="s">
        <v>164</v>
      </c>
      <c r="AU530" s="213" t="s">
        <v>79</v>
      </c>
      <c r="AY530" s="15" t="s">
        <v>162</v>
      </c>
      <c r="BE530" s="214">
        <f>IF(N530="základní",J530,0)</f>
        <v>0</v>
      </c>
      <c r="BF530" s="214">
        <f>IF(N530="snížená",J530,0)</f>
        <v>0</v>
      </c>
      <c r="BG530" s="214">
        <f>IF(N530="zákl. přenesená",J530,0)</f>
        <v>0</v>
      </c>
      <c r="BH530" s="214">
        <f>IF(N530="sníž. přenesená",J530,0)</f>
        <v>0</v>
      </c>
      <c r="BI530" s="214">
        <f>IF(N530="nulová",J530,0)</f>
        <v>0</v>
      </c>
      <c r="BJ530" s="15" t="s">
        <v>77</v>
      </c>
      <c r="BK530" s="214">
        <f>ROUND(I530*H530,2)</f>
        <v>0</v>
      </c>
      <c r="BL530" s="15" t="s">
        <v>238</v>
      </c>
      <c r="BM530" s="213" t="s">
        <v>1878</v>
      </c>
    </row>
    <row r="531" spans="1:47" s="2" customFormat="1" ht="12">
      <c r="A531" s="36"/>
      <c r="B531" s="37"/>
      <c r="C531" s="38"/>
      <c r="D531" s="215" t="s">
        <v>171</v>
      </c>
      <c r="E531" s="38"/>
      <c r="F531" s="216" t="s">
        <v>1879</v>
      </c>
      <c r="G531" s="38"/>
      <c r="H531" s="38"/>
      <c r="I531" s="217"/>
      <c r="J531" s="38"/>
      <c r="K531" s="38"/>
      <c r="L531" s="42"/>
      <c r="M531" s="218"/>
      <c r="N531" s="219"/>
      <c r="O531" s="82"/>
      <c r="P531" s="82"/>
      <c r="Q531" s="82"/>
      <c r="R531" s="82"/>
      <c r="S531" s="82"/>
      <c r="T531" s="83"/>
      <c r="U531" s="36"/>
      <c r="V531" s="36"/>
      <c r="W531" s="36"/>
      <c r="X531" s="36"/>
      <c r="Y531" s="36"/>
      <c r="Z531" s="36"/>
      <c r="AA531" s="36"/>
      <c r="AB531" s="36"/>
      <c r="AC531" s="36"/>
      <c r="AD531" s="36"/>
      <c r="AE531" s="36"/>
      <c r="AT531" s="15" t="s">
        <v>171</v>
      </c>
      <c r="AU531" s="15" t="s">
        <v>79</v>
      </c>
    </row>
    <row r="532" spans="1:65" s="2" customFormat="1" ht="16.5" customHeight="1">
      <c r="A532" s="36"/>
      <c r="B532" s="37"/>
      <c r="C532" s="220" t="s">
        <v>1880</v>
      </c>
      <c r="D532" s="220" t="s">
        <v>205</v>
      </c>
      <c r="E532" s="221" t="s">
        <v>1881</v>
      </c>
      <c r="F532" s="222" t="s">
        <v>1882</v>
      </c>
      <c r="G532" s="223" t="s">
        <v>196</v>
      </c>
      <c r="H532" s="224">
        <v>2</v>
      </c>
      <c r="I532" s="225"/>
      <c r="J532" s="226">
        <f>ROUND(I532*H532,2)</f>
        <v>0</v>
      </c>
      <c r="K532" s="222" t="s">
        <v>19</v>
      </c>
      <c r="L532" s="227"/>
      <c r="M532" s="228" t="s">
        <v>19</v>
      </c>
      <c r="N532" s="229" t="s">
        <v>40</v>
      </c>
      <c r="O532" s="82"/>
      <c r="P532" s="211">
        <f>O532*H532</f>
        <v>0</v>
      </c>
      <c r="Q532" s="211">
        <v>0</v>
      </c>
      <c r="R532" s="211">
        <f>Q532*H532</f>
        <v>0</v>
      </c>
      <c r="S532" s="211">
        <v>0</v>
      </c>
      <c r="T532" s="212">
        <f>S532*H532</f>
        <v>0</v>
      </c>
      <c r="U532" s="36"/>
      <c r="V532" s="36"/>
      <c r="W532" s="36"/>
      <c r="X532" s="36"/>
      <c r="Y532" s="36"/>
      <c r="Z532" s="36"/>
      <c r="AA532" s="36"/>
      <c r="AB532" s="36"/>
      <c r="AC532" s="36"/>
      <c r="AD532" s="36"/>
      <c r="AE532" s="36"/>
      <c r="AR532" s="213" t="s">
        <v>314</v>
      </c>
      <c r="AT532" s="213" t="s">
        <v>205</v>
      </c>
      <c r="AU532" s="213" t="s">
        <v>79</v>
      </c>
      <c r="AY532" s="15" t="s">
        <v>162</v>
      </c>
      <c r="BE532" s="214">
        <f>IF(N532="základní",J532,0)</f>
        <v>0</v>
      </c>
      <c r="BF532" s="214">
        <f>IF(N532="snížená",J532,0)</f>
        <v>0</v>
      </c>
      <c r="BG532" s="214">
        <f>IF(N532="zákl. přenesená",J532,0)</f>
        <v>0</v>
      </c>
      <c r="BH532" s="214">
        <f>IF(N532="sníž. přenesená",J532,0)</f>
        <v>0</v>
      </c>
      <c r="BI532" s="214">
        <f>IF(N532="nulová",J532,0)</f>
        <v>0</v>
      </c>
      <c r="BJ532" s="15" t="s">
        <v>77</v>
      </c>
      <c r="BK532" s="214">
        <f>ROUND(I532*H532,2)</f>
        <v>0</v>
      </c>
      <c r="BL532" s="15" t="s">
        <v>238</v>
      </c>
      <c r="BM532" s="213" t="s">
        <v>1883</v>
      </c>
    </row>
    <row r="533" spans="1:65" s="2" customFormat="1" ht="24.15" customHeight="1">
      <c r="A533" s="36"/>
      <c r="B533" s="37"/>
      <c r="C533" s="202" t="s">
        <v>1884</v>
      </c>
      <c r="D533" s="202" t="s">
        <v>164</v>
      </c>
      <c r="E533" s="203" t="s">
        <v>1885</v>
      </c>
      <c r="F533" s="204" t="s">
        <v>1886</v>
      </c>
      <c r="G533" s="205" t="s">
        <v>645</v>
      </c>
      <c r="H533" s="206">
        <v>4</v>
      </c>
      <c r="I533" s="207"/>
      <c r="J533" s="208">
        <f>ROUND(I533*H533,2)</f>
        <v>0</v>
      </c>
      <c r="K533" s="204" t="s">
        <v>168</v>
      </c>
      <c r="L533" s="42"/>
      <c r="M533" s="209" t="s">
        <v>19</v>
      </c>
      <c r="N533" s="210" t="s">
        <v>40</v>
      </c>
      <c r="O533" s="82"/>
      <c r="P533" s="211">
        <f>O533*H533</f>
        <v>0</v>
      </c>
      <c r="Q533" s="211">
        <v>0.00172</v>
      </c>
      <c r="R533" s="211">
        <f>Q533*H533</f>
        <v>0.00688</v>
      </c>
      <c r="S533" s="211">
        <v>0</v>
      </c>
      <c r="T533" s="212">
        <f>S533*H533</f>
        <v>0</v>
      </c>
      <c r="U533" s="36"/>
      <c r="V533" s="36"/>
      <c r="W533" s="36"/>
      <c r="X533" s="36"/>
      <c r="Y533" s="36"/>
      <c r="Z533" s="36"/>
      <c r="AA533" s="36"/>
      <c r="AB533" s="36"/>
      <c r="AC533" s="36"/>
      <c r="AD533" s="36"/>
      <c r="AE533" s="36"/>
      <c r="AR533" s="213" t="s">
        <v>238</v>
      </c>
      <c r="AT533" s="213" t="s">
        <v>164</v>
      </c>
      <c r="AU533" s="213" t="s">
        <v>79</v>
      </c>
      <c r="AY533" s="15" t="s">
        <v>162</v>
      </c>
      <c r="BE533" s="214">
        <f>IF(N533="základní",J533,0)</f>
        <v>0</v>
      </c>
      <c r="BF533" s="214">
        <f>IF(N533="snížená",J533,0)</f>
        <v>0</v>
      </c>
      <c r="BG533" s="214">
        <f>IF(N533="zákl. přenesená",J533,0)</f>
        <v>0</v>
      </c>
      <c r="BH533" s="214">
        <f>IF(N533="sníž. přenesená",J533,0)</f>
        <v>0</v>
      </c>
      <c r="BI533" s="214">
        <f>IF(N533="nulová",J533,0)</f>
        <v>0</v>
      </c>
      <c r="BJ533" s="15" t="s">
        <v>77</v>
      </c>
      <c r="BK533" s="214">
        <f>ROUND(I533*H533,2)</f>
        <v>0</v>
      </c>
      <c r="BL533" s="15" t="s">
        <v>238</v>
      </c>
      <c r="BM533" s="213" t="s">
        <v>1887</v>
      </c>
    </row>
    <row r="534" spans="1:47" s="2" customFormat="1" ht="12">
      <c r="A534" s="36"/>
      <c r="B534" s="37"/>
      <c r="C534" s="38"/>
      <c r="D534" s="215" t="s">
        <v>171</v>
      </c>
      <c r="E534" s="38"/>
      <c r="F534" s="216" t="s">
        <v>1888</v>
      </c>
      <c r="G534" s="38"/>
      <c r="H534" s="38"/>
      <c r="I534" s="217"/>
      <c r="J534" s="38"/>
      <c r="K534" s="38"/>
      <c r="L534" s="42"/>
      <c r="M534" s="218"/>
      <c r="N534" s="219"/>
      <c r="O534" s="82"/>
      <c r="P534" s="82"/>
      <c r="Q534" s="82"/>
      <c r="R534" s="82"/>
      <c r="S534" s="82"/>
      <c r="T534" s="83"/>
      <c r="U534" s="36"/>
      <c r="V534" s="36"/>
      <c r="W534" s="36"/>
      <c r="X534" s="36"/>
      <c r="Y534" s="36"/>
      <c r="Z534" s="36"/>
      <c r="AA534" s="36"/>
      <c r="AB534" s="36"/>
      <c r="AC534" s="36"/>
      <c r="AD534" s="36"/>
      <c r="AE534" s="36"/>
      <c r="AT534" s="15" t="s">
        <v>171</v>
      </c>
      <c r="AU534" s="15" t="s">
        <v>79</v>
      </c>
    </row>
    <row r="535" spans="1:65" s="2" customFormat="1" ht="21.75" customHeight="1">
      <c r="A535" s="36"/>
      <c r="B535" s="37"/>
      <c r="C535" s="202" t="s">
        <v>1889</v>
      </c>
      <c r="D535" s="202" t="s">
        <v>164</v>
      </c>
      <c r="E535" s="203" t="s">
        <v>1890</v>
      </c>
      <c r="F535" s="204" t="s">
        <v>1891</v>
      </c>
      <c r="G535" s="205" t="s">
        <v>645</v>
      </c>
      <c r="H535" s="206">
        <v>9</v>
      </c>
      <c r="I535" s="207"/>
      <c r="J535" s="208">
        <f>ROUND(I535*H535,2)</f>
        <v>0</v>
      </c>
      <c r="K535" s="204" t="s">
        <v>168</v>
      </c>
      <c r="L535" s="42"/>
      <c r="M535" s="209" t="s">
        <v>19</v>
      </c>
      <c r="N535" s="210" t="s">
        <v>40</v>
      </c>
      <c r="O535" s="82"/>
      <c r="P535" s="211">
        <f>O535*H535</f>
        <v>0</v>
      </c>
      <c r="Q535" s="211">
        <v>0.0018</v>
      </c>
      <c r="R535" s="211">
        <f>Q535*H535</f>
        <v>0.0162</v>
      </c>
      <c r="S535" s="211">
        <v>0</v>
      </c>
      <c r="T535" s="212">
        <f>S535*H535</f>
        <v>0</v>
      </c>
      <c r="U535" s="36"/>
      <c r="V535" s="36"/>
      <c r="W535" s="36"/>
      <c r="X535" s="36"/>
      <c r="Y535" s="36"/>
      <c r="Z535" s="36"/>
      <c r="AA535" s="36"/>
      <c r="AB535" s="36"/>
      <c r="AC535" s="36"/>
      <c r="AD535" s="36"/>
      <c r="AE535" s="36"/>
      <c r="AR535" s="213" t="s">
        <v>238</v>
      </c>
      <c r="AT535" s="213" t="s">
        <v>164</v>
      </c>
      <c r="AU535" s="213" t="s">
        <v>79</v>
      </c>
      <c r="AY535" s="15" t="s">
        <v>162</v>
      </c>
      <c r="BE535" s="214">
        <f>IF(N535="základní",J535,0)</f>
        <v>0</v>
      </c>
      <c r="BF535" s="214">
        <f>IF(N535="snížená",J535,0)</f>
        <v>0</v>
      </c>
      <c r="BG535" s="214">
        <f>IF(N535="zákl. přenesená",J535,0)</f>
        <v>0</v>
      </c>
      <c r="BH535" s="214">
        <f>IF(N535="sníž. přenesená",J535,0)</f>
        <v>0</v>
      </c>
      <c r="BI535" s="214">
        <f>IF(N535="nulová",J535,0)</f>
        <v>0</v>
      </c>
      <c r="BJ535" s="15" t="s">
        <v>77</v>
      </c>
      <c r="BK535" s="214">
        <f>ROUND(I535*H535,2)</f>
        <v>0</v>
      </c>
      <c r="BL535" s="15" t="s">
        <v>238</v>
      </c>
      <c r="BM535" s="213" t="s">
        <v>1892</v>
      </c>
    </row>
    <row r="536" spans="1:47" s="2" customFormat="1" ht="12">
      <c r="A536" s="36"/>
      <c r="B536" s="37"/>
      <c r="C536" s="38"/>
      <c r="D536" s="215" t="s">
        <v>171</v>
      </c>
      <c r="E536" s="38"/>
      <c r="F536" s="216" t="s">
        <v>1893</v>
      </c>
      <c r="G536" s="38"/>
      <c r="H536" s="38"/>
      <c r="I536" s="217"/>
      <c r="J536" s="38"/>
      <c r="K536" s="38"/>
      <c r="L536" s="42"/>
      <c r="M536" s="218"/>
      <c r="N536" s="219"/>
      <c r="O536" s="82"/>
      <c r="P536" s="82"/>
      <c r="Q536" s="82"/>
      <c r="R536" s="82"/>
      <c r="S536" s="82"/>
      <c r="T536" s="83"/>
      <c r="U536" s="36"/>
      <c r="V536" s="36"/>
      <c r="W536" s="36"/>
      <c r="X536" s="36"/>
      <c r="Y536" s="36"/>
      <c r="Z536" s="36"/>
      <c r="AA536" s="36"/>
      <c r="AB536" s="36"/>
      <c r="AC536" s="36"/>
      <c r="AD536" s="36"/>
      <c r="AE536" s="36"/>
      <c r="AT536" s="15" t="s">
        <v>171</v>
      </c>
      <c r="AU536" s="15" t="s">
        <v>79</v>
      </c>
    </row>
    <row r="537" spans="1:65" s="2" customFormat="1" ht="24.15" customHeight="1">
      <c r="A537" s="36"/>
      <c r="B537" s="37"/>
      <c r="C537" s="202" t="s">
        <v>1894</v>
      </c>
      <c r="D537" s="202" t="s">
        <v>164</v>
      </c>
      <c r="E537" s="203" t="s">
        <v>1895</v>
      </c>
      <c r="F537" s="204" t="s">
        <v>1896</v>
      </c>
      <c r="G537" s="205" t="s">
        <v>645</v>
      </c>
      <c r="H537" s="206">
        <v>5</v>
      </c>
      <c r="I537" s="207"/>
      <c r="J537" s="208">
        <f>ROUND(I537*H537,2)</f>
        <v>0</v>
      </c>
      <c r="K537" s="204" t="s">
        <v>168</v>
      </c>
      <c r="L537" s="42"/>
      <c r="M537" s="209" t="s">
        <v>19</v>
      </c>
      <c r="N537" s="210" t="s">
        <v>40</v>
      </c>
      <c r="O537" s="82"/>
      <c r="P537" s="211">
        <f>O537*H537</f>
        <v>0</v>
      </c>
      <c r="Q537" s="211">
        <v>0.00254</v>
      </c>
      <c r="R537" s="211">
        <f>Q537*H537</f>
        <v>0.012700000000000001</v>
      </c>
      <c r="S537" s="211">
        <v>0</v>
      </c>
      <c r="T537" s="212">
        <f>S537*H537</f>
        <v>0</v>
      </c>
      <c r="U537" s="36"/>
      <c r="V537" s="36"/>
      <c r="W537" s="36"/>
      <c r="X537" s="36"/>
      <c r="Y537" s="36"/>
      <c r="Z537" s="36"/>
      <c r="AA537" s="36"/>
      <c r="AB537" s="36"/>
      <c r="AC537" s="36"/>
      <c r="AD537" s="36"/>
      <c r="AE537" s="36"/>
      <c r="AR537" s="213" t="s">
        <v>238</v>
      </c>
      <c r="AT537" s="213" t="s">
        <v>164</v>
      </c>
      <c r="AU537" s="213" t="s">
        <v>79</v>
      </c>
      <c r="AY537" s="15" t="s">
        <v>162</v>
      </c>
      <c r="BE537" s="214">
        <f>IF(N537="základní",J537,0)</f>
        <v>0</v>
      </c>
      <c r="BF537" s="214">
        <f>IF(N537="snížená",J537,0)</f>
        <v>0</v>
      </c>
      <c r="BG537" s="214">
        <f>IF(N537="zákl. přenesená",J537,0)</f>
        <v>0</v>
      </c>
      <c r="BH537" s="214">
        <f>IF(N537="sníž. přenesená",J537,0)</f>
        <v>0</v>
      </c>
      <c r="BI537" s="214">
        <f>IF(N537="nulová",J537,0)</f>
        <v>0</v>
      </c>
      <c r="BJ537" s="15" t="s">
        <v>77</v>
      </c>
      <c r="BK537" s="214">
        <f>ROUND(I537*H537,2)</f>
        <v>0</v>
      </c>
      <c r="BL537" s="15" t="s">
        <v>238</v>
      </c>
      <c r="BM537" s="213" t="s">
        <v>1897</v>
      </c>
    </row>
    <row r="538" spans="1:47" s="2" customFormat="1" ht="12">
      <c r="A538" s="36"/>
      <c r="B538" s="37"/>
      <c r="C538" s="38"/>
      <c r="D538" s="215" t="s">
        <v>171</v>
      </c>
      <c r="E538" s="38"/>
      <c r="F538" s="216" t="s">
        <v>1898</v>
      </c>
      <c r="G538" s="38"/>
      <c r="H538" s="38"/>
      <c r="I538" s="217"/>
      <c r="J538" s="38"/>
      <c r="K538" s="38"/>
      <c r="L538" s="42"/>
      <c r="M538" s="218"/>
      <c r="N538" s="219"/>
      <c r="O538" s="82"/>
      <c r="P538" s="82"/>
      <c r="Q538" s="82"/>
      <c r="R538" s="82"/>
      <c r="S538" s="82"/>
      <c r="T538" s="83"/>
      <c r="U538" s="36"/>
      <c r="V538" s="36"/>
      <c r="W538" s="36"/>
      <c r="X538" s="36"/>
      <c r="Y538" s="36"/>
      <c r="Z538" s="36"/>
      <c r="AA538" s="36"/>
      <c r="AB538" s="36"/>
      <c r="AC538" s="36"/>
      <c r="AD538" s="36"/>
      <c r="AE538" s="36"/>
      <c r="AT538" s="15" t="s">
        <v>171</v>
      </c>
      <c r="AU538" s="15" t="s">
        <v>79</v>
      </c>
    </row>
    <row r="539" spans="1:65" s="2" customFormat="1" ht="24.15" customHeight="1">
      <c r="A539" s="36"/>
      <c r="B539" s="37"/>
      <c r="C539" s="202" t="s">
        <v>1899</v>
      </c>
      <c r="D539" s="202" t="s">
        <v>164</v>
      </c>
      <c r="E539" s="203" t="s">
        <v>1900</v>
      </c>
      <c r="F539" s="204" t="s">
        <v>1901</v>
      </c>
      <c r="G539" s="205" t="s">
        <v>196</v>
      </c>
      <c r="H539" s="206">
        <v>1</v>
      </c>
      <c r="I539" s="207"/>
      <c r="J539" s="208">
        <f>ROUND(I539*H539,2)</f>
        <v>0</v>
      </c>
      <c r="K539" s="204" t="s">
        <v>168</v>
      </c>
      <c r="L539" s="42"/>
      <c r="M539" s="209" t="s">
        <v>19</v>
      </c>
      <c r="N539" s="210" t="s">
        <v>40</v>
      </c>
      <c r="O539" s="82"/>
      <c r="P539" s="211">
        <f>O539*H539</f>
        <v>0</v>
      </c>
      <c r="Q539" s="211">
        <v>4E-05</v>
      </c>
      <c r="R539" s="211">
        <f>Q539*H539</f>
        <v>4E-05</v>
      </c>
      <c r="S539" s="211">
        <v>0</v>
      </c>
      <c r="T539" s="212">
        <f>S539*H539</f>
        <v>0</v>
      </c>
      <c r="U539" s="36"/>
      <c r="V539" s="36"/>
      <c r="W539" s="36"/>
      <c r="X539" s="36"/>
      <c r="Y539" s="36"/>
      <c r="Z539" s="36"/>
      <c r="AA539" s="36"/>
      <c r="AB539" s="36"/>
      <c r="AC539" s="36"/>
      <c r="AD539" s="36"/>
      <c r="AE539" s="36"/>
      <c r="AR539" s="213" t="s">
        <v>238</v>
      </c>
      <c r="AT539" s="213" t="s">
        <v>164</v>
      </c>
      <c r="AU539" s="213" t="s">
        <v>79</v>
      </c>
      <c r="AY539" s="15" t="s">
        <v>162</v>
      </c>
      <c r="BE539" s="214">
        <f>IF(N539="základní",J539,0)</f>
        <v>0</v>
      </c>
      <c r="BF539" s="214">
        <f>IF(N539="snížená",J539,0)</f>
        <v>0</v>
      </c>
      <c r="BG539" s="214">
        <f>IF(N539="zákl. přenesená",J539,0)</f>
        <v>0</v>
      </c>
      <c r="BH539" s="214">
        <f>IF(N539="sníž. přenesená",J539,0)</f>
        <v>0</v>
      </c>
      <c r="BI539" s="214">
        <f>IF(N539="nulová",J539,0)</f>
        <v>0</v>
      </c>
      <c r="BJ539" s="15" t="s">
        <v>77</v>
      </c>
      <c r="BK539" s="214">
        <f>ROUND(I539*H539,2)</f>
        <v>0</v>
      </c>
      <c r="BL539" s="15" t="s">
        <v>238</v>
      </c>
      <c r="BM539" s="213" t="s">
        <v>1902</v>
      </c>
    </row>
    <row r="540" spans="1:47" s="2" customFormat="1" ht="12">
      <c r="A540" s="36"/>
      <c r="B540" s="37"/>
      <c r="C540" s="38"/>
      <c r="D540" s="215" t="s">
        <v>171</v>
      </c>
      <c r="E540" s="38"/>
      <c r="F540" s="216" t="s">
        <v>1903</v>
      </c>
      <c r="G540" s="38"/>
      <c r="H540" s="38"/>
      <c r="I540" s="217"/>
      <c r="J540" s="38"/>
      <c r="K540" s="38"/>
      <c r="L540" s="42"/>
      <c r="M540" s="218"/>
      <c r="N540" s="219"/>
      <c r="O540" s="82"/>
      <c r="P540" s="82"/>
      <c r="Q540" s="82"/>
      <c r="R540" s="82"/>
      <c r="S540" s="82"/>
      <c r="T540" s="83"/>
      <c r="U540" s="36"/>
      <c r="V540" s="36"/>
      <c r="W540" s="36"/>
      <c r="X540" s="36"/>
      <c r="Y540" s="36"/>
      <c r="Z540" s="36"/>
      <c r="AA540" s="36"/>
      <c r="AB540" s="36"/>
      <c r="AC540" s="36"/>
      <c r="AD540" s="36"/>
      <c r="AE540" s="36"/>
      <c r="AT540" s="15" t="s">
        <v>171</v>
      </c>
      <c r="AU540" s="15" t="s">
        <v>79</v>
      </c>
    </row>
    <row r="541" spans="1:65" s="2" customFormat="1" ht="16.5" customHeight="1">
      <c r="A541" s="36"/>
      <c r="B541" s="37"/>
      <c r="C541" s="220" t="s">
        <v>1904</v>
      </c>
      <c r="D541" s="220" t="s">
        <v>205</v>
      </c>
      <c r="E541" s="221" t="s">
        <v>1905</v>
      </c>
      <c r="F541" s="222" t="s">
        <v>1906</v>
      </c>
      <c r="G541" s="223" t="s">
        <v>196</v>
      </c>
      <c r="H541" s="224">
        <v>1</v>
      </c>
      <c r="I541" s="225"/>
      <c r="J541" s="226">
        <f>ROUND(I541*H541,2)</f>
        <v>0</v>
      </c>
      <c r="K541" s="222" t="s">
        <v>19</v>
      </c>
      <c r="L541" s="227"/>
      <c r="M541" s="228" t="s">
        <v>19</v>
      </c>
      <c r="N541" s="229" t="s">
        <v>40</v>
      </c>
      <c r="O541" s="82"/>
      <c r="P541" s="211">
        <f>O541*H541</f>
        <v>0</v>
      </c>
      <c r="Q541" s="211">
        <v>0</v>
      </c>
      <c r="R541" s="211">
        <f>Q541*H541</f>
        <v>0</v>
      </c>
      <c r="S541" s="211">
        <v>0</v>
      </c>
      <c r="T541" s="212">
        <f>S541*H541</f>
        <v>0</v>
      </c>
      <c r="U541" s="36"/>
      <c r="V541" s="36"/>
      <c r="W541" s="36"/>
      <c r="X541" s="36"/>
      <c r="Y541" s="36"/>
      <c r="Z541" s="36"/>
      <c r="AA541" s="36"/>
      <c r="AB541" s="36"/>
      <c r="AC541" s="36"/>
      <c r="AD541" s="36"/>
      <c r="AE541" s="36"/>
      <c r="AR541" s="213" t="s">
        <v>314</v>
      </c>
      <c r="AT541" s="213" t="s">
        <v>205</v>
      </c>
      <c r="AU541" s="213" t="s">
        <v>79</v>
      </c>
      <c r="AY541" s="15" t="s">
        <v>162</v>
      </c>
      <c r="BE541" s="214">
        <f>IF(N541="základní",J541,0)</f>
        <v>0</v>
      </c>
      <c r="BF541" s="214">
        <f>IF(N541="snížená",J541,0)</f>
        <v>0</v>
      </c>
      <c r="BG541" s="214">
        <f>IF(N541="zákl. přenesená",J541,0)</f>
        <v>0</v>
      </c>
      <c r="BH541" s="214">
        <f>IF(N541="sníž. přenesená",J541,0)</f>
        <v>0</v>
      </c>
      <c r="BI541" s="214">
        <f>IF(N541="nulová",J541,0)</f>
        <v>0</v>
      </c>
      <c r="BJ541" s="15" t="s">
        <v>77</v>
      </c>
      <c r="BK541" s="214">
        <f>ROUND(I541*H541,2)</f>
        <v>0</v>
      </c>
      <c r="BL541" s="15" t="s">
        <v>238</v>
      </c>
      <c r="BM541" s="213" t="s">
        <v>1907</v>
      </c>
    </row>
    <row r="542" spans="1:65" s="2" customFormat="1" ht="24.15" customHeight="1">
      <c r="A542" s="36"/>
      <c r="B542" s="37"/>
      <c r="C542" s="202" t="s">
        <v>1908</v>
      </c>
      <c r="D542" s="202" t="s">
        <v>164</v>
      </c>
      <c r="E542" s="203" t="s">
        <v>1909</v>
      </c>
      <c r="F542" s="204" t="s">
        <v>1910</v>
      </c>
      <c r="G542" s="205" t="s">
        <v>196</v>
      </c>
      <c r="H542" s="206">
        <v>1</v>
      </c>
      <c r="I542" s="207"/>
      <c r="J542" s="208">
        <f>ROUND(I542*H542,2)</f>
        <v>0</v>
      </c>
      <c r="K542" s="204" t="s">
        <v>168</v>
      </c>
      <c r="L542" s="42"/>
      <c r="M542" s="209" t="s">
        <v>19</v>
      </c>
      <c r="N542" s="210" t="s">
        <v>40</v>
      </c>
      <c r="O542" s="82"/>
      <c r="P542" s="211">
        <f>O542*H542</f>
        <v>0</v>
      </c>
      <c r="Q542" s="211">
        <v>0.00012</v>
      </c>
      <c r="R542" s="211">
        <f>Q542*H542</f>
        <v>0.00012</v>
      </c>
      <c r="S542" s="211">
        <v>0</v>
      </c>
      <c r="T542" s="212">
        <f>S542*H542</f>
        <v>0</v>
      </c>
      <c r="U542" s="36"/>
      <c r="V542" s="36"/>
      <c r="W542" s="36"/>
      <c r="X542" s="36"/>
      <c r="Y542" s="36"/>
      <c r="Z542" s="36"/>
      <c r="AA542" s="36"/>
      <c r="AB542" s="36"/>
      <c r="AC542" s="36"/>
      <c r="AD542" s="36"/>
      <c r="AE542" s="36"/>
      <c r="AR542" s="213" t="s">
        <v>238</v>
      </c>
      <c r="AT542" s="213" t="s">
        <v>164</v>
      </c>
      <c r="AU542" s="213" t="s">
        <v>79</v>
      </c>
      <c r="AY542" s="15" t="s">
        <v>162</v>
      </c>
      <c r="BE542" s="214">
        <f>IF(N542="základní",J542,0)</f>
        <v>0</v>
      </c>
      <c r="BF542" s="214">
        <f>IF(N542="snížená",J542,0)</f>
        <v>0</v>
      </c>
      <c r="BG542" s="214">
        <f>IF(N542="zákl. přenesená",J542,0)</f>
        <v>0</v>
      </c>
      <c r="BH542" s="214">
        <f>IF(N542="sníž. přenesená",J542,0)</f>
        <v>0</v>
      </c>
      <c r="BI542" s="214">
        <f>IF(N542="nulová",J542,0)</f>
        <v>0</v>
      </c>
      <c r="BJ542" s="15" t="s">
        <v>77</v>
      </c>
      <c r="BK542" s="214">
        <f>ROUND(I542*H542,2)</f>
        <v>0</v>
      </c>
      <c r="BL542" s="15" t="s">
        <v>238</v>
      </c>
      <c r="BM542" s="213" t="s">
        <v>1911</v>
      </c>
    </row>
    <row r="543" spans="1:47" s="2" customFormat="1" ht="12">
      <c r="A543" s="36"/>
      <c r="B543" s="37"/>
      <c r="C543" s="38"/>
      <c r="D543" s="215" t="s">
        <v>171</v>
      </c>
      <c r="E543" s="38"/>
      <c r="F543" s="216" t="s">
        <v>1912</v>
      </c>
      <c r="G543" s="38"/>
      <c r="H543" s="38"/>
      <c r="I543" s="217"/>
      <c r="J543" s="38"/>
      <c r="K543" s="38"/>
      <c r="L543" s="42"/>
      <c r="M543" s="218"/>
      <c r="N543" s="219"/>
      <c r="O543" s="82"/>
      <c r="P543" s="82"/>
      <c r="Q543" s="82"/>
      <c r="R543" s="82"/>
      <c r="S543" s="82"/>
      <c r="T543" s="83"/>
      <c r="U543" s="36"/>
      <c r="V543" s="36"/>
      <c r="W543" s="36"/>
      <c r="X543" s="36"/>
      <c r="Y543" s="36"/>
      <c r="Z543" s="36"/>
      <c r="AA543" s="36"/>
      <c r="AB543" s="36"/>
      <c r="AC543" s="36"/>
      <c r="AD543" s="36"/>
      <c r="AE543" s="36"/>
      <c r="AT543" s="15" t="s">
        <v>171</v>
      </c>
      <c r="AU543" s="15" t="s">
        <v>79</v>
      </c>
    </row>
    <row r="544" spans="1:65" s="2" customFormat="1" ht="16.5" customHeight="1">
      <c r="A544" s="36"/>
      <c r="B544" s="37"/>
      <c r="C544" s="220" t="s">
        <v>1913</v>
      </c>
      <c r="D544" s="220" t="s">
        <v>205</v>
      </c>
      <c r="E544" s="221" t="s">
        <v>1822</v>
      </c>
      <c r="F544" s="222" t="s">
        <v>1914</v>
      </c>
      <c r="G544" s="223" t="s">
        <v>196</v>
      </c>
      <c r="H544" s="224">
        <v>1</v>
      </c>
      <c r="I544" s="225"/>
      <c r="J544" s="226">
        <f>ROUND(I544*H544,2)</f>
        <v>0</v>
      </c>
      <c r="K544" s="222" t="s">
        <v>19</v>
      </c>
      <c r="L544" s="227"/>
      <c r="M544" s="228" t="s">
        <v>19</v>
      </c>
      <c r="N544" s="229" t="s">
        <v>40</v>
      </c>
      <c r="O544" s="82"/>
      <c r="P544" s="211">
        <f>O544*H544</f>
        <v>0</v>
      </c>
      <c r="Q544" s="211">
        <v>0</v>
      </c>
      <c r="R544" s="211">
        <f>Q544*H544</f>
        <v>0</v>
      </c>
      <c r="S544" s="211">
        <v>0</v>
      </c>
      <c r="T544" s="212">
        <f>S544*H544</f>
        <v>0</v>
      </c>
      <c r="U544" s="36"/>
      <c r="V544" s="36"/>
      <c r="W544" s="36"/>
      <c r="X544" s="36"/>
      <c r="Y544" s="36"/>
      <c r="Z544" s="36"/>
      <c r="AA544" s="36"/>
      <c r="AB544" s="36"/>
      <c r="AC544" s="36"/>
      <c r="AD544" s="36"/>
      <c r="AE544" s="36"/>
      <c r="AR544" s="213" t="s">
        <v>314</v>
      </c>
      <c r="AT544" s="213" t="s">
        <v>205</v>
      </c>
      <c r="AU544" s="213" t="s">
        <v>79</v>
      </c>
      <c r="AY544" s="15" t="s">
        <v>162</v>
      </c>
      <c r="BE544" s="214">
        <f>IF(N544="základní",J544,0)</f>
        <v>0</v>
      </c>
      <c r="BF544" s="214">
        <f>IF(N544="snížená",J544,0)</f>
        <v>0</v>
      </c>
      <c r="BG544" s="214">
        <f>IF(N544="zákl. přenesená",J544,0)</f>
        <v>0</v>
      </c>
      <c r="BH544" s="214">
        <f>IF(N544="sníž. přenesená",J544,0)</f>
        <v>0</v>
      </c>
      <c r="BI544" s="214">
        <f>IF(N544="nulová",J544,0)</f>
        <v>0</v>
      </c>
      <c r="BJ544" s="15" t="s">
        <v>77</v>
      </c>
      <c r="BK544" s="214">
        <f>ROUND(I544*H544,2)</f>
        <v>0</v>
      </c>
      <c r="BL544" s="15" t="s">
        <v>238</v>
      </c>
      <c r="BM544" s="213" t="s">
        <v>1915</v>
      </c>
    </row>
    <row r="545" spans="1:65" s="2" customFormat="1" ht="33" customHeight="1">
      <c r="A545" s="36"/>
      <c r="B545" s="37"/>
      <c r="C545" s="202" t="s">
        <v>1916</v>
      </c>
      <c r="D545" s="202" t="s">
        <v>164</v>
      </c>
      <c r="E545" s="203" t="s">
        <v>1917</v>
      </c>
      <c r="F545" s="204" t="s">
        <v>1918</v>
      </c>
      <c r="G545" s="205" t="s">
        <v>196</v>
      </c>
      <c r="H545" s="206">
        <v>15</v>
      </c>
      <c r="I545" s="207"/>
      <c r="J545" s="208">
        <f>ROUND(I545*H545,2)</f>
        <v>0</v>
      </c>
      <c r="K545" s="204" t="s">
        <v>168</v>
      </c>
      <c r="L545" s="42"/>
      <c r="M545" s="209" t="s">
        <v>19</v>
      </c>
      <c r="N545" s="210" t="s">
        <v>40</v>
      </c>
      <c r="O545" s="82"/>
      <c r="P545" s="211">
        <f>O545*H545</f>
        <v>0</v>
      </c>
      <c r="Q545" s="211">
        <v>0.00015</v>
      </c>
      <c r="R545" s="211">
        <f>Q545*H545</f>
        <v>0.00225</v>
      </c>
      <c r="S545" s="211">
        <v>0</v>
      </c>
      <c r="T545" s="212">
        <f>S545*H545</f>
        <v>0</v>
      </c>
      <c r="U545" s="36"/>
      <c r="V545" s="36"/>
      <c r="W545" s="36"/>
      <c r="X545" s="36"/>
      <c r="Y545" s="36"/>
      <c r="Z545" s="36"/>
      <c r="AA545" s="36"/>
      <c r="AB545" s="36"/>
      <c r="AC545" s="36"/>
      <c r="AD545" s="36"/>
      <c r="AE545" s="36"/>
      <c r="AR545" s="213" t="s">
        <v>238</v>
      </c>
      <c r="AT545" s="213" t="s">
        <v>164</v>
      </c>
      <c r="AU545" s="213" t="s">
        <v>79</v>
      </c>
      <c r="AY545" s="15" t="s">
        <v>162</v>
      </c>
      <c r="BE545" s="214">
        <f>IF(N545="základní",J545,0)</f>
        <v>0</v>
      </c>
      <c r="BF545" s="214">
        <f>IF(N545="snížená",J545,0)</f>
        <v>0</v>
      </c>
      <c r="BG545" s="214">
        <f>IF(N545="zákl. přenesená",J545,0)</f>
        <v>0</v>
      </c>
      <c r="BH545" s="214">
        <f>IF(N545="sníž. přenesená",J545,0)</f>
        <v>0</v>
      </c>
      <c r="BI545" s="214">
        <f>IF(N545="nulová",J545,0)</f>
        <v>0</v>
      </c>
      <c r="BJ545" s="15" t="s">
        <v>77</v>
      </c>
      <c r="BK545" s="214">
        <f>ROUND(I545*H545,2)</f>
        <v>0</v>
      </c>
      <c r="BL545" s="15" t="s">
        <v>238</v>
      </c>
      <c r="BM545" s="213" t="s">
        <v>1919</v>
      </c>
    </row>
    <row r="546" spans="1:47" s="2" customFormat="1" ht="12">
      <c r="A546" s="36"/>
      <c r="B546" s="37"/>
      <c r="C546" s="38"/>
      <c r="D546" s="215" t="s">
        <v>171</v>
      </c>
      <c r="E546" s="38"/>
      <c r="F546" s="216" t="s">
        <v>1920</v>
      </c>
      <c r="G546" s="38"/>
      <c r="H546" s="38"/>
      <c r="I546" s="217"/>
      <c r="J546" s="38"/>
      <c r="K546" s="38"/>
      <c r="L546" s="42"/>
      <c r="M546" s="218"/>
      <c r="N546" s="219"/>
      <c r="O546" s="82"/>
      <c r="P546" s="82"/>
      <c r="Q546" s="82"/>
      <c r="R546" s="82"/>
      <c r="S546" s="82"/>
      <c r="T546" s="83"/>
      <c r="U546" s="36"/>
      <c r="V546" s="36"/>
      <c r="W546" s="36"/>
      <c r="X546" s="36"/>
      <c r="Y546" s="36"/>
      <c r="Z546" s="36"/>
      <c r="AA546" s="36"/>
      <c r="AB546" s="36"/>
      <c r="AC546" s="36"/>
      <c r="AD546" s="36"/>
      <c r="AE546" s="36"/>
      <c r="AT546" s="15" t="s">
        <v>171</v>
      </c>
      <c r="AU546" s="15" t="s">
        <v>79</v>
      </c>
    </row>
    <row r="547" spans="1:65" s="2" customFormat="1" ht="16.5" customHeight="1">
      <c r="A547" s="36"/>
      <c r="B547" s="37"/>
      <c r="C547" s="220" t="s">
        <v>1921</v>
      </c>
      <c r="D547" s="220" t="s">
        <v>205</v>
      </c>
      <c r="E547" s="221" t="s">
        <v>1922</v>
      </c>
      <c r="F547" s="222" t="s">
        <v>1923</v>
      </c>
      <c r="G547" s="223" t="s">
        <v>196</v>
      </c>
      <c r="H547" s="224">
        <v>15</v>
      </c>
      <c r="I547" s="225"/>
      <c r="J547" s="226">
        <f>ROUND(I547*H547,2)</f>
        <v>0</v>
      </c>
      <c r="K547" s="222" t="s">
        <v>168</v>
      </c>
      <c r="L547" s="227"/>
      <c r="M547" s="228" t="s">
        <v>19</v>
      </c>
      <c r="N547" s="229" t="s">
        <v>40</v>
      </c>
      <c r="O547" s="82"/>
      <c r="P547" s="211">
        <f>O547*H547</f>
        <v>0</v>
      </c>
      <c r="Q547" s="211">
        <v>0.0009</v>
      </c>
      <c r="R547" s="211">
        <f>Q547*H547</f>
        <v>0.0135</v>
      </c>
      <c r="S547" s="211">
        <v>0</v>
      </c>
      <c r="T547" s="212">
        <f>S547*H547</f>
        <v>0</v>
      </c>
      <c r="U547" s="36"/>
      <c r="V547" s="36"/>
      <c r="W547" s="36"/>
      <c r="X547" s="36"/>
      <c r="Y547" s="36"/>
      <c r="Z547" s="36"/>
      <c r="AA547" s="36"/>
      <c r="AB547" s="36"/>
      <c r="AC547" s="36"/>
      <c r="AD547" s="36"/>
      <c r="AE547" s="36"/>
      <c r="AR547" s="213" t="s">
        <v>314</v>
      </c>
      <c r="AT547" s="213" t="s">
        <v>205</v>
      </c>
      <c r="AU547" s="213" t="s">
        <v>79</v>
      </c>
      <c r="AY547" s="15" t="s">
        <v>162</v>
      </c>
      <c r="BE547" s="214">
        <f>IF(N547="základní",J547,0)</f>
        <v>0</v>
      </c>
      <c r="BF547" s="214">
        <f>IF(N547="snížená",J547,0)</f>
        <v>0</v>
      </c>
      <c r="BG547" s="214">
        <f>IF(N547="zákl. přenesená",J547,0)</f>
        <v>0</v>
      </c>
      <c r="BH547" s="214">
        <f>IF(N547="sníž. přenesená",J547,0)</f>
        <v>0</v>
      </c>
      <c r="BI547" s="214">
        <f>IF(N547="nulová",J547,0)</f>
        <v>0</v>
      </c>
      <c r="BJ547" s="15" t="s">
        <v>77</v>
      </c>
      <c r="BK547" s="214">
        <f>ROUND(I547*H547,2)</f>
        <v>0</v>
      </c>
      <c r="BL547" s="15" t="s">
        <v>238</v>
      </c>
      <c r="BM547" s="213" t="s">
        <v>1924</v>
      </c>
    </row>
    <row r="548" spans="1:65" s="2" customFormat="1" ht="16.5" customHeight="1">
      <c r="A548" s="36"/>
      <c r="B548" s="37"/>
      <c r="C548" s="202" t="s">
        <v>1925</v>
      </c>
      <c r="D548" s="202" t="s">
        <v>164</v>
      </c>
      <c r="E548" s="203" t="s">
        <v>1926</v>
      </c>
      <c r="F548" s="204" t="s">
        <v>1927</v>
      </c>
      <c r="G548" s="205" t="s">
        <v>196</v>
      </c>
      <c r="H548" s="206">
        <v>15</v>
      </c>
      <c r="I548" s="207"/>
      <c r="J548" s="208">
        <f>ROUND(I548*H548,2)</f>
        <v>0</v>
      </c>
      <c r="K548" s="204" t="s">
        <v>19</v>
      </c>
      <c r="L548" s="42"/>
      <c r="M548" s="209" t="s">
        <v>19</v>
      </c>
      <c r="N548" s="210" t="s">
        <v>40</v>
      </c>
      <c r="O548" s="82"/>
      <c r="P548" s="211">
        <f>O548*H548</f>
        <v>0</v>
      </c>
      <c r="Q548" s="211">
        <v>0</v>
      </c>
      <c r="R548" s="211">
        <f>Q548*H548</f>
        <v>0</v>
      </c>
      <c r="S548" s="211">
        <v>0</v>
      </c>
      <c r="T548" s="212">
        <f>S548*H548</f>
        <v>0</v>
      </c>
      <c r="U548" s="36"/>
      <c r="V548" s="36"/>
      <c r="W548" s="36"/>
      <c r="X548" s="36"/>
      <c r="Y548" s="36"/>
      <c r="Z548" s="36"/>
      <c r="AA548" s="36"/>
      <c r="AB548" s="36"/>
      <c r="AC548" s="36"/>
      <c r="AD548" s="36"/>
      <c r="AE548" s="36"/>
      <c r="AR548" s="213" t="s">
        <v>238</v>
      </c>
      <c r="AT548" s="213" t="s">
        <v>164</v>
      </c>
      <c r="AU548" s="213" t="s">
        <v>79</v>
      </c>
      <c r="AY548" s="15" t="s">
        <v>162</v>
      </c>
      <c r="BE548" s="214">
        <f>IF(N548="základní",J548,0)</f>
        <v>0</v>
      </c>
      <c r="BF548" s="214">
        <f>IF(N548="snížená",J548,0)</f>
        <v>0</v>
      </c>
      <c r="BG548" s="214">
        <f>IF(N548="zákl. přenesená",J548,0)</f>
        <v>0</v>
      </c>
      <c r="BH548" s="214">
        <f>IF(N548="sníž. přenesená",J548,0)</f>
        <v>0</v>
      </c>
      <c r="BI548" s="214">
        <f>IF(N548="nulová",J548,0)</f>
        <v>0</v>
      </c>
      <c r="BJ548" s="15" t="s">
        <v>77</v>
      </c>
      <c r="BK548" s="214">
        <f>ROUND(I548*H548,2)</f>
        <v>0</v>
      </c>
      <c r="BL548" s="15" t="s">
        <v>238</v>
      </c>
      <c r="BM548" s="213" t="s">
        <v>1928</v>
      </c>
    </row>
    <row r="549" spans="1:65" s="2" customFormat="1" ht="44.25" customHeight="1">
      <c r="A549" s="36"/>
      <c r="B549" s="37"/>
      <c r="C549" s="202" t="s">
        <v>1929</v>
      </c>
      <c r="D549" s="202" t="s">
        <v>164</v>
      </c>
      <c r="E549" s="203" t="s">
        <v>1930</v>
      </c>
      <c r="F549" s="204" t="s">
        <v>1931</v>
      </c>
      <c r="G549" s="205" t="s">
        <v>1519</v>
      </c>
      <c r="H549" s="234"/>
      <c r="I549" s="207"/>
      <c r="J549" s="208">
        <f>ROUND(I549*H549,2)</f>
        <v>0</v>
      </c>
      <c r="K549" s="204" t="s">
        <v>168</v>
      </c>
      <c r="L549" s="42"/>
      <c r="M549" s="209" t="s">
        <v>19</v>
      </c>
      <c r="N549" s="210" t="s">
        <v>40</v>
      </c>
      <c r="O549" s="82"/>
      <c r="P549" s="211">
        <f>O549*H549</f>
        <v>0</v>
      </c>
      <c r="Q549" s="211">
        <v>0</v>
      </c>
      <c r="R549" s="211">
        <f>Q549*H549</f>
        <v>0</v>
      </c>
      <c r="S549" s="211">
        <v>0</v>
      </c>
      <c r="T549" s="212">
        <f>S549*H549</f>
        <v>0</v>
      </c>
      <c r="U549" s="36"/>
      <c r="V549" s="36"/>
      <c r="W549" s="36"/>
      <c r="X549" s="36"/>
      <c r="Y549" s="36"/>
      <c r="Z549" s="36"/>
      <c r="AA549" s="36"/>
      <c r="AB549" s="36"/>
      <c r="AC549" s="36"/>
      <c r="AD549" s="36"/>
      <c r="AE549" s="36"/>
      <c r="AR549" s="213" t="s">
        <v>238</v>
      </c>
      <c r="AT549" s="213" t="s">
        <v>164</v>
      </c>
      <c r="AU549" s="213" t="s">
        <v>79</v>
      </c>
      <c r="AY549" s="15" t="s">
        <v>162</v>
      </c>
      <c r="BE549" s="214">
        <f>IF(N549="základní",J549,0)</f>
        <v>0</v>
      </c>
      <c r="BF549" s="214">
        <f>IF(N549="snížená",J549,0)</f>
        <v>0</v>
      </c>
      <c r="BG549" s="214">
        <f>IF(N549="zákl. přenesená",J549,0)</f>
        <v>0</v>
      </c>
      <c r="BH549" s="214">
        <f>IF(N549="sníž. přenesená",J549,0)</f>
        <v>0</v>
      </c>
      <c r="BI549" s="214">
        <f>IF(N549="nulová",J549,0)</f>
        <v>0</v>
      </c>
      <c r="BJ549" s="15" t="s">
        <v>77</v>
      </c>
      <c r="BK549" s="214">
        <f>ROUND(I549*H549,2)</f>
        <v>0</v>
      </c>
      <c r="BL549" s="15" t="s">
        <v>238</v>
      </c>
      <c r="BM549" s="213" t="s">
        <v>1932</v>
      </c>
    </row>
    <row r="550" spans="1:47" s="2" customFormat="1" ht="12">
      <c r="A550" s="36"/>
      <c r="B550" s="37"/>
      <c r="C550" s="38"/>
      <c r="D550" s="215" t="s">
        <v>171</v>
      </c>
      <c r="E550" s="38"/>
      <c r="F550" s="216" t="s">
        <v>1933</v>
      </c>
      <c r="G550" s="38"/>
      <c r="H550" s="38"/>
      <c r="I550" s="217"/>
      <c r="J550" s="38"/>
      <c r="K550" s="38"/>
      <c r="L550" s="42"/>
      <c r="M550" s="218"/>
      <c r="N550" s="219"/>
      <c r="O550" s="82"/>
      <c r="P550" s="82"/>
      <c r="Q550" s="82"/>
      <c r="R550" s="82"/>
      <c r="S550" s="82"/>
      <c r="T550" s="83"/>
      <c r="U550" s="36"/>
      <c r="V550" s="36"/>
      <c r="W550" s="36"/>
      <c r="X550" s="36"/>
      <c r="Y550" s="36"/>
      <c r="Z550" s="36"/>
      <c r="AA550" s="36"/>
      <c r="AB550" s="36"/>
      <c r="AC550" s="36"/>
      <c r="AD550" s="36"/>
      <c r="AE550" s="36"/>
      <c r="AT550" s="15" t="s">
        <v>171</v>
      </c>
      <c r="AU550" s="15" t="s">
        <v>79</v>
      </c>
    </row>
    <row r="551" spans="1:63" s="12" customFormat="1" ht="22.8" customHeight="1">
      <c r="A551" s="12"/>
      <c r="B551" s="186"/>
      <c r="C551" s="187"/>
      <c r="D551" s="188" t="s">
        <v>68</v>
      </c>
      <c r="E551" s="200" t="s">
        <v>1934</v>
      </c>
      <c r="F551" s="200" t="s">
        <v>1935</v>
      </c>
      <c r="G551" s="187"/>
      <c r="H551" s="187"/>
      <c r="I551" s="190"/>
      <c r="J551" s="201">
        <f>BK551</f>
        <v>0</v>
      </c>
      <c r="K551" s="187"/>
      <c r="L551" s="192"/>
      <c r="M551" s="193"/>
      <c r="N551" s="194"/>
      <c r="O551" s="194"/>
      <c r="P551" s="195">
        <f>SUM(P552:P564)</f>
        <v>0</v>
      </c>
      <c r="Q551" s="194"/>
      <c r="R551" s="195">
        <f>SUM(R552:R564)</f>
        <v>0.3823</v>
      </c>
      <c r="S551" s="194"/>
      <c r="T551" s="196">
        <f>SUM(T552:T564)</f>
        <v>0</v>
      </c>
      <c r="U551" s="12"/>
      <c r="V551" s="12"/>
      <c r="W551" s="12"/>
      <c r="X551" s="12"/>
      <c r="Y551" s="12"/>
      <c r="Z551" s="12"/>
      <c r="AA551" s="12"/>
      <c r="AB551" s="12"/>
      <c r="AC551" s="12"/>
      <c r="AD551" s="12"/>
      <c r="AE551" s="12"/>
      <c r="AR551" s="197" t="s">
        <v>79</v>
      </c>
      <c r="AT551" s="198" t="s">
        <v>68</v>
      </c>
      <c r="AU551" s="198" t="s">
        <v>77</v>
      </c>
      <c r="AY551" s="197" t="s">
        <v>162</v>
      </c>
      <c r="BK551" s="199">
        <f>SUM(BK552:BK564)</f>
        <v>0</v>
      </c>
    </row>
    <row r="552" spans="1:65" s="2" customFormat="1" ht="37.8" customHeight="1">
      <c r="A552" s="36"/>
      <c r="B552" s="37"/>
      <c r="C552" s="202" t="s">
        <v>1936</v>
      </c>
      <c r="D552" s="202" t="s">
        <v>164</v>
      </c>
      <c r="E552" s="203" t="s">
        <v>1937</v>
      </c>
      <c r="F552" s="204" t="s">
        <v>1938</v>
      </c>
      <c r="G552" s="205" t="s">
        <v>645</v>
      </c>
      <c r="H552" s="206">
        <v>13</v>
      </c>
      <c r="I552" s="207"/>
      <c r="J552" s="208">
        <f>ROUND(I552*H552,2)</f>
        <v>0</v>
      </c>
      <c r="K552" s="204" t="s">
        <v>168</v>
      </c>
      <c r="L552" s="42"/>
      <c r="M552" s="209" t="s">
        <v>19</v>
      </c>
      <c r="N552" s="210" t="s">
        <v>40</v>
      </c>
      <c r="O552" s="82"/>
      <c r="P552" s="211">
        <f>O552*H552</f>
        <v>0</v>
      </c>
      <c r="Q552" s="211">
        <v>0.012</v>
      </c>
      <c r="R552" s="211">
        <f>Q552*H552</f>
        <v>0.156</v>
      </c>
      <c r="S552" s="211">
        <v>0</v>
      </c>
      <c r="T552" s="212">
        <f>S552*H552</f>
        <v>0</v>
      </c>
      <c r="U552" s="36"/>
      <c r="V552" s="36"/>
      <c r="W552" s="36"/>
      <c r="X552" s="36"/>
      <c r="Y552" s="36"/>
      <c r="Z552" s="36"/>
      <c r="AA552" s="36"/>
      <c r="AB552" s="36"/>
      <c r="AC552" s="36"/>
      <c r="AD552" s="36"/>
      <c r="AE552" s="36"/>
      <c r="AR552" s="213" t="s">
        <v>238</v>
      </c>
      <c r="AT552" s="213" t="s">
        <v>164</v>
      </c>
      <c r="AU552" s="213" t="s">
        <v>79</v>
      </c>
      <c r="AY552" s="15" t="s">
        <v>162</v>
      </c>
      <c r="BE552" s="214">
        <f>IF(N552="základní",J552,0)</f>
        <v>0</v>
      </c>
      <c r="BF552" s="214">
        <f>IF(N552="snížená",J552,0)</f>
        <v>0</v>
      </c>
      <c r="BG552" s="214">
        <f>IF(N552="zákl. přenesená",J552,0)</f>
        <v>0</v>
      </c>
      <c r="BH552" s="214">
        <f>IF(N552="sníž. přenesená",J552,0)</f>
        <v>0</v>
      </c>
      <c r="BI552" s="214">
        <f>IF(N552="nulová",J552,0)</f>
        <v>0</v>
      </c>
      <c r="BJ552" s="15" t="s">
        <v>77</v>
      </c>
      <c r="BK552" s="214">
        <f>ROUND(I552*H552,2)</f>
        <v>0</v>
      </c>
      <c r="BL552" s="15" t="s">
        <v>238</v>
      </c>
      <c r="BM552" s="213" t="s">
        <v>1939</v>
      </c>
    </row>
    <row r="553" spans="1:47" s="2" customFormat="1" ht="12">
      <c r="A553" s="36"/>
      <c r="B553" s="37"/>
      <c r="C553" s="38"/>
      <c r="D553" s="215" t="s">
        <v>171</v>
      </c>
      <c r="E553" s="38"/>
      <c r="F553" s="216" t="s">
        <v>1940</v>
      </c>
      <c r="G553" s="38"/>
      <c r="H553" s="38"/>
      <c r="I553" s="217"/>
      <c r="J553" s="38"/>
      <c r="K553" s="38"/>
      <c r="L553" s="42"/>
      <c r="M553" s="218"/>
      <c r="N553" s="219"/>
      <c r="O553" s="82"/>
      <c r="P553" s="82"/>
      <c r="Q553" s="82"/>
      <c r="R553" s="82"/>
      <c r="S553" s="82"/>
      <c r="T553" s="83"/>
      <c r="U553" s="36"/>
      <c r="V553" s="36"/>
      <c r="W553" s="36"/>
      <c r="X553" s="36"/>
      <c r="Y553" s="36"/>
      <c r="Z553" s="36"/>
      <c r="AA553" s="36"/>
      <c r="AB553" s="36"/>
      <c r="AC553" s="36"/>
      <c r="AD553" s="36"/>
      <c r="AE553" s="36"/>
      <c r="AT553" s="15" t="s">
        <v>171</v>
      </c>
      <c r="AU553" s="15" t="s">
        <v>79</v>
      </c>
    </row>
    <row r="554" spans="1:65" s="2" customFormat="1" ht="37.8" customHeight="1">
      <c r="A554" s="36"/>
      <c r="B554" s="37"/>
      <c r="C554" s="202" t="s">
        <v>1941</v>
      </c>
      <c r="D554" s="202" t="s">
        <v>164</v>
      </c>
      <c r="E554" s="203" t="s">
        <v>1942</v>
      </c>
      <c r="F554" s="204" t="s">
        <v>1943</v>
      </c>
      <c r="G554" s="205" t="s">
        <v>645</v>
      </c>
      <c r="H554" s="206">
        <v>1</v>
      </c>
      <c r="I554" s="207"/>
      <c r="J554" s="208">
        <f>ROUND(I554*H554,2)</f>
        <v>0</v>
      </c>
      <c r="K554" s="204" t="s">
        <v>168</v>
      </c>
      <c r="L554" s="42"/>
      <c r="M554" s="209" t="s">
        <v>19</v>
      </c>
      <c r="N554" s="210" t="s">
        <v>40</v>
      </c>
      <c r="O554" s="82"/>
      <c r="P554" s="211">
        <f>O554*H554</f>
        <v>0</v>
      </c>
      <c r="Q554" s="211">
        <v>0.012</v>
      </c>
      <c r="R554" s="211">
        <f>Q554*H554</f>
        <v>0.012</v>
      </c>
      <c r="S554" s="211">
        <v>0</v>
      </c>
      <c r="T554" s="212">
        <f>S554*H554</f>
        <v>0</v>
      </c>
      <c r="U554" s="36"/>
      <c r="V554" s="36"/>
      <c r="W554" s="36"/>
      <c r="X554" s="36"/>
      <c r="Y554" s="36"/>
      <c r="Z554" s="36"/>
      <c r="AA554" s="36"/>
      <c r="AB554" s="36"/>
      <c r="AC554" s="36"/>
      <c r="AD554" s="36"/>
      <c r="AE554" s="36"/>
      <c r="AR554" s="213" t="s">
        <v>238</v>
      </c>
      <c r="AT554" s="213" t="s">
        <v>164</v>
      </c>
      <c r="AU554" s="213" t="s">
        <v>79</v>
      </c>
      <c r="AY554" s="15" t="s">
        <v>162</v>
      </c>
      <c r="BE554" s="214">
        <f>IF(N554="základní",J554,0)</f>
        <v>0</v>
      </c>
      <c r="BF554" s="214">
        <f>IF(N554="snížená",J554,0)</f>
        <v>0</v>
      </c>
      <c r="BG554" s="214">
        <f>IF(N554="zákl. přenesená",J554,0)</f>
        <v>0</v>
      </c>
      <c r="BH554" s="214">
        <f>IF(N554="sníž. přenesená",J554,0)</f>
        <v>0</v>
      </c>
      <c r="BI554" s="214">
        <f>IF(N554="nulová",J554,0)</f>
        <v>0</v>
      </c>
      <c r="BJ554" s="15" t="s">
        <v>77</v>
      </c>
      <c r="BK554" s="214">
        <f>ROUND(I554*H554,2)</f>
        <v>0</v>
      </c>
      <c r="BL554" s="15" t="s">
        <v>238</v>
      </c>
      <c r="BM554" s="213" t="s">
        <v>1944</v>
      </c>
    </row>
    <row r="555" spans="1:47" s="2" customFormat="1" ht="12">
      <c r="A555" s="36"/>
      <c r="B555" s="37"/>
      <c r="C555" s="38"/>
      <c r="D555" s="215" t="s">
        <v>171</v>
      </c>
      <c r="E555" s="38"/>
      <c r="F555" s="216" t="s">
        <v>1945</v>
      </c>
      <c r="G555" s="38"/>
      <c r="H555" s="38"/>
      <c r="I555" s="217"/>
      <c r="J555" s="38"/>
      <c r="K555" s="38"/>
      <c r="L555" s="42"/>
      <c r="M555" s="218"/>
      <c r="N555" s="219"/>
      <c r="O555" s="82"/>
      <c r="P555" s="82"/>
      <c r="Q555" s="82"/>
      <c r="R555" s="82"/>
      <c r="S555" s="82"/>
      <c r="T555" s="83"/>
      <c r="U555" s="36"/>
      <c r="V555" s="36"/>
      <c r="W555" s="36"/>
      <c r="X555" s="36"/>
      <c r="Y555" s="36"/>
      <c r="Z555" s="36"/>
      <c r="AA555" s="36"/>
      <c r="AB555" s="36"/>
      <c r="AC555" s="36"/>
      <c r="AD555" s="36"/>
      <c r="AE555" s="36"/>
      <c r="AT555" s="15" t="s">
        <v>171</v>
      </c>
      <c r="AU555" s="15" t="s">
        <v>79</v>
      </c>
    </row>
    <row r="556" spans="1:65" s="2" customFormat="1" ht="37.8" customHeight="1">
      <c r="A556" s="36"/>
      <c r="B556" s="37"/>
      <c r="C556" s="202" t="s">
        <v>1946</v>
      </c>
      <c r="D556" s="202" t="s">
        <v>164</v>
      </c>
      <c r="E556" s="203" t="s">
        <v>1947</v>
      </c>
      <c r="F556" s="204" t="s">
        <v>1948</v>
      </c>
      <c r="G556" s="205" t="s">
        <v>645</v>
      </c>
      <c r="H556" s="206">
        <v>3</v>
      </c>
      <c r="I556" s="207"/>
      <c r="J556" s="208">
        <f>ROUND(I556*H556,2)</f>
        <v>0</v>
      </c>
      <c r="K556" s="204" t="s">
        <v>168</v>
      </c>
      <c r="L556" s="42"/>
      <c r="M556" s="209" t="s">
        <v>19</v>
      </c>
      <c r="N556" s="210" t="s">
        <v>40</v>
      </c>
      <c r="O556" s="82"/>
      <c r="P556" s="211">
        <f>O556*H556</f>
        <v>0</v>
      </c>
      <c r="Q556" s="211">
        <v>0.0156</v>
      </c>
      <c r="R556" s="211">
        <f>Q556*H556</f>
        <v>0.046799999999999994</v>
      </c>
      <c r="S556" s="211">
        <v>0</v>
      </c>
      <c r="T556" s="212">
        <f>S556*H556</f>
        <v>0</v>
      </c>
      <c r="U556" s="36"/>
      <c r="V556" s="36"/>
      <c r="W556" s="36"/>
      <c r="X556" s="36"/>
      <c r="Y556" s="36"/>
      <c r="Z556" s="36"/>
      <c r="AA556" s="36"/>
      <c r="AB556" s="36"/>
      <c r="AC556" s="36"/>
      <c r="AD556" s="36"/>
      <c r="AE556" s="36"/>
      <c r="AR556" s="213" t="s">
        <v>238</v>
      </c>
      <c r="AT556" s="213" t="s">
        <v>164</v>
      </c>
      <c r="AU556" s="213" t="s">
        <v>79</v>
      </c>
      <c r="AY556" s="15" t="s">
        <v>162</v>
      </c>
      <c r="BE556" s="214">
        <f>IF(N556="základní",J556,0)</f>
        <v>0</v>
      </c>
      <c r="BF556" s="214">
        <f>IF(N556="snížená",J556,0)</f>
        <v>0</v>
      </c>
      <c r="BG556" s="214">
        <f>IF(N556="zákl. přenesená",J556,0)</f>
        <v>0</v>
      </c>
      <c r="BH556" s="214">
        <f>IF(N556="sníž. přenesená",J556,0)</f>
        <v>0</v>
      </c>
      <c r="BI556" s="214">
        <f>IF(N556="nulová",J556,0)</f>
        <v>0</v>
      </c>
      <c r="BJ556" s="15" t="s">
        <v>77</v>
      </c>
      <c r="BK556" s="214">
        <f>ROUND(I556*H556,2)</f>
        <v>0</v>
      </c>
      <c r="BL556" s="15" t="s">
        <v>238</v>
      </c>
      <c r="BM556" s="213" t="s">
        <v>1949</v>
      </c>
    </row>
    <row r="557" spans="1:47" s="2" customFormat="1" ht="12">
      <c r="A557" s="36"/>
      <c r="B557" s="37"/>
      <c r="C557" s="38"/>
      <c r="D557" s="215" t="s">
        <v>171</v>
      </c>
      <c r="E557" s="38"/>
      <c r="F557" s="216" t="s">
        <v>1950</v>
      </c>
      <c r="G557" s="38"/>
      <c r="H557" s="38"/>
      <c r="I557" s="217"/>
      <c r="J557" s="38"/>
      <c r="K557" s="38"/>
      <c r="L557" s="42"/>
      <c r="M557" s="218"/>
      <c r="N557" s="219"/>
      <c r="O557" s="82"/>
      <c r="P557" s="82"/>
      <c r="Q557" s="82"/>
      <c r="R557" s="82"/>
      <c r="S557" s="82"/>
      <c r="T557" s="83"/>
      <c r="U557" s="36"/>
      <c r="V557" s="36"/>
      <c r="W557" s="36"/>
      <c r="X557" s="36"/>
      <c r="Y557" s="36"/>
      <c r="Z557" s="36"/>
      <c r="AA557" s="36"/>
      <c r="AB557" s="36"/>
      <c r="AC557" s="36"/>
      <c r="AD557" s="36"/>
      <c r="AE557" s="36"/>
      <c r="AT557" s="15" t="s">
        <v>171</v>
      </c>
      <c r="AU557" s="15" t="s">
        <v>79</v>
      </c>
    </row>
    <row r="558" spans="1:65" s="2" customFormat="1" ht="37.8" customHeight="1">
      <c r="A558" s="36"/>
      <c r="B558" s="37"/>
      <c r="C558" s="202" t="s">
        <v>1951</v>
      </c>
      <c r="D558" s="202" t="s">
        <v>164</v>
      </c>
      <c r="E558" s="203" t="s">
        <v>1952</v>
      </c>
      <c r="F558" s="204" t="s">
        <v>1953</v>
      </c>
      <c r="G558" s="205" t="s">
        <v>645</v>
      </c>
      <c r="H558" s="206">
        <v>9</v>
      </c>
      <c r="I558" s="207"/>
      <c r="J558" s="208">
        <f>ROUND(I558*H558,2)</f>
        <v>0</v>
      </c>
      <c r="K558" s="204" t="s">
        <v>168</v>
      </c>
      <c r="L558" s="42"/>
      <c r="M558" s="209" t="s">
        <v>19</v>
      </c>
      <c r="N558" s="210" t="s">
        <v>40</v>
      </c>
      <c r="O558" s="82"/>
      <c r="P558" s="211">
        <f>O558*H558</f>
        <v>0</v>
      </c>
      <c r="Q558" s="211">
        <v>0.01665</v>
      </c>
      <c r="R558" s="211">
        <f>Q558*H558</f>
        <v>0.14985</v>
      </c>
      <c r="S558" s="211">
        <v>0</v>
      </c>
      <c r="T558" s="212">
        <f>S558*H558</f>
        <v>0</v>
      </c>
      <c r="U558" s="36"/>
      <c r="V558" s="36"/>
      <c r="W558" s="36"/>
      <c r="X558" s="36"/>
      <c r="Y558" s="36"/>
      <c r="Z558" s="36"/>
      <c r="AA558" s="36"/>
      <c r="AB558" s="36"/>
      <c r="AC558" s="36"/>
      <c r="AD558" s="36"/>
      <c r="AE558" s="36"/>
      <c r="AR558" s="213" t="s">
        <v>238</v>
      </c>
      <c r="AT558" s="213" t="s">
        <v>164</v>
      </c>
      <c r="AU558" s="213" t="s">
        <v>79</v>
      </c>
      <c r="AY558" s="15" t="s">
        <v>162</v>
      </c>
      <c r="BE558" s="214">
        <f>IF(N558="základní",J558,0)</f>
        <v>0</v>
      </c>
      <c r="BF558" s="214">
        <f>IF(N558="snížená",J558,0)</f>
        <v>0</v>
      </c>
      <c r="BG558" s="214">
        <f>IF(N558="zákl. přenesená",J558,0)</f>
        <v>0</v>
      </c>
      <c r="BH558" s="214">
        <f>IF(N558="sníž. přenesená",J558,0)</f>
        <v>0</v>
      </c>
      <c r="BI558" s="214">
        <f>IF(N558="nulová",J558,0)</f>
        <v>0</v>
      </c>
      <c r="BJ558" s="15" t="s">
        <v>77</v>
      </c>
      <c r="BK558" s="214">
        <f>ROUND(I558*H558,2)</f>
        <v>0</v>
      </c>
      <c r="BL558" s="15" t="s">
        <v>238</v>
      </c>
      <c r="BM558" s="213" t="s">
        <v>1954</v>
      </c>
    </row>
    <row r="559" spans="1:47" s="2" customFormat="1" ht="12">
      <c r="A559" s="36"/>
      <c r="B559" s="37"/>
      <c r="C559" s="38"/>
      <c r="D559" s="215" t="s">
        <v>171</v>
      </c>
      <c r="E559" s="38"/>
      <c r="F559" s="216" t="s">
        <v>1955</v>
      </c>
      <c r="G559" s="38"/>
      <c r="H559" s="38"/>
      <c r="I559" s="217"/>
      <c r="J559" s="38"/>
      <c r="K559" s="38"/>
      <c r="L559" s="42"/>
      <c r="M559" s="218"/>
      <c r="N559" s="219"/>
      <c r="O559" s="82"/>
      <c r="P559" s="82"/>
      <c r="Q559" s="82"/>
      <c r="R559" s="82"/>
      <c r="S559" s="82"/>
      <c r="T559" s="83"/>
      <c r="U559" s="36"/>
      <c r="V559" s="36"/>
      <c r="W559" s="36"/>
      <c r="X559" s="36"/>
      <c r="Y559" s="36"/>
      <c r="Z559" s="36"/>
      <c r="AA559" s="36"/>
      <c r="AB559" s="36"/>
      <c r="AC559" s="36"/>
      <c r="AD559" s="36"/>
      <c r="AE559" s="36"/>
      <c r="AT559" s="15" t="s">
        <v>171</v>
      </c>
      <c r="AU559" s="15" t="s">
        <v>79</v>
      </c>
    </row>
    <row r="560" spans="1:65" s="2" customFormat="1" ht="49.05" customHeight="1">
      <c r="A560" s="36"/>
      <c r="B560" s="37"/>
      <c r="C560" s="202" t="s">
        <v>1956</v>
      </c>
      <c r="D560" s="202" t="s">
        <v>164</v>
      </c>
      <c r="E560" s="203" t="s">
        <v>1957</v>
      </c>
      <c r="F560" s="204" t="s">
        <v>1958</v>
      </c>
      <c r="G560" s="205" t="s">
        <v>645</v>
      </c>
      <c r="H560" s="206">
        <v>1</v>
      </c>
      <c r="I560" s="207"/>
      <c r="J560" s="208">
        <f>ROUND(I560*H560,2)</f>
        <v>0</v>
      </c>
      <c r="K560" s="204" t="s">
        <v>168</v>
      </c>
      <c r="L560" s="42"/>
      <c r="M560" s="209" t="s">
        <v>19</v>
      </c>
      <c r="N560" s="210" t="s">
        <v>40</v>
      </c>
      <c r="O560" s="82"/>
      <c r="P560" s="211">
        <f>O560*H560</f>
        <v>0</v>
      </c>
      <c r="Q560" s="211">
        <v>0.01765</v>
      </c>
      <c r="R560" s="211">
        <f>Q560*H560</f>
        <v>0.01765</v>
      </c>
      <c r="S560" s="211">
        <v>0</v>
      </c>
      <c r="T560" s="212">
        <f>S560*H560</f>
        <v>0</v>
      </c>
      <c r="U560" s="36"/>
      <c r="V560" s="36"/>
      <c r="W560" s="36"/>
      <c r="X560" s="36"/>
      <c r="Y560" s="36"/>
      <c r="Z560" s="36"/>
      <c r="AA560" s="36"/>
      <c r="AB560" s="36"/>
      <c r="AC560" s="36"/>
      <c r="AD560" s="36"/>
      <c r="AE560" s="36"/>
      <c r="AR560" s="213" t="s">
        <v>238</v>
      </c>
      <c r="AT560" s="213" t="s">
        <v>164</v>
      </c>
      <c r="AU560" s="213" t="s">
        <v>79</v>
      </c>
      <c r="AY560" s="15" t="s">
        <v>162</v>
      </c>
      <c r="BE560" s="214">
        <f>IF(N560="základní",J560,0)</f>
        <v>0</v>
      </c>
      <c r="BF560" s="214">
        <f>IF(N560="snížená",J560,0)</f>
        <v>0</v>
      </c>
      <c r="BG560" s="214">
        <f>IF(N560="zákl. přenesená",J560,0)</f>
        <v>0</v>
      </c>
      <c r="BH560" s="214">
        <f>IF(N560="sníž. přenesená",J560,0)</f>
        <v>0</v>
      </c>
      <c r="BI560" s="214">
        <f>IF(N560="nulová",J560,0)</f>
        <v>0</v>
      </c>
      <c r="BJ560" s="15" t="s">
        <v>77</v>
      </c>
      <c r="BK560" s="214">
        <f>ROUND(I560*H560,2)</f>
        <v>0</v>
      </c>
      <c r="BL560" s="15" t="s">
        <v>238</v>
      </c>
      <c r="BM560" s="213" t="s">
        <v>1959</v>
      </c>
    </row>
    <row r="561" spans="1:47" s="2" customFormat="1" ht="12">
      <c r="A561" s="36"/>
      <c r="B561" s="37"/>
      <c r="C561" s="38"/>
      <c r="D561" s="215" t="s">
        <v>171</v>
      </c>
      <c r="E561" s="38"/>
      <c r="F561" s="216" t="s">
        <v>1960</v>
      </c>
      <c r="G561" s="38"/>
      <c r="H561" s="38"/>
      <c r="I561" s="217"/>
      <c r="J561" s="38"/>
      <c r="K561" s="38"/>
      <c r="L561" s="42"/>
      <c r="M561" s="218"/>
      <c r="N561" s="219"/>
      <c r="O561" s="82"/>
      <c r="P561" s="82"/>
      <c r="Q561" s="82"/>
      <c r="R561" s="82"/>
      <c r="S561" s="82"/>
      <c r="T561" s="83"/>
      <c r="U561" s="36"/>
      <c r="V561" s="36"/>
      <c r="W561" s="36"/>
      <c r="X561" s="36"/>
      <c r="Y561" s="36"/>
      <c r="Z561" s="36"/>
      <c r="AA561" s="36"/>
      <c r="AB561" s="36"/>
      <c r="AC561" s="36"/>
      <c r="AD561" s="36"/>
      <c r="AE561" s="36"/>
      <c r="AT561" s="15" t="s">
        <v>171</v>
      </c>
      <c r="AU561" s="15" t="s">
        <v>79</v>
      </c>
    </row>
    <row r="562" spans="1:65" s="2" customFormat="1" ht="24.15" customHeight="1">
      <c r="A562" s="36"/>
      <c r="B562" s="37"/>
      <c r="C562" s="202" t="s">
        <v>1961</v>
      </c>
      <c r="D562" s="202" t="s">
        <v>164</v>
      </c>
      <c r="E562" s="203" t="s">
        <v>1962</v>
      </c>
      <c r="F562" s="204" t="s">
        <v>1963</v>
      </c>
      <c r="G562" s="205" t="s">
        <v>645</v>
      </c>
      <c r="H562" s="206">
        <v>2</v>
      </c>
      <c r="I562" s="207"/>
      <c r="J562" s="208">
        <f>ROUND(I562*H562,2)</f>
        <v>0</v>
      </c>
      <c r="K562" s="204" t="s">
        <v>19</v>
      </c>
      <c r="L562" s="42"/>
      <c r="M562" s="209" t="s">
        <v>19</v>
      </c>
      <c r="N562" s="210" t="s">
        <v>40</v>
      </c>
      <c r="O562" s="82"/>
      <c r="P562" s="211">
        <f>O562*H562</f>
        <v>0</v>
      </c>
      <c r="Q562" s="211">
        <v>0</v>
      </c>
      <c r="R562" s="211">
        <f>Q562*H562</f>
        <v>0</v>
      </c>
      <c r="S562" s="211">
        <v>0</v>
      </c>
      <c r="T562" s="212">
        <f>S562*H562</f>
        <v>0</v>
      </c>
      <c r="U562" s="36"/>
      <c r="V562" s="36"/>
      <c r="W562" s="36"/>
      <c r="X562" s="36"/>
      <c r="Y562" s="36"/>
      <c r="Z562" s="36"/>
      <c r="AA562" s="36"/>
      <c r="AB562" s="36"/>
      <c r="AC562" s="36"/>
      <c r="AD562" s="36"/>
      <c r="AE562" s="36"/>
      <c r="AR562" s="213" t="s">
        <v>238</v>
      </c>
      <c r="AT562" s="213" t="s">
        <v>164</v>
      </c>
      <c r="AU562" s="213" t="s">
        <v>79</v>
      </c>
      <c r="AY562" s="15" t="s">
        <v>162</v>
      </c>
      <c r="BE562" s="214">
        <f>IF(N562="základní",J562,0)</f>
        <v>0</v>
      </c>
      <c r="BF562" s="214">
        <f>IF(N562="snížená",J562,0)</f>
        <v>0</v>
      </c>
      <c r="BG562" s="214">
        <f>IF(N562="zákl. přenesená",J562,0)</f>
        <v>0</v>
      </c>
      <c r="BH562" s="214">
        <f>IF(N562="sníž. přenesená",J562,0)</f>
        <v>0</v>
      </c>
      <c r="BI562" s="214">
        <f>IF(N562="nulová",J562,0)</f>
        <v>0</v>
      </c>
      <c r="BJ562" s="15" t="s">
        <v>77</v>
      </c>
      <c r="BK562" s="214">
        <f>ROUND(I562*H562,2)</f>
        <v>0</v>
      </c>
      <c r="BL562" s="15" t="s">
        <v>238</v>
      </c>
      <c r="BM562" s="213" t="s">
        <v>1964</v>
      </c>
    </row>
    <row r="563" spans="1:65" s="2" customFormat="1" ht="44.25" customHeight="1">
      <c r="A563" s="36"/>
      <c r="B563" s="37"/>
      <c r="C563" s="202" t="s">
        <v>1965</v>
      </c>
      <c r="D563" s="202" t="s">
        <v>164</v>
      </c>
      <c r="E563" s="203" t="s">
        <v>1966</v>
      </c>
      <c r="F563" s="204" t="s">
        <v>1967</v>
      </c>
      <c r="G563" s="205" t="s">
        <v>1519</v>
      </c>
      <c r="H563" s="234"/>
      <c r="I563" s="207"/>
      <c r="J563" s="208">
        <f>ROUND(I563*H563,2)</f>
        <v>0</v>
      </c>
      <c r="K563" s="204" t="s">
        <v>168</v>
      </c>
      <c r="L563" s="42"/>
      <c r="M563" s="209" t="s">
        <v>19</v>
      </c>
      <c r="N563" s="210" t="s">
        <v>40</v>
      </c>
      <c r="O563" s="82"/>
      <c r="P563" s="211">
        <f>O563*H563</f>
        <v>0</v>
      </c>
      <c r="Q563" s="211">
        <v>0</v>
      </c>
      <c r="R563" s="211">
        <f>Q563*H563</f>
        <v>0</v>
      </c>
      <c r="S563" s="211">
        <v>0</v>
      </c>
      <c r="T563" s="212">
        <f>S563*H563</f>
        <v>0</v>
      </c>
      <c r="U563" s="36"/>
      <c r="V563" s="36"/>
      <c r="W563" s="36"/>
      <c r="X563" s="36"/>
      <c r="Y563" s="36"/>
      <c r="Z563" s="36"/>
      <c r="AA563" s="36"/>
      <c r="AB563" s="36"/>
      <c r="AC563" s="36"/>
      <c r="AD563" s="36"/>
      <c r="AE563" s="36"/>
      <c r="AR563" s="213" t="s">
        <v>238</v>
      </c>
      <c r="AT563" s="213" t="s">
        <v>164</v>
      </c>
      <c r="AU563" s="213" t="s">
        <v>79</v>
      </c>
      <c r="AY563" s="15" t="s">
        <v>162</v>
      </c>
      <c r="BE563" s="214">
        <f>IF(N563="základní",J563,0)</f>
        <v>0</v>
      </c>
      <c r="BF563" s="214">
        <f>IF(N563="snížená",J563,0)</f>
        <v>0</v>
      </c>
      <c r="BG563" s="214">
        <f>IF(N563="zákl. přenesená",J563,0)</f>
        <v>0</v>
      </c>
      <c r="BH563" s="214">
        <f>IF(N563="sníž. přenesená",J563,0)</f>
        <v>0</v>
      </c>
      <c r="BI563" s="214">
        <f>IF(N563="nulová",J563,0)</f>
        <v>0</v>
      </c>
      <c r="BJ563" s="15" t="s">
        <v>77</v>
      </c>
      <c r="BK563" s="214">
        <f>ROUND(I563*H563,2)</f>
        <v>0</v>
      </c>
      <c r="BL563" s="15" t="s">
        <v>238</v>
      </c>
      <c r="BM563" s="213" t="s">
        <v>1968</v>
      </c>
    </row>
    <row r="564" spans="1:47" s="2" customFormat="1" ht="12">
      <c r="A564" s="36"/>
      <c r="B564" s="37"/>
      <c r="C564" s="38"/>
      <c r="D564" s="215" t="s">
        <v>171</v>
      </c>
      <c r="E564" s="38"/>
      <c r="F564" s="216" t="s">
        <v>1969</v>
      </c>
      <c r="G564" s="38"/>
      <c r="H564" s="38"/>
      <c r="I564" s="217"/>
      <c r="J564" s="38"/>
      <c r="K564" s="38"/>
      <c r="L564" s="42"/>
      <c r="M564" s="218"/>
      <c r="N564" s="219"/>
      <c r="O564" s="82"/>
      <c r="P564" s="82"/>
      <c r="Q564" s="82"/>
      <c r="R564" s="82"/>
      <c r="S564" s="82"/>
      <c r="T564" s="83"/>
      <c r="U564" s="36"/>
      <c r="V564" s="36"/>
      <c r="W564" s="36"/>
      <c r="X564" s="36"/>
      <c r="Y564" s="36"/>
      <c r="Z564" s="36"/>
      <c r="AA564" s="36"/>
      <c r="AB564" s="36"/>
      <c r="AC564" s="36"/>
      <c r="AD564" s="36"/>
      <c r="AE564" s="36"/>
      <c r="AT564" s="15" t="s">
        <v>171</v>
      </c>
      <c r="AU564" s="15" t="s">
        <v>79</v>
      </c>
    </row>
    <row r="565" spans="1:63" s="12" customFormat="1" ht="22.8" customHeight="1">
      <c r="A565" s="12"/>
      <c r="B565" s="186"/>
      <c r="C565" s="187"/>
      <c r="D565" s="188" t="s">
        <v>68</v>
      </c>
      <c r="E565" s="200" t="s">
        <v>661</v>
      </c>
      <c r="F565" s="200" t="s">
        <v>1970</v>
      </c>
      <c r="G565" s="187"/>
      <c r="H565" s="187"/>
      <c r="I565" s="190"/>
      <c r="J565" s="201">
        <f>BK565</f>
        <v>0</v>
      </c>
      <c r="K565" s="187"/>
      <c r="L565" s="192"/>
      <c r="M565" s="193"/>
      <c r="N565" s="194"/>
      <c r="O565" s="194"/>
      <c r="P565" s="195">
        <f>SUM(P566:P572)</f>
        <v>0</v>
      </c>
      <c r="Q565" s="194"/>
      <c r="R565" s="195">
        <f>SUM(R566:R572)</f>
        <v>0.0014490000000000002</v>
      </c>
      <c r="S565" s="194"/>
      <c r="T565" s="196">
        <f>SUM(T566:T572)</f>
        <v>0</v>
      </c>
      <c r="U565" s="12"/>
      <c r="V565" s="12"/>
      <c r="W565" s="12"/>
      <c r="X565" s="12"/>
      <c r="Y565" s="12"/>
      <c r="Z565" s="12"/>
      <c r="AA565" s="12"/>
      <c r="AB565" s="12"/>
      <c r="AC565" s="12"/>
      <c r="AD565" s="12"/>
      <c r="AE565" s="12"/>
      <c r="AR565" s="197" t="s">
        <v>79</v>
      </c>
      <c r="AT565" s="198" t="s">
        <v>68</v>
      </c>
      <c r="AU565" s="198" t="s">
        <v>77</v>
      </c>
      <c r="AY565" s="197" t="s">
        <v>162</v>
      </c>
      <c r="BK565" s="199">
        <f>SUM(BK566:BK572)</f>
        <v>0</v>
      </c>
    </row>
    <row r="566" spans="1:65" s="2" customFormat="1" ht="44.25" customHeight="1">
      <c r="A566" s="36"/>
      <c r="B566" s="37"/>
      <c r="C566" s="202" t="s">
        <v>1971</v>
      </c>
      <c r="D566" s="202" t="s">
        <v>164</v>
      </c>
      <c r="E566" s="203" t="s">
        <v>1972</v>
      </c>
      <c r="F566" s="204" t="s">
        <v>1973</v>
      </c>
      <c r="G566" s="205" t="s">
        <v>327</v>
      </c>
      <c r="H566" s="206">
        <v>138</v>
      </c>
      <c r="I566" s="207"/>
      <c r="J566" s="208">
        <f>ROUND(I566*H566,2)</f>
        <v>0</v>
      </c>
      <c r="K566" s="204" t="s">
        <v>168</v>
      </c>
      <c r="L566" s="42"/>
      <c r="M566" s="209" t="s">
        <v>19</v>
      </c>
      <c r="N566" s="210" t="s">
        <v>40</v>
      </c>
      <c r="O566" s="82"/>
      <c r="P566" s="211">
        <f>O566*H566</f>
        <v>0</v>
      </c>
      <c r="Q566" s="211">
        <v>0</v>
      </c>
      <c r="R566" s="211">
        <f>Q566*H566</f>
        <v>0</v>
      </c>
      <c r="S566" s="211">
        <v>0</v>
      </c>
      <c r="T566" s="212">
        <f>S566*H566</f>
        <v>0</v>
      </c>
      <c r="U566" s="36"/>
      <c r="V566" s="36"/>
      <c r="W566" s="36"/>
      <c r="X566" s="36"/>
      <c r="Y566" s="36"/>
      <c r="Z566" s="36"/>
      <c r="AA566" s="36"/>
      <c r="AB566" s="36"/>
      <c r="AC566" s="36"/>
      <c r="AD566" s="36"/>
      <c r="AE566" s="36"/>
      <c r="AR566" s="213" t="s">
        <v>238</v>
      </c>
      <c r="AT566" s="213" t="s">
        <v>164</v>
      </c>
      <c r="AU566" s="213" t="s">
        <v>79</v>
      </c>
      <c r="AY566" s="15" t="s">
        <v>162</v>
      </c>
      <c r="BE566" s="214">
        <f>IF(N566="základní",J566,0)</f>
        <v>0</v>
      </c>
      <c r="BF566" s="214">
        <f>IF(N566="snížená",J566,0)</f>
        <v>0</v>
      </c>
      <c r="BG566" s="214">
        <f>IF(N566="zákl. přenesená",J566,0)</f>
        <v>0</v>
      </c>
      <c r="BH566" s="214">
        <f>IF(N566="sníž. přenesená",J566,0)</f>
        <v>0</v>
      </c>
      <c r="BI566" s="214">
        <f>IF(N566="nulová",J566,0)</f>
        <v>0</v>
      </c>
      <c r="BJ566" s="15" t="s">
        <v>77</v>
      </c>
      <c r="BK566" s="214">
        <f>ROUND(I566*H566,2)</f>
        <v>0</v>
      </c>
      <c r="BL566" s="15" t="s">
        <v>238</v>
      </c>
      <c r="BM566" s="213" t="s">
        <v>1974</v>
      </c>
    </row>
    <row r="567" spans="1:47" s="2" customFormat="1" ht="12">
      <c r="A567" s="36"/>
      <c r="B567" s="37"/>
      <c r="C567" s="38"/>
      <c r="D567" s="215" t="s">
        <v>171</v>
      </c>
      <c r="E567" s="38"/>
      <c r="F567" s="216" t="s">
        <v>1975</v>
      </c>
      <c r="G567" s="38"/>
      <c r="H567" s="38"/>
      <c r="I567" s="217"/>
      <c r="J567" s="38"/>
      <c r="K567" s="38"/>
      <c r="L567" s="42"/>
      <c r="M567" s="218"/>
      <c r="N567" s="219"/>
      <c r="O567" s="82"/>
      <c r="P567" s="82"/>
      <c r="Q567" s="82"/>
      <c r="R567" s="82"/>
      <c r="S567" s="82"/>
      <c r="T567" s="83"/>
      <c r="U567" s="36"/>
      <c r="V567" s="36"/>
      <c r="W567" s="36"/>
      <c r="X567" s="36"/>
      <c r="Y567" s="36"/>
      <c r="Z567" s="36"/>
      <c r="AA567" s="36"/>
      <c r="AB567" s="36"/>
      <c r="AC567" s="36"/>
      <c r="AD567" s="36"/>
      <c r="AE567" s="36"/>
      <c r="AT567" s="15" t="s">
        <v>171</v>
      </c>
      <c r="AU567" s="15" t="s">
        <v>79</v>
      </c>
    </row>
    <row r="568" spans="1:65" s="2" customFormat="1" ht="16.5" customHeight="1">
      <c r="A568" s="36"/>
      <c r="B568" s="37"/>
      <c r="C568" s="220" t="s">
        <v>1976</v>
      </c>
      <c r="D568" s="220" t="s">
        <v>205</v>
      </c>
      <c r="E568" s="221" t="s">
        <v>1977</v>
      </c>
      <c r="F568" s="222" t="s">
        <v>1978</v>
      </c>
      <c r="G568" s="223" t="s">
        <v>327</v>
      </c>
      <c r="H568" s="224">
        <v>144.9</v>
      </c>
      <c r="I568" s="225"/>
      <c r="J568" s="226">
        <f>ROUND(I568*H568,2)</f>
        <v>0</v>
      </c>
      <c r="K568" s="222" t="s">
        <v>168</v>
      </c>
      <c r="L568" s="227"/>
      <c r="M568" s="228" t="s">
        <v>19</v>
      </c>
      <c r="N568" s="229" t="s">
        <v>40</v>
      </c>
      <c r="O568" s="82"/>
      <c r="P568" s="211">
        <f>O568*H568</f>
        <v>0</v>
      </c>
      <c r="Q568" s="211">
        <v>1E-05</v>
      </c>
      <c r="R568" s="211">
        <f>Q568*H568</f>
        <v>0.0014490000000000002</v>
      </c>
      <c r="S568" s="211">
        <v>0</v>
      </c>
      <c r="T568" s="212">
        <f>S568*H568</f>
        <v>0</v>
      </c>
      <c r="U568" s="36"/>
      <c r="V568" s="36"/>
      <c r="W568" s="36"/>
      <c r="X568" s="36"/>
      <c r="Y568" s="36"/>
      <c r="Z568" s="36"/>
      <c r="AA568" s="36"/>
      <c r="AB568" s="36"/>
      <c r="AC568" s="36"/>
      <c r="AD568" s="36"/>
      <c r="AE568" s="36"/>
      <c r="AR568" s="213" t="s">
        <v>314</v>
      </c>
      <c r="AT568" s="213" t="s">
        <v>205</v>
      </c>
      <c r="AU568" s="213" t="s">
        <v>79</v>
      </c>
      <c r="AY568" s="15" t="s">
        <v>162</v>
      </c>
      <c r="BE568" s="214">
        <f>IF(N568="základní",J568,0)</f>
        <v>0</v>
      </c>
      <c r="BF568" s="214">
        <f>IF(N568="snížená",J568,0)</f>
        <v>0</v>
      </c>
      <c r="BG568" s="214">
        <f>IF(N568="zákl. přenesená",J568,0)</f>
        <v>0</v>
      </c>
      <c r="BH568" s="214">
        <f>IF(N568="sníž. přenesená",J568,0)</f>
        <v>0</v>
      </c>
      <c r="BI568" s="214">
        <f>IF(N568="nulová",J568,0)</f>
        <v>0</v>
      </c>
      <c r="BJ568" s="15" t="s">
        <v>77</v>
      </c>
      <c r="BK568" s="214">
        <f>ROUND(I568*H568,2)</f>
        <v>0</v>
      </c>
      <c r="BL568" s="15" t="s">
        <v>238</v>
      </c>
      <c r="BM568" s="213" t="s">
        <v>1979</v>
      </c>
    </row>
    <row r="569" spans="1:65" s="2" customFormat="1" ht="21.75" customHeight="1">
      <c r="A569" s="36"/>
      <c r="B569" s="37"/>
      <c r="C569" s="202" t="s">
        <v>1980</v>
      </c>
      <c r="D569" s="202" t="s">
        <v>164</v>
      </c>
      <c r="E569" s="203" t="s">
        <v>1981</v>
      </c>
      <c r="F569" s="204" t="s">
        <v>1982</v>
      </c>
      <c r="G569" s="205" t="s">
        <v>296</v>
      </c>
      <c r="H569" s="206">
        <v>1</v>
      </c>
      <c r="I569" s="207"/>
      <c r="J569" s="208">
        <f>ROUND(I569*H569,2)</f>
        <v>0</v>
      </c>
      <c r="K569" s="204" t="s">
        <v>19</v>
      </c>
      <c r="L569" s="42"/>
      <c r="M569" s="209" t="s">
        <v>19</v>
      </c>
      <c r="N569" s="210" t="s">
        <v>40</v>
      </c>
      <c r="O569" s="82"/>
      <c r="P569" s="211">
        <f>O569*H569</f>
        <v>0</v>
      </c>
      <c r="Q569" s="211">
        <v>0</v>
      </c>
      <c r="R569" s="211">
        <f>Q569*H569</f>
        <v>0</v>
      </c>
      <c r="S569" s="211">
        <v>0</v>
      </c>
      <c r="T569" s="212">
        <f>S569*H569</f>
        <v>0</v>
      </c>
      <c r="U569" s="36"/>
      <c r="V569" s="36"/>
      <c r="W569" s="36"/>
      <c r="X569" s="36"/>
      <c r="Y569" s="36"/>
      <c r="Z569" s="36"/>
      <c r="AA569" s="36"/>
      <c r="AB569" s="36"/>
      <c r="AC569" s="36"/>
      <c r="AD569" s="36"/>
      <c r="AE569" s="36"/>
      <c r="AR569" s="213" t="s">
        <v>238</v>
      </c>
      <c r="AT569" s="213" t="s">
        <v>164</v>
      </c>
      <c r="AU569" s="213" t="s">
        <v>79</v>
      </c>
      <c r="AY569" s="15" t="s">
        <v>162</v>
      </c>
      <c r="BE569" s="214">
        <f>IF(N569="základní",J569,0)</f>
        <v>0</v>
      </c>
      <c r="BF569" s="214">
        <f>IF(N569="snížená",J569,0)</f>
        <v>0</v>
      </c>
      <c r="BG569" s="214">
        <f>IF(N569="zákl. přenesená",J569,0)</f>
        <v>0</v>
      </c>
      <c r="BH569" s="214">
        <f>IF(N569="sníž. přenesená",J569,0)</f>
        <v>0</v>
      </c>
      <c r="BI569" s="214">
        <f>IF(N569="nulová",J569,0)</f>
        <v>0</v>
      </c>
      <c r="BJ569" s="15" t="s">
        <v>77</v>
      </c>
      <c r="BK569" s="214">
        <f>ROUND(I569*H569,2)</f>
        <v>0</v>
      </c>
      <c r="BL569" s="15" t="s">
        <v>238</v>
      </c>
      <c r="BM569" s="213" t="s">
        <v>1983</v>
      </c>
    </row>
    <row r="570" spans="1:65" s="2" customFormat="1" ht="21.75" customHeight="1">
      <c r="A570" s="36"/>
      <c r="B570" s="37"/>
      <c r="C570" s="202" t="s">
        <v>1984</v>
      </c>
      <c r="D570" s="202" t="s">
        <v>164</v>
      </c>
      <c r="E570" s="203" t="s">
        <v>1985</v>
      </c>
      <c r="F570" s="204" t="s">
        <v>1986</v>
      </c>
      <c r="G570" s="205" t="s">
        <v>296</v>
      </c>
      <c r="H570" s="206">
        <v>1</v>
      </c>
      <c r="I570" s="207"/>
      <c r="J570" s="208">
        <f>ROUND(I570*H570,2)</f>
        <v>0</v>
      </c>
      <c r="K570" s="204" t="s">
        <v>19</v>
      </c>
      <c r="L570" s="42"/>
      <c r="M570" s="209" t="s">
        <v>19</v>
      </c>
      <c r="N570" s="210" t="s">
        <v>40</v>
      </c>
      <c r="O570" s="82"/>
      <c r="P570" s="211">
        <f>O570*H570</f>
        <v>0</v>
      </c>
      <c r="Q570" s="211">
        <v>0</v>
      </c>
      <c r="R570" s="211">
        <f>Q570*H570</f>
        <v>0</v>
      </c>
      <c r="S570" s="211">
        <v>0</v>
      </c>
      <c r="T570" s="212">
        <f>S570*H570</f>
        <v>0</v>
      </c>
      <c r="U570" s="36"/>
      <c r="V570" s="36"/>
      <c r="W570" s="36"/>
      <c r="X570" s="36"/>
      <c r="Y570" s="36"/>
      <c r="Z570" s="36"/>
      <c r="AA570" s="36"/>
      <c r="AB570" s="36"/>
      <c r="AC570" s="36"/>
      <c r="AD570" s="36"/>
      <c r="AE570" s="36"/>
      <c r="AR570" s="213" t="s">
        <v>238</v>
      </c>
      <c r="AT570" s="213" t="s">
        <v>164</v>
      </c>
      <c r="AU570" s="213" t="s">
        <v>79</v>
      </c>
      <c r="AY570" s="15" t="s">
        <v>162</v>
      </c>
      <c r="BE570" s="214">
        <f>IF(N570="základní",J570,0)</f>
        <v>0</v>
      </c>
      <c r="BF570" s="214">
        <f>IF(N570="snížená",J570,0)</f>
        <v>0</v>
      </c>
      <c r="BG570" s="214">
        <f>IF(N570="zákl. přenesená",J570,0)</f>
        <v>0</v>
      </c>
      <c r="BH570" s="214">
        <f>IF(N570="sníž. přenesená",J570,0)</f>
        <v>0</v>
      </c>
      <c r="BI570" s="214">
        <f>IF(N570="nulová",J570,0)</f>
        <v>0</v>
      </c>
      <c r="BJ570" s="15" t="s">
        <v>77</v>
      </c>
      <c r="BK570" s="214">
        <f>ROUND(I570*H570,2)</f>
        <v>0</v>
      </c>
      <c r="BL570" s="15" t="s">
        <v>238</v>
      </c>
      <c r="BM570" s="213" t="s">
        <v>1987</v>
      </c>
    </row>
    <row r="571" spans="1:65" s="2" customFormat="1" ht="44.25" customHeight="1">
      <c r="A571" s="36"/>
      <c r="B571" s="37"/>
      <c r="C571" s="202" t="s">
        <v>1988</v>
      </c>
      <c r="D571" s="202" t="s">
        <v>164</v>
      </c>
      <c r="E571" s="203" t="s">
        <v>1989</v>
      </c>
      <c r="F571" s="204" t="s">
        <v>1990</v>
      </c>
      <c r="G571" s="205" t="s">
        <v>1519</v>
      </c>
      <c r="H571" s="234"/>
      <c r="I571" s="207"/>
      <c r="J571" s="208">
        <f>ROUND(I571*H571,2)</f>
        <v>0</v>
      </c>
      <c r="K571" s="204" t="s">
        <v>168</v>
      </c>
      <c r="L571" s="42"/>
      <c r="M571" s="209" t="s">
        <v>19</v>
      </c>
      <c r="N571" s="210" t="s">
        <v>40</v>
      </c>
      <c r="O571" s="82"/>
      <c r="P571" s="211">
        <f>O571*H571</f>
        <v>0</v>
      </c>
      <c r="Q571" s="211">
        <v>0</v>
      </c>
      <c r="R571" s="211">
        <f>Q571*H571</f>
        <v>0</v>
      </c>
      <c r="S571" s="211">
        <v>0</v>
      </c>
      <c r="T571" s="212">
        <f>S571*H571</f>
        <v>0</v>
      </c>
      <c r="U571" s="36"/>
      <c r="V571" s="36"/>
      <c r="W571" s="36"/>
      <c r="X571" s="36"/>
      <c r="Y571" s="36"/>
      <c r="Z571" s="36"/>
      <c r="AA571" s="36"/>
      <c r="AB571" s="36"/>
      <c r="AC571" s="36"/>
      <c r="AD571" s="36"/>
      <c r="AE571" s="36"/>
      <c r="AR571" s="213" t="s">
        <v>238</v>
      </c>
      <c r="AT571" s="213" t="s">
        <v>164</v>
      </c>
      <c r="AU571" s="213" t="s">
        <v>79</v>
      </c>
      <c r="AY571" s="15" t="s">
        <v>162</v>
      </c>
      <c r="BE571" s="214">
        <f>IF(N571="základní",J571,0)</f>
        <v>0</v>
      </c>
      <c r="BF571" s="214">
        <f>IF(N571="snížená",J571,0)</f>
        <v>0</v>
      </c>
      <c r="BG571" s="214">
        <f>IF(N571="zákl. přenesená",J571,0)</f>
        <v>0</v>
      </c>
      <c r="BH571" s="214">
        <f>IF(N571="sníž. přenesená",J571,0)</f>
        <v>0</v>
      </c>
      <c r="BI571" s="214">
        <f>IF(N571="nulová",J571,0)</f>
        <v>0</v>
      </c>
      <c r="BJ571" s="15" t="s">
        <v>77</v>
      </c>
      <c r="BK571" s="214">
        <f>ROUND(I571*H571,2)</f>
        <v>0</v>
      </c>
      <c r="BL571" s="15" t="s">
        <v>238</v>
      </c>
      <c r="BM571" s="213" t="s">
        <v>1991</v>
      </c>
    </row>
    <row r="572" spans="1:47" s="2" customFormat="1" ht="12">
      <c r="A572" s="36"/>
      <c r="B572" s="37"/>
      <c r="C572" s="38"/>
      <c r="D572" s="215" t="s">
        <v>171</v>
      </c>
      <c r="E572" s="38"/>
      <c r="F572" s="216" t="s">
        <v>1992</v>
      </c>
      <c r="G572" s="38"/>
      <c r="H572" s="38"/>
      <c r="I572" s="217"/>
      <c r="J572" s="38"/>
      <c r="K572" s="38"/>
      <c r="L572" s="42"/>
      <c r="M572" s="218"/>
      <c r="N572" s="219"/>
      <c r="O572" s="82"/>
      <c r="P572" s="82"/>
      <c r="Q572" s="82"/>
      <c r="R572" s="82"/>
      <c r="S572" s="82"/>
      <c r="T572" s="83"/>
      <c r="U572" s="36"/>
      <c r="V572" s="36"/>
      <c r="W572" s="36"/>
      <c r="X572" s="36"/>
      <c r="Y572" s="36"/>
      <c r="Z572" s="36"/>
      <c r="AA572" s="36"/>
      <c r="AB572" s="36"/>
      <c r="AC572" s="36"/>
      <c r="AD572" s="36"/>
      <c r="AE572" s="36"/>
      <c r="AT572" s="15" t="s">
        <v>171</v>
      </c>
      <c r="AU572" s="15" t="s">
        <v>79</v>
      </c>
    </row>
    <row r="573" spans="1:63" s="12" customFormat="1" ht="22.8" customHeight="1">
      <c r="A573" s="12"/>
      <c r="B573" s="186"/>
      <c r="C573" s="187"/>
      <c r="D573" s="188" t="s">
        <v>68</v>
      </c>
      <c r="E573" s="200" t="s">
        <v>687</v>
      </c>
      <c r="F573" s="200" t="s">
        <v>688</v>
      </c>
      <c r="G573" s="187"/>
      <c r="H573" s="187"/>
      <c r="I573" s="190"/>
      <c r="J573" s="201">
        <f>BK573</f>
        <v>0</v>
      </c>
      <c r="K573" s="187"/>
      <c r="L573" s="192"/>
      <c r="M573" s="193"/>
      <c r="N573" s="194"/>
      <c r="O573" s="194"/>
      <c r="P573" s="195">
        <f>SUM(P574:P578)</f>
        <v>0</v>
      </c>
      <c r="Q573" s="194"/>
      <c r="R573" s="195">
        <f>SUM(R574:R578)</f>
        <v>0</v>
      </c>
      <c r="S573" s="194"/>
      <c r="T573" s="196">
        <f>SUM(T574:T578)</f>
        <v>0</v>
      </c>
      <c r="U573" s="12"/>
      <c r="V573" s="12"/>
      <c r="W573" s="12"/>
      <c r="X573" s="12"/>
      <c r="Y573" s="12"/>
      <c r="Z573" s="12"/>
      <c r="AA573" s="12"/>
      <c r="AB573" s="12"/>
      <c r="AC573" s="12"/>
      <c r="AD573" s="12"/>
      <c r="AE573" s="12"/>
      <c r="AR573" s="197" t="s">
        <v>79</v>
      </c>
      <c r="AT573" s="198" t="s">
        <v>68</v>
      </c>
      <c r="AU573" s="198" t="s">
        <v>77</v>
      </c>
      <c r="AY573" s="197" t="s">
        <v>162</v>
      </c>
      <c r="BK573" s="199">
        <f>SUM(BK574:BK578)</f>
        <v>0</v>
      </c>
    </row>
    <row r="574" spans="1:65" s="2" customFormat="1" ht="24.15" customHeight="1">
      <c r="A574" s="36"/>
      <c r="B574" s="37"/>
      <c r="C574" s="202" t="s">
        <v>1993</v>
      </c>
      <c r="D574" s="202" t="s">
        <v>164</v>
      </c>
      <c r="E574" s="203" t="s">
        <v>1994</v>
      </c>
      <c r="F574" s="204" t="s">
        <v>1995</v>
      </c>
      <c r="G574" s="205" t="s">
        <v>196</v>
      </c>
      <c r="H574" s="206">
        <v>1</v>
      </c>
      <c r="I574" s="207"/>
      <c r="J574" s="208">
        <f>ROUND(I574*H574,2)</f>
        <v>0</v>
      </c>
      <c r="K574" s="204" t="s">
        <v>19</v>
      </c>
      <c r="L574" s="42"/>
      <c r="M574" s="209" t="s">
        <v>19</v>
      </c>
      <c r="N574" s="210" t="s">
        <v>40</v>
      </c>
      <c r="O574" s="82"/>
      <c r="P574" s="211">
        <f>O574*H574</f>
        <v>0</v>
      </c>
      <c r="Q574" s="211">
        <v>0</v>
      </c>
      <c r="R574" s="211">
        <f>Q574*H574</f>
        <v>0</v>
      </c>
      <c r="S574" s="211">
        <v>0</v>
      </c>
      <c r="T574" s="212">
        <f>S574*H574</f>
        <v>0</v>
      </c>
      <c r="U574" s="36"/>
      <c r="V574" s="36"/>
      <c r="W574" s="36"/>
      <c r="X574" s="36"/>
      <c r="Y574" s="36"/>
      <c r="Z574" s="36"/>
      <c r="AA574" s="36"/>
      <c r="AB574" s="36"/>
      <c r="AC574" s="36"/>
      <c r="AD574" s="36"/>
      <c r="AE574" s="36"/>
      <c r="AR574" s="213" t="s">
        <v>238</v>
      </c>
      <c r="AT574" s="213" t="s">
        <v>164</v>
      </c>
      <c r="AU574" s="213" t="s">
        <v>79</v>
      </c>
      <c r="AY574" s="15" t="s">
        <v>162</v>
      </c>
      <c r="BE574" s="214">
        <f>IF(N574="základní",J574,0)</f>
        <v>0</v>
      </c>
      <c r="BF574" s="214">
        <f>IF(N574="snížená",J574,0)</f>
        <v>0</v>
      </c>
      <c r="BG574" s="214">
        <f>IF(N574="zákl. přenesená",J574,0)</f>
        <v>0</v>
      </c>
      <c r="BH574" s="214">
        <f>IF(N574="sníž. přenesená",J574,0)</f>
        <v>0</v>
      </c>
      <c r="BI574" s="214">
        <f>IF(N574="nulová",J574,0)</f>
        <v>0</v>
      </c>
      <c r="BJ574" s="15" t="s">
        <v>77</v>
      </c>
      <c r="BK574" s="214">
        <f>ROUND(I574*H574,2)</f>
        <v>0</v>
      </c>
      <c r="BL574" s="15" t="s">
        <v>238</v>
      </c>
      <c r="BM574" s="213" t="s">
        <v>1996</v>
      </c>
    </row>
    <row r="575" spans="1:65" s="2" customFormat="1" ht="24.15" customHeight="1">
      <c r="A575" s="36"/>
      <c r="B575" s="37"/>
      <c r="C575" s="202" t="s">
        <v>1997</v>
      </c>
      <c r="D575" s="202" t="s">
        <v>164</v>
      </c>
      <c r="E575" s="203" t="s">
        <v>1998</v>
      </c>
      <c r="F575" s="204" t="s">
        <v>1999</v>
      </c>
      <c r="G575" s="205" t="s">
        <v>327</v>
      </c>
      <c r="H575" s="206">
        <v>5.3</v>
      </c>
      <c r="I575" s="207"/>
      <c r="J575" s="208">
        <f>ROUND(I575*H575,2)</f>
        <v>0</v>
      </c>
      <c r="K575" s="204" t="s">
        <v>19</v>
      </c>
      <c r="L575" s="42"/>
      <c r="M575" s="209" t="s">
        <v>19</v>
      </c>
      <c r="N575" s="210" t="s">
        <v>40</v>
      </c>
      <c r="O575" s="82"/>
      <c r="P575" s="211">
        <f>O575*H575</f>
        <v>0</v>
      </c>
      <c r="Q575" s="211">
        <v>0</v>
      </c>
      <c r="R575" s="211">
        <f>Q575*H575</f>
        <v>0</v>
      </c>
      <c r="S575" s="211">
        <v>0</v>
      </c>
      <c r="T575" s="212">
        <f>S575*H575</f>
        <v>0</v>
      </c>
      <c r="U575" s="36"/>
      <c r="V575" s="36"/>
      <c r="W575" s="36"/>
      <c r="X575" s="36"/>
      <c r="Y575" s="36"/>
      <c r="Z575" s="36"/>
      <c r="AA575" s="36"/>
      <c r="AB575" s="36"/>
      <c r="AC575" s="36"/>
      <c r="AD575" s="36"/>
      <c r="AE575" s="36"/>
      <c r="AR575" s="213" t="s">
        <v>238</v>
      </c>
      <c r="AT575" s="213" t="s">
        <v>164</v>
      </c>
      <c r="AU575" s="213" t="s">
        <v>79</v>
      </c>
      <c r="AY575" s="15" t="s">
        <v>162</v>
      </c>
      <c r="BE575" s="214">
        <f>IF(N575="základní",J575,0)</f>
        <v>0</v>
      </c>
      <c r="BF575" s="214">
        <f>IF(N575="snížená",J575,0)</f>
        <v>0</v>
      </c>
      <c r="BG575" s="214">
        <f>IF(N575="zákl. přenesená",J575,0)</f>
        <v>0</v>
      </c>
      <c r="BH575" s="214">
        <f>IF(N575="sníž. přenesená",J575,0)</f>
        <v>0</v>
      </c>
      <c r="BI575" s="214">
        <f>IF(N575="nulová",J575,0)</f>
        <v>0</v>
      </c>
      <c r="BJ575" s="15" t="s">
        <v>77</v>
      </c>
      <c r="BK575" s="214">
        <f>ROUND(I575*H575,2)</f>
        <v>0</v>
      </c>
      <c r="BL575" s="15" t="s">
        <v>238</v>
      </c>
      <c r="BM575" s="213" t="s">
        <v>2000</v>
      </c>
    </row>
    <row r="576" spans="1:65" s="2" customFormat="1" ht="24.15" customHeight="1">
      <c r="A576" s="36"/>
      <c r="B576" s="37"/>
      <c r="C576" s="202" t="s">
        <v>2001</v>
      </c>
      <c r="D576" s="202" t="s">
        <v>164</v>
      </c>
      <c r="E576" s="203" t="s">
        <v>2002</v>
      </c>
      <c r="F576" s="204" t="s">
        <v>2003</v>
      </c>
      <c r="G576" s="205" t="s">
        <v>296</v>
      </c>
      <c r="H576" s="206">
        <v>1</v>
      </c>
      <c r="I576" s="207"/>
      <c r="J576" s="208">
        <f>ROUND(I576*H576,2)</f>
        <v>0</v>
      </c>
      <c r="K576" s="204" t="s">
        <v>19</v>
      </c>
      <c r="L576" s="42"/>
      <c r="M576" s="209" t="s">
        <v>19</v>
      </c>
      <c r="N576" s="210" t="s">
        <v>40</v>
      </c>
      <c r="O576" s="82"/>
      <c r="P576" s="211">
        <f>O576*H576</f>
        <v>0</v>
      </c>
      <c r="Q576" s="211">
        <v>0</v>
      </c>
      <c r="R576" s="211">
        <f>Q576*H576</f>
        <v>0</v>
      </c>
      <c r="S576" s="211">
        <v>0</v>
      </c>
      <c r="T576" s="212">
        <f>S576*H576</f>
        <v>0</v>
      </c>
      <c r="U576" s="36"/>
      <c r="V576" s="36"/>
      <c r="W576" s="36"/>
      <c r="X576" s="36"/>
      <c r="Y576" s="36"/>
      <c r="Z576" s="36"/>
      <c r="AA576" s="36"/>
      <c r="AB576" s="36"/>
      <c r="AC576" s="36"/>
      <c r="AD576" s="36"/>
      <c r="AE576" s="36"/>
      <c r="AR576" s="213" t="s">
        <v>238</v>
      </c>
      <c r="AT576" s="213" t="s">
        <v>164</v>
      </c>
      <c r="AU576" s="213" t="s">
        <v>79</v>
      </c>
      <c r="AY576" s="15" t="s">
        <v>162</v>
      </c>
      <c r="BE576" s="214">
        <f>IF(N576="základní",J576,0)</f>
        <v>0</v>
      </c>
      <c r="BF576" s="214">
        <f>IF(N576="snížená",J576,0)</f>
        <v>0</v>
      </c>
      <c r="BG576" s="214">
        <f>IF(N576="zákl. přenesená",J576,0)</f>
        <v>0</v>
      </c>
      <c r="BH576" s="214">
        <f>IF(N576="sníž. přenesená",J576,0)</f>
        <v>0</v>
      </c>
      <c r="BI576" s="214">
        <f>IF(N576="nulová",J576,0)</f>
        <v>0</v>
      </c>
      <c r="BJ576" s="15" t="s">
        <v>77</v>
      </c>
      <c r="BK576" s="214">
        <f>ROUND(I576*H576,2)</f>
        <v>0</v>
      </c>
      <c r="BL576" s="15" t="s">
        <v>238</v>
      </c>
      <c r="BM576" s="213" t="s">
        <v>2004</v>
      </c>
    </row>
    <row r="577" spans="1:65" s="2" customFormat="1" ht="44.25" customHeight="1">
      <c r="A577" s="36"/>
      <c r="B577" s="37"/>
      <c r="C577" s="202" t="s">
        <v>2005</v>
      </c>
      <c r="D577" s="202" t="s">
        <v>164</v>
      </c>
      <c r="E577" s="203" t="s">
        <v>2006</v>
      </c>
      <c r="F577" s="204" t="s">
        <v>2007</v>
      </c>
      <c r="G577" s="205" t="s">
        <v>1519</v>
      </c>
      <c r="H577" s="234"/>
      <c r="I577" s="207"/>
      <c r="J577" s="208">
        <f>ROUND(I577*H577,2)</f>
        <v>0</v>
      </c>
      <c r="K577" s="204" t="s">
        <v>168</v>
      </c>
      <c r="L577" s="42"/>
      <c r="M577" s="209" t="s">
        <v>19</v>
      </c>
      <c r="N577" s="210" t="s">
        <v>40</v>
      </c>
      <c r="O577" s="82"/>
      <c r="P577" s="211">
        <f>O577*H577</f>
        <v>0</v>
      </c>
      <c r="Q577" s="211">
        <v>0</v>
      </c>
      <c r="R577" s="211">
        <f>Q577*H577</f>
        <v>0</v>
      </c>
      <c r="S577" s="211">
        <v>0</v>
      </c>
      <c r="T577" s="212">
        <f>S577*H577</f>
        <v>0</v>
      </c>
      <c r="U577" s="36"/>
      <c r="V577" s="36"/>
      <c r="W577" s="36"/>
      <c r="X577" s="36"/>
      <c r="Y577" s="36"/>
      <c r="Z577" s="36"/>
      <c r="AA577" s="36"/>
      <c r="AB577" s="36"/>
      <c r="AC577" s="36"/>
      <c r="AD577" s="36"/>
      <c r="AE577" s="36"/>
      <c r="AR577" s="213" t="s">
        <v>238</v>
      </c>
      <c r="AT577" s="213" t="s">
        <v>164</v>
      </c>
      <c r="AU577" s="213" t="s">
        <v>79</v>
      </c>
      <c r="AY577" s="15" t="s">
        <v>162</v>
      </c>
      <c r="BE577" s="214">
        <f>IF(N577="základní",J577,0)</f>
        <v>0</v>
      </c>
      <c r="BF577" s="214">
        <f>IF(N577="snížená",J577,0)</f>
        <v>0</v>
      </c>
      <c r="BG577" s="214">
        <f>IF(N577="zákl. přenesená",J577,0)</f>
        <v>0</v>
      </c>
      <c r="BH577" s="214">
        <f>IF(N577="sníž. přenesená",J577,0)</f>
        <v>0</v>
      </c>
      <c r="BI577" s="214">
        <f>IF(N577="nulová",J577,0)</f>
        <v>0</v>
      </c>
      <c r="BJ577" s="15" t="s">
        <v>77</v>
      </c>
      <c r="BK577" s="214">
        <f>ROUND(I577*H577,2)</f>
        <v>0</v>
      </c>
      <c r="BL577" s="15" t="s">
        <v>238</v>
      </c>
      <c r="BM577" s="213" t="s">
        <v>2008</v>
      </c>
    </row>
    <row r="578" spans="1:47" s="2" customFormat="1" ht="12">
      <c r="A578" s="36"/>
      <c r="B578" s="37"/>
      <c r="C578" s="38"/>
      <c r="D578" s="215" t="s">
        <v>171</v>
      </c>
      <c r="E578" s="38"/>
      <c r="F578" s="216" t="s">
        <v>2009</v>
      </c>
      <c r="G578" s="38"/>
      <c r="H578" s="38"/>
      <c r="I578" s="217"/>
      <c r="J578" s="38"/>
      <c r="K578" s="38"/>
      <c r="L578" s="42"/>
      <c r="M578" s="218"/>
      <c r="N578" s="219"/>
      <c r="O578" s="82"/>
      <c r="P578" s="82"/>
      <c r="Q578" s="82"/>
      <c r="R578" s="82"/>
      <c r="S578" s="82"/>
      <c r="T578" s="83"/>
      <c r="U578" s="36"/>
      <c r="V578" s="36"/>
      <c r="W578" s="36"/>
      <c r="X578" s="36"/>
      <c r="Y578" s="36"/>
      <c r="Z578" s="36"/>
      <c r="AA578" s="36"/>
      <c r="AB578" s="36"/>
      <c r="AC578" s="36"/>
      <c r="AD578" s="36"/>
      <c r="AE578" s="36"/>
      <c r="AT578" s="15" t="s">
        <v>171</v>
      </c>
      <c r="AU578" s="15" t="s">
        <v>79</v>
      </c>
    </row>
    <row r="579" spans="1:63" s="12" customFormat="1" ht="22.8" customHeight="1">
      <c r="A579" s="12"/>
      <c r="B579" s="186"/>
      <c r="C579" s="187"/>
      <c r="D579" s="188" t="s">
        <v>68</v>
      </c>
      <c r="E579" s="200" t="s">
        <v>719</v>
      </c>
      <c r="F579" s="200" t="s">
        <v>720</v>
      </c>
      <c r="G579" s="187"/>
      <c r="H579" s="187"/>
      <c r="I579" s="190"/>
      <c r="J579" s="201">
        <f>BK579</f>
        <v>0</v>
      </c>
      <c r="K579" s="187"/>
      <c r="L579" s="192"/>
      <c r="M579" s="193"/>
      <c r="N579" s="194"/>
      <c r="O579" s="194"/>
      <c r="P579" s="195">
        <f>SUM(P580:P614)</f>
        <v>0</v>
      </c>
      <c r="Q579" s="194"/>
      <c r="R579" s="195">
        <f>SUM(R580:R614)</f>
        <v>35.84499125999999</v>
      </c>
      <c r="S579" s="194"/>
      <c r="T579" s="196">
        <f>SUM(T580:T614)</f>
        <v>0.33</v>
      </c>
      <c r="U579" s="12"/>
      <c r="V579" s="12"/>
      <c r="W579" s="12"/>
      <c r="X579" s="12"/>
      <c r="Y579" s="12"/>
      <c r="Z579" s="12"/>
      <c r="AA579" s="12"/>
      <c r="AB579" s="12"/>
      <c r="AC579" s="12"/>
      <c r="AD579" s="12"/>
      <c r="AE579" s="12"/>
      <c r="AR579" s="197" t="s">
        <v>79</v>
      </c>
      <c r="AT579" s="198" t="s">
        <v>68</v>
      </c>
      <c r="AU579" s="198" t="s">
        <v>77</v>
      </c>
      <c r="AY579" s="197" t="s">
        <v>162</v>
      </c>
      <c r="BK579" s="199">
        <f>SUM(BK580:BK614)</f>
        <v>0</v>
      </c>
    </row>
    <row r="580" spans="1:65" s="2" customFormat="1" ht="37.8" customHeight="1">
      <c r="A580" s="36"/>
      <c r="B580" s="37"/>
      <c r="C580" s="202" t="s">
        <v>2010</v>
      </c>
      <c r="D580" s="202" t="s">
        <v>164</v>
      </c>
      <c r="E580" s="203" t="s">
        <v>2011</v>
      </c>
      <c r="F580" s="204" t="s">
        <v>2012</v>
      </c>
      <c r="G580" s="205" t="s">
        <v>167</v>
      </c>
      <c r="H580" s="206">
        <v>2.87</v>
      </c>
      <c r="I580" s="207"/>
      <c r="J580" s="208">
        <f>ROUND(I580*H580,2)</f>
        <v>0</v>
      </c>
      <c r="K580" s="204" t="s">
        <v>168</v>
      </c>
      <c r="L580" s="42"/>
      <c r="M580" s="209" t="s">
        <v>19</v>
      </c>
      <c r="N580" s="210" t="s">
        <v>40</v>
      </c>
      <c r="O580" s="82"/>
      <c r="P580" s="211">
        <f>O580*H580</f>
        <v>0</v>
      </c>
      <c r="Q580" s="211">
        <v>0.00108</v>
      </c>
      <c r="R580" s="211">
        <f>Q580*H580</f>
        <v>0.0030996</v>
      </c>
      <c r="S580" s="211">
        <v>0</v>
      </c>
      <c r="T580" s="212">
        <f>S580*H580</f>
        <v>0</v>
      </c>
      <c r="U580" s="36"/>
      <c r="V580" s="36"/>
      <c r="W580" s="36"/>
      <c r="X580" s="36"/>
      <c r="Y580" s="36"/>
      <c r="Z580" s="36"/>
      <c r="AA580" s="36"/>
      <c r="AB580" s="36"/>
      <c r="AC580" s="36"/>
      <c r="AD580" s="36"/>
      <c r="AE580" s="36"/>
      <c r="AR580" s="213" t="s">
        <v>238</v>
      </c>
      <c r="AT580" s="213" t="s">
        <v>164</v>
      </c>
      <c r="AU580" s="213" t="s">
        <v>79</v>
      </c>
      <c r="AY580" s="15" t="s">
        <v>162</v>
      </c>
      <c r="BE580" s="214">
        <f>IF(N580="základní",J580,0)</f>
        <v>0</v>
      </c>
      <c r="BF580" s="214">
        <f>IF(N580="snížená",J580,0)</f>
        <v>0</v>
      </c>
      <c r="BG580" s="214">
        <f>IF(N580="zákl. přenesená",J580,0)</f>
        <v>0</v>
      </c>
      <c r="BH580" s="214">
        <f>IF(N580="sníž. přenesená",J580,0)</f>
        <v>0</v>
      </c>
      <c r="BI580" s="214">
        <f>IF(N580="nulová",J580,0)</f>
        <v>0</v>
      </c>
      <c r="BJ580" s="15" t="s">
        <v>77</v>
      </c>
      <c r="BK580" s="214">
        <f>ROUND(I580*H580,2)</f>
        <v>0</v>
      </c>
      <c r="BL580" s="15" t="s">
        <v>238</v>
      </c>
      <c r="BM580" s="213" t="s">
        <v>2013</v>
      </c>
    </row>
    <row r="581" spans="1:47" s="2" customFormat="1" ht="12">
      <c r="A581" s="36"/>
      <c r="B581" s="37"/>
      <c r="C581" s="38"/>
      <c r="D581" s="215" t="s">
        <v>171</v>
      </c>
      <c r="E581" s="38"/>
      <c r="F581" s="216" t="s">
        <v>2014</v>
      </c>
      <c r="G581" s="38"/>
      <c r="H581" s="38"/>
      <c r="I581" s="217"/>
      <c r="J581" s="38"/>
      <c r="K581" s="38"/>
      <c r="L581" s="42"/>
      <c r="M581" s="218"/>
      <c r="N581" s="219"/>
      <c r="O581" s="82"/>
      <c r="P581" s="82"/>
      <c r="Q581" s="82"/>
      <c r="R581" s="82"/>
      <c r="S581" s="82"/>
      <c r="T581" s="83"/>
      <c r="U581" s="36"/>
      <c r="V581" s="36"/>
      <c r="W581" s="36"/>
      <c r="X581" s="36"/>
      <c r="Y581" s="36"/>
      <c r="Z581" s="36"/>
      <c r="AA581" s="36"/>
      <c r="AB581" s="36"/>
      <c r="AC581" s="36"/>
      <c r="AD581" s="36"/>
      <c r="AE581" s="36"/>
      <c r="AT581" s="15" t="s">
        <v>171</v>
      </c>
      <c r="AU581" s="15" t="s">
        <v>79</v>
      </c>
    </row>
    <row r="582" spans="1:65" s="2" customFormat="1" ht="33" customHeight="1">
      <c r="A582" s="36"/>
      <c r="B582" s="37"/>
      <c r="C582" s="202" t="s">
        <v>2015</v>
      </c>
      <c r="D582" s="202" t="s">
        <v>164</v>
      </c>
      <c r="E582" s="203" t="s">
        <v>2016</v>
      </c>
      <c r="F582" s="204" t="s">
        <v>2017</v>
      </c>
      <c r="G582" s="205" t="s">
        <v>196</v>
      </c>
      <c r="H582" s="206">
        <v>176</v>
      </c>
      <c r="I582" s="207"/>
      <c r="J582" s="208">
        <f>ROUND(I582*H582,2)</f>
        <v>0</v>
      </c>
      <c r="K582" s="204" t="s">
        <v>168</v>
      </c>
      <c r="L582" s="42"/>
      <c r="M582" s="209" t="s">
        <v>19</v>
      </c>
      <c r="N582" s="210" t="s">
        <v>40</v>
      </c>
      <c r="O582" s="82"/>
      <c r="P582" s="211">
        <f>O582*H582</f>
        <v>0</v>
      </c>
      <c r="Q582" s="211">
        <v>0</v>
      </c>
      <c r="R582" s="211">
        <f>Q582*H582</f>
        <v>0</v>
      </c>
      <c r="S582" s="211">
        <v>0</v>
      </c>
      <c r="T582" s="212">
        <f>S582*H582</f>
        <v>0</v>
      </c>
      <c r="U582" s="36"/>
      <c r="V582" s="36"/>
      <c r="W582" s="36"/>
      <c r="X582" s="36"/>
      <c r="Y582" s="36"/>
      <c r="Z582" s="36"/>
      <c r="AA582" s="36"/>
      <c r="AB582" s="36"/>
      <c r="AC582" s="36"/>
      <c r="AD582" s="36"/>
      <c r="AE582" s="36"/>
      <c r="AR582" s="213" t="s">
        <v>238</v>
      </c>
      <c r="AT582" s="213" t="s">
        <v>164</v>
      </c>
      <c r="AU582" s="213" t="s">
        <v>79</v>
      </c>
      <c r="AY582" s="15" t="s">
        <v>162</v>
      </c>
      <c r="BE582" s="214">
        <f>IF(N582="základní",J582,0)</f>
        <v>0</v>
      </c>
      <c r="BF582" s="214">
        <f>IF(N582="snížená",J582,0)</f>
        <v>0</v>
      </c>
      <c r="BG582" s="214">
        <f>IF(N582="zákl. přenesená",J582,0)</f>
        <v>0</v>
      </c>
      <c r="BH582" s="214">
        <f>IF(N582="sníž. přenesená",J582,0)</f>
        <v>0</v>
      </c>
      <c r="BI582" s="214">
        <f>IF(N582="nulová",J582,0)</f>
        <v>0</v>
      </c>
      <c r="BJ582" s="15" t="s">
        <v>77</v>
      </c>
      <c r="BK582" s="214">
        <f>ROUND(I582*H582,2)</f>
        <v>0</v>
      </c>
      <c r="BL582" s="15" t="s">
        <v>238</v>
      </c>
      <c r="BM582" s="213" t="s">
        <v>2018</v>
      </c>
    </row>
    <row r="583" spans="1:47" s="2" customFormat="1" ht="12">
      <c r="A583" s="36"/>
      <c r="B583" s="37"/>
      <c r="C583" s="38"/>
      <c r="D583" s="215" t="s">
        <v>171</v>
      </c>
      <c r="E583" s="38"/>
      <c r="F583" s="216" t="s">
        <v>2019</v>
      </c>
      <c r="G583" s="38"/>
      <c r="H583" s="38"/>
      <c r="I583" s="217"/>
      <c r="J583" s="38"/>
      <c r="K583" s="38"/>
      <c r="L583" s="42"/>
      <c r="M583" s="218"/>
      <c r="N583" s="219"/>
      <c r="O583" s="82"/>
      <c r="P583" s="82"/>
      <c r="Q583" s="82"/>
      <c r="R583" s="82"/>
      <c r="S583" s="82"/>
      <c r="T583" s="83"/>
      <c r="U583" s="36"/>
      <c r="V583" s="36"/>
      <c r="W583" s="36"/>
      <c r="X583" s="36"/>
      <c r="Y583" s="36"/>
      <c r="Z583" s="36"/>
      <c r="AA583" s="36"/>
      <c r="AB583" s="36"/>
      <c r="AC583" s="36"/>
      <c r="AD583" s="36"/>
      <c r="AE583" s="36"/>
      <c r="AT583" s="15" t="s">
        <v>171</v>
      </c>
      <c r="AU583" s="15" t="s">
        <v>79</v>
      </c>
    </row>
    <row r="584" spans="1:65" s="2" customFormat="1" ht="16.5" customHeight="1">
      <c r="A584" s="36"/>
      <c r="B584" s="37"/>
      <c r="C584" s="220" t="s">
        <v>2020</v>
      </c>
      <c r="D584" s="220" t="s">
        <v>205</v>
      </c>
      <c r="E584" s="221" t="s">
        <v>2021</v>
      </c>
      <c r="F584" s="222" t="s">
        <v>2022</v>
      </c>
      <c r="G584" s="223" t="s">
        <v>327</v>
      </c>
      <c r="H584" s="224">
        <v>26.4</v>
      </c>
      <c r="I584" s="225"/>
      <c r="J584" s="226">
        <f>ROUND(I584*H584,2)</f>
        <v>0</v>
      </c>
      <c r="K584" s="222" t="s">
        <v>168</v>
      </c>
      <c r="L584" s="227"/>
      <c r="M584" s="228" t="s">
        <v>19</v>
      </c>
      <c r="N584" s="229" t="s">
        <v>40</v>
      </c>
      <c r="O584" s="82"/>
      <c r="P584" s="211">
        <f>O584*H584</f>
        <v>0</v>
      </c>
      <c r="Q584" s="211">
        <v>0.00029</v>
      </c>
      <c r="R584" s="211">
        <f>Q584*H584</f>
        <v>0.007656</v>
      </c>
      <c r="S584" s="211">
        <v>0</v>
      </c>
      <c r="T584" s="212">
        <f>S584*H584</f>
        <v>0</v>
      </c>
      <c r="U584" s="36"/>
      <c r="V584" s="36"/>
      <c r="W584" s="36"/>
      <c r="X584" s="36"/>
      <c r="Y584" s="36"/>
      <c r="Z584" s="36"/>
      <c r="AA584" s="36"/>
      <c r="AB584" s="36"/>
      <c r="AC584" s="36"/>
      <c r="AD584" s="36"/>
      <c r="AE584" s="36"/>
      <c r="AR584" s="213" t="s">
        <v>314</v>
      </c>
      <c r="AT584" s="213" t="s">
        <v>205</v>
      </c>
      <c r="AU584" s="213" t="s">
        <v>79</v>
      </c>
      <c r="AY584" s="15" t="s">
        <v>162</v>
      </c>
      <c r="BE584" s="214">
        <f>IF(N584="základní",J584,0)</f>
        <v>0</v>
      </c>
      <c r="BF584" s="214">
        <f>IF(N584="snížená",J584,0)</f>
        <v>0</v>
      </c>
      <c r="BG584" s="214">
        <f>IF(N584="zákl. přenesená",J584,0)</f>
        <v>0</v>
      </c>
      <c r="BH584" s="214">
        <f>IF(N584="sníž. přenesená",J584,0)</f>
        <v>0</v>
      </c>
      <c r="BI584" s="214">
        <f>IF(N584="nulová",J584,0)</f>
        <v>0</v>
      </c>
      <c r="BJ584" s="15" t="s">
        <v>77</v>
      </c>
      <c r="BK584" s="214">
        <f>ROUND(I584*H584,2)</f>
        <v>0</v>
      </c>
      <c r="BL584" s="15" t="s">
        <v>238</v>
      </c>
      <c r="BM584" s="213" t="s">
        <v>2023</v>
      </c>
    </row>
    <row r="585" spans="1:65" s="2" customFormat="1" ht="24.15" customHeight="1">
      <c r="A585" s="36"/>
      <c r="B585" s="37"/>
      <c r="C585" s="220" t="s">
        <v>2024</v>
      </c>
      <c r="D585" s="220" t="s">
        <v>205</v>
      </c>
      <c r="E585" s="221" t="s">
        <v>2025</v>
      </c>
      <c r="F585" s="222" t="s">
        <v>2026</v>
      </c>
      <c r="G585" s="223" t="s">
        <v>2027</v>
      </c>
      <c r="H585" s="224">
        <v>3.52</v>
      </c>
      <c r="I585" s="225"/>
      <c r="J585" s="226">
        <f>ROUND(I585*H585,2)</f>
        <v>0</v>
      </c>
      <c r="K585" s="222" t="s">
        <v>168</v>
      </c>
      <c r="L585" s="227"/>
      <c r="M585" s="228" t="s">
        <v>19</v>
      </c>
      <c r="N585" s="229" t="s">
        <v>40</v>
      </c>
      <c r="O585" s="82"/>
      <c r="P585" s="211">
        <f>O585*H585</f>
        <v>0</v>
      </c>
      <c r="Q585" s="211">
        <v>0.00021</v>
      </c>
      <c r="R585" s="211">
        <f>Q585*H585</f>
        <v>0.0007392000000000001</v>
      </c>
      <c r="S585" s="211">
        <v>0</v>
      </c>
      <c r="T585" s="212">
        <f>S585*H585</f>
        <v>0</v>
      </c>
      <c r="U585" s="36"/>
      <c r="V585" s="36"/>
      <c r="W585" s="36"/>
      <c r="X585" s="36"/>
      <c r="Y585" s="36"/>
      <c r="Z585" s="36"/>
      <c r="AA585" s="36"/>
      <c r="AB585" s="36"/>
      <c r="AC585" s="36"/>
      <c r="AD585" s="36"/>
      <c r="AE585" s="36"/>
      <c r="AR585" s="213" t="s">
        <v>314</v>
      </c>
      <c r="AT585" s="213" t="s">
        <v>205</v>
      </c>
      <c r="AU585" s="213" t="s">
        <v>79</v>
      </c>
      <c r="AY585" s="15" t="s">
        <v>162</v>
      </c>
      <c r="BE585" s="214">
        <f>IF(N585="základní",J585,0)</f>
        <v>0</v>
      </c>
      <c r="BF585" s="214">
        <f>IF(N585="snížená",J585,0)</f>
        <v>0</v>
      </c>
      <c r="BG585" s="214">
        <f>IF(N585="zákl. přenesená",J585,0)</f>
        <v>0</v>
      </c>
      <c r="BH585" s="214">
        <f>IF(N585="sníž. přenesená",J585,0)</f>
        <v>0</v>
      </c>
      <c r="BI585" s="214">
        <f>IF(N585="nulová",J585,0)</f>
        <v>0</v>
      </c>
      <c r="BJ585" s="15" t="s">
        <v>77</v>
      </c>
      <c r="BK585" s="214">
        <f>ROUND(I585*H585,2)</f>
        <v>0</v>
      </c>
      <c r="BL585" s="15" t="s">
        <v>238</v>
      </c>
      <c r="BM585" s="213" t="s">
        <v>2028</v>
      </c>
    </row>
    <row r="586" spans="1:65" s="2" customFormat="1" ht="24.15" customHeight="1">
      <c r="A586" s="36"/>
      <c r="B586" s="37"/>
      <c r="C586" s="202" t="s">
        <v>2029</v>
      </c>
      <c r="D586" s="202" t="s">
        <v>164</v>
      </c>
      <c r="E586" s="203" t="s">
        <v>2030</v>
      </c>
      <c r="F586" s="204" t="s">
        <v>2031</v>
      </c>
      <c r="G586" s="205" t="s">
        <v>327</v>
      </c>
      <c r="H586" s="206">
        <v>44</v>
      </c>
      <c r="I586" s="207"/>
      <c r="J586" s="208">
        <f>ROUND(I586*H586,2)</f>
        <v>0</v>
      </c>
      <c r="K586" s="204" t="s">
        <v>168</v>
      </c>
      <c r="L586" s="42"/>
      <c r="M586" s="209" t="s">
        <v>19</v>
      </c>
      <c r="N586" s="210" t="s">
        <v>40</v>
      </c>
      <c r="O586" s="82"/>
      <c r="P586" s="211">
        <f>O586*H586</f>
        <v>0</v>
      </c>
      <c r="Q586" s="211">
        <v>0.00483</v>
      </c>
      <c r="R586" s="211">
        <f>Q586*H586</f>
        <v>0.21252000000000001</v>
      </c>
      <c r="S586" s="211">
        <v>0</v>
      </c>
      <c r="T586" s="212">
        <f>S586*H586</f>
        <v>0</v>
      </c>
      <c r="U586" s="36"/>
      <c r="V586" s="36"/>
      <c r="W586" s="36"/>
      <c r="X586" s="36"/>
      <c r="Y586" s="36"/>
      <c r="Z586" s="36"/>
      <c r="AA586" s="36"/>
      <c r="AB586" s="36"/>
      <c r="AC586" s="36"/>
      <c r="AD586" s="36"/>
      <c r="AE586" s="36"/>
      <c r="AR586" s="213" t="s">
        <v>238</v>
      </c>
      <c r="AT586" s="213" t="s">
        <v>164</v>
      </c>
      <c r="AU586" s="213" t="s">
        <v>79</v>
      </c>
      <c r="AY586" s="15" t="s">
        <v>162</v>
      </c>
      <c r="BE586" s="214">
        <f>IF(N586="základní",J586,0)</f>
        <v>0</v>
      </c>
      <c r="BF586" s="214">
        <f>IF(N586="snížená",J586,0)</f>
        <v>0</v>
      </c>
      <c r="BG586" s="214">
        <f>IF(N586="zákl. přenesená",J586,0)</f>
        <v>0</v>
      </c>
      <c r="BH586" s="214">
        <f>IF(N586="sníž. přenesená",J586,0)</f>
        <v>0</v>
      </c>
      <c r="BI586" s="214">
        <f>IF(N586="nulová",J586,0)</f>
        <v>0</v>
      </c>
      <c r="BJ586" s="15" t="s">
        <v>77</v>
      </c>
      <c r="BK586" s="214">
        <f>ROUND(I586*H586,2)</f>
        <v>0</v>
      </c>
      <c r="BL586" s="15" t="s">
        <v>238</v>
      </c>
      <c r="BM586" s="213" t="s">
        <v>2032</v>
      </c>
    </row>
    <row r="587" spans="1:47" s="2" customFormat="1" ht="12">
      <c r="A587" s="36"/>
      <c r="B587" s="37"/>
      <c r="C587" s="38"/>
      <c r="D587" s="215" t="s">
        <v>171</v>
      </c>
      <c r="E587" s="38"/>
      <c r="F587" s="216" t="s">
        <v>2033</v>
      </c>
      <c r="G587" s="38"/>
      <c r="H587" s="38"/>
      <c r="I587" s="217"/>
      <c r="J587" s="38"/>
      <c r="K587" s="38"/>
      <c r="L587" s="42"/>
      <c r="M587" s="218"/>
      <c r="N587" s="219"/>
      <c r="O587" s="82"/>
      <c r="P587" s="82"/>
      <c r="Q587" s="82"/>
      <c r="R587" s="82"/>
      <c r="S587" s="82"/>
      <c r="T587" s="83"/>
      <c r="U587" s="36"/>
      <c r="V587" s="36"/>
      <c r="W587" s="36"/>
      <c r="X587" s="36"/>
      <c r="Y587" s="36"/>
      <c r="Z587" s="36"/>
      <c r="AA587" s="36"/>
      <c r="AB587" s="36"/>
      <c r="AC587" s="36"/>
      <c r="AD587" s="36"/>
      <c r="AE587" s="36"/>
      <c r="AT587" s="15" t="s">
        <v>171</v>
      </c>
      <c r="AU587" s="15" t="s">
        <v>79</v>
      </c>
    </row>
    <row r="588" spans="1:65" s="2" customFormat="1" ht="37.8" customHeight="1">
      <c r="A588" s="36"/>
      <c r="B588" s="37"/>
      <c r="C588" s="202" t="s">
        <v>2034</v>
      </c>
      <c r="D588" s="202" t="s">
        <v>164</v>
      </c>
      <c r="E588" s="203" t="s">
        <v>2035</v>
      </c>
      <c r="F588" s="204" t="s">
        <v>2036</v>
      </c>
      <c r="G588" s="205" t="s">
        <v>327</v>
      </c>
      <c r="H588" s="206">
        <v>50</v>
      </c>
      <c r="I588" s="207"/>
      <c r="J588" s="208">
        <f>ROUND(I588*H588,2)</f>
        <v>0</v>
      </c>
      <c r="K588" s="204" t="s">
        <v>168</v>
      </c>
      <c r="L588" s="42"/>
      <c r="M588" s="209" t="s">
        <v>19</v>
      </c>
      <c r="N588" s="210" t="s">
        <v>40</v>
      </c>
      <c r="O588" s="82"/>
      <c r="P588" s="211">
        <f>O588*H588</f>
        <v>0</v>
      </c>
      <c r="Q588" s="211">
        <v>0</v>
      </c>
      <c r="R588" s="211">
        <f>Q588*H588</f>
        <v>0</v>
      </c>
      <c r="S588" s="211">
        <v>0.0066</v>
      </c>
      <c r="T588" s="212">
        <f>S588*H588</f>
        <v>0.33</v>
      </c>
      <c r="U588" s="36"/>
      <c r="V588" s="36"/>
      <c r="W588" s="36"/>
      <c r="X588" s="36"/>
      <c r="Y588" s="36"/>
      <c r="Z588" s="36"/>
      <c r="AA588" s="36"/>
      <c r="AB588" s="36"/>
      <c r="AC588" s="36"/>
      <c r="AD588" s="36"/>
      <c r="AE588" s="36"/>
      <c r="AR588" s="213" t="s">
        <v>238</v>
      </c>
      <c r="AT588" s="213" t="s">
        <v>164</v>
      </c>
      <c r="AU588" s="213" t="s">
        <v>79</v>
      </c>
      <c r="AY588" s="15" t="s">
        <v>162</v>
      </c>
      <c r="BE588" s="214">
        <f>IF(N588="základní",J588,0)</f>
        <v>0</v>
      </c>
      <c r="BF588" s="214">
        <f>IF(N588="snížená",J588,0)</f>
        <v>0</v>
      </c>
      <c r="BG588" s="214">
        <f>IF(N588="zákl. přenesená",J588,0)</f>
        <v>0</v>
      </c>
      <c r="BH588" s="214">
        <f>IF(N588="sníž. přenesená",J588,0)</f>
        <v>0</v>
      </c>
      <c r="BI588" s="214">
        <f>IF(N588="nulová",J588,0)</f>
        <v>0</v>
      </c>
      <c r="BJ588" s="15" t="s">
        <v>77</v>
      </c>
      <c r="BK588" s="214">
        <f>ROUND(I588*H588,2)</f>
        <v>0</v>
      </c>
      <c r="BL588" s="15" t="s">
        <v>238</v>
      </c>
      <c r="BM588" s="213" t="s">
        <v>2037</v>
      </c>
    </row>
    <row r="589" spans="1:47" s="2" customFormat="1" ht="12">
      <c r="A589" s="36"/>
      <c r="B589" s="37"/>
      <c r="C589" s="38"/>
      <c r="D589" s="215" t="s">
        <v>171</v>
      </c>
      <c r="E589" s="38"/>
      <c r="F589" s="216" t="s">
        <v>2038</v>
      </c>
      <c r="G589" s="38"/>
      <c r="H589" s="38"/>
      <c r="I589" s="217"/>
      <c r="J589" s="38"/>
      <c r="K589" s="38"/>
      <c r="L589" s="42"/>
      <c r="M589" s="218"/>
      <c r="N589" s="219"/>
      <c r="O589" s="82"/>
      <c r="P589" s="82"/>
      <c r="Q589" s="82"/>
      <c r="R589" s="82"/>
      <c r="S589" s="82"/>
      <c r="T589" s="83"/>
      <c r="U589" s="36"/>
      <c r="V589" s="36"/>
      <c r="W589" s="36"/>
      <c r="X589" s="36"/>
      <c r="Y589" s="36"/>
      <c r="Z589" s="36"/>
      <c r="AA589" s="36"/>
      <c r="AB589" s="36"/>
      <c r="AC589" s="36"/>
      <c r="AD589" s="36"/>
      <c r="AE589" s="36"/>
      <c r="AT589" s="15" t="s">
        <v>171</v>
      </c>
      <c r="AU589" s="15" t="s">
        <v>79</v>
      </c>
    </row>
    <row r="590" spans="1:65" s="2" customFormat="1" ht="24.15" customHeight="1">
      <c r="A590" s="36"/>
      <c r="B590" s="37"/>
      <c r="C590" s="202" t="s">
        <v>2039</v>
      </c>
      <c r="D590" s="202" t="s">
        <v>164</v>
      </c>
      <c r="E590" s="203" t="s">
        <v>2040</v>
      </c>
      <c r="F590" s="204" t="s">
        <v>2041</v>
      </c>
      <c r="G590" s="205" t="s">
        <v>327</v>
      </c>
      <c r="H590" s="206">
        <v>340</v>
      </c>
      <c r="I590" s="207"/>
      <c r="J590" s="208">
        <f>ROUND(I590*H590,2)</f>
        <v>0</v>
      </c>
      <c r="K590" s="204" t="s">
        <v>168</v>
      </c>
      <c r="L590" s="42"/>
      <c r="M590" s="209" t="s">
        <v>19</v>
      </c>
      <c r="N590" s="210" t="s">
        <v>40</v>
      </c>
      <c r="O590" s="82"/>
      <c r="P590" s="211">
        <f>O590*H590</f>
        <v>0</v>
      </c>
      <c r="Q590" s="211">
        <v>0.00732</v>
      </c>
      <c r="R590" s="211">
        <f>Q590*H590</f>
        <v>2.4888</v>
      </c>
      <c r="S590" s="211">
        <v>0</v>
      </c>
      <c r="T590" s="212">
        <f>S590*H590</f>
        <v>0</v>
      </c>
      <c r="U590" s="36"/>
      <c r="V590" s="36"/>
      <c r="W590" s="36"/>
      <c r="X590" s="36"/>
      <c r="Y590" s="36"/>
      <c r="Z590" s="36"/>
      <c r="AA590" s="36"/>
      <c r="AB590" s="36"/>
      <c r="AC590" s="36"/>
      <c r="AD590" s="36"/>
      <c r="AE590" s="36"/>
      <c r="AR590" s="213" t="s">
        <v>238</v>
      </c>
      <c r="AT590" s="213" t="s">
        <v>164</v>
      </c>
      <c r="AU590" s="213" t="s">
        <v>79</v>
      </c>
      <c r="AY590" s="15" t="s">
        <v>162</v>
      </c>
      <c r="BE590" s="214">
        <f>IF(N590="základní",J590,0)</f>
        <v>0</v>
      </c>
      <c r="BF590" s="214">
        <f>IF(N590="snížená",J590,0)</f>
        <v>0</v>
      </c>
      <c r="BG590" s="214">
        <f>IF(N590="zákl. přenesená",J590,0)</f>
        <v>0</v>
      </c>
      <c r="BH590" s="214">
        <f>IF(N590="sníž. přenesená",J590,0)</f>
        <v>0</v>
      </c>
      <c r="BI590" s="214">
        <f>IF(N590="nulová",J590,0)</f>
        <v>0</v>
      </c>
      <c r="BJ590" s="15" t="s">
        <v>77</v>
      </c>
      <c r="BK590" s="214">
        <f>ROUND(I590*H590,2)</f>
        <v>0</v>
      </c>
      <c r="BL590" s="15" t="s">
        <v>238</v>
      </c>
      <c r="BM590" s="213" t="s">
        <v>2042</v>
      </c>
    </row>
    <row r="591" spans="1:47" s="2" customFormat="1" ht="12">
      <c r="A591" s="36"/>
      <c r="B591" s="37"/>
      <c r="C591" s="38"/>
      <c r="D591" s="215" t="s">
        <v>171</v>
      </c>
      <c r="E591" s="38"/>
      <c r="F591" s="216" t="s">
        <v>2043</v>
      </c>
      <c r="G591" s="38"/>
      <c r="H591" s="38"/>
      <c r="I591" s="217"/>
      <c r="J591" s="38"/>
      <c r="K591" s="38"/>
      <c r="L591" s="42"/>
      <c r="M591" s="218"/>
      <c r="N591" s="219"/>
      <c r="O591" s="82"/>
      <c r="P591" s="82"/>
      <c r="Q591" s="82"/>
      <c r="R591" s="82"/>
      <c r="S591" s="82"/>
      <c r="T591" s="83"/>
      <c r="U591" s="36"/>
      <c r="V591" s="36"/>
      <c r="W591" s="36"/>
      <c r="X591" s="36"/>
      <c r="Y591" s="36"/>
      <c r="Z591" s="36"/>
      <c r="AA591" s="36"/>
      <c r="AB591" s="36"/>
      <c r="AC591" s="36"/>
      <c r="AD591" s="36"/>
      <c r="AE591" s="36"/>
      <c r="AT591" s="15" t="s">
        <v>171</v>
      </c>
      <c r="AU591" s="15" t="s">
        <v>79</v>
      </c>
    </row>
    <row r="592" spans="1:65" s="2" customFormat="1" ht="37.8" customHeight="1">
      <c r="A592" s="36"/>
      <c r="B592" s="37"/>
      <c r="C592" s="202" t="s">
        <v>2044</v>
      </c>
      <c r="D592" s="202" t="s">
        <v>164</v>
      </c>
      <c r="E592" s="203" t="s">
        <v>2045</v>
      </c>
      <c r="F592" s="204" t="s">
        <v>2046</v>
      </c>
      <c r="G592" s="205" t="s">
        <v>235</v>
      </c>
      <c r="H592" s="206">
        <v>1691.817</v>
      </c>
      <c r="I592" s="207"/>
      <c r="J592" s="208">
        <f>ROUND(I592*H592,2)</f>
        <v>0</v>
      </c>
      <c r="K592" s="204" t="s">
        <v>168</v>
      </c>
      <c r="L592" s="42"/>
      <c r="M592" s="209" t="s">
        <v>19</v>
      </c>
      <c r="N592" s="210" t="s">
        <v>40</v>
      </c>
      <c r="O592" s="82"/>
      <c r="P592" s="211">
        <f>O592*H592</f>
        <v>0</v>
      </c>
      <c r="Q592" s="211">
        <v>0.00686</v>
      </c>
      <c r="R592" s="211">
        <f>Q592*H592</f>
        <v>11.60586462</v>
      </c>
      <c r="S592" s="211">
        <v>0</v>
      </c>
      <c r="T592" s="212">
        <f>S592*H592</f>
        <v>0</v>
      </c>
      <c r="U592" s="36"/>
      <c r="V592" s="36"/>
      <c r="W592" s="36"/>
      <c r="X592" s="36"/>
      <c r="Y592" s="36"/>
      <c r="Z592" s="36"/>
      <c r="AA592" s="36"/>
      <c r="AB592" s="36"/>
      <c r="AC592" s="36"/>
      <c r="AD592" s="36"/>
      <c r="AE592" s="36"/>
      <c r="AR592" s="213" t="s">
        <v>238</v>
      </c>
      <c r="AT592" s="213" t="s">
        <v>164</v>
      </c>
      <c r="AU592" s="213" t="s">
        <v>79</v>
      </c>
      <c r="AY592" s="15" t="s">
        <v>162</v>
      </c>
      <c r="BE592" s="214">
        <f>IF(N592="základní",J592,0)</f>
        <v>0</v>
      </c>
      <c r="BF592" s="214">
        <f>IF(N592="snížená",J592,0)</f>
        <v>0</v>
      </c>
      <c r="BG592" s="214">
        <f>IF(N592="zákl. přenesená",J592,0)</f>
        <v>0</v>
      </c>
      <c r="BH592" s="214">
        <f>IF(N592="sníž. přenesená",J592,0)</f>
        <v>0</v>
      </c>
      <c r="BI592" s="214">
        <f>IF(N592="nulová",J592,0)</f>
        <v>0</v>
      </c>
      <c r="BJ592" s="15" t="s">
        <v>77</v>
      </c>
      <c r="BK592" s="214">
        <f>ROUND(I592*H592,2)</f>
        <v>0</v>
      </c>
      <c r="BL592" s="15" t="s">
        <v>238</v>
      </c>
      <c r="BM592" s="213" t="s">
        <v>2047</v>
      </c>
    </row>
    <row r="593" spans="1:47" s="2" customFormat="1" ht="12">
      <c r="A593" s="36"/>
      <c r="B593" s="37"/>
      <c r="C593" s="38"/>
      <c r="D593" s="215" t="s">
        <v>171</v>
      </c>
      <c r="E593" s="38"/>
      <c r="F593" s="216" t="s">
        <v>2048</v>
      </c>
      <c r="G593" s="38"/>
      <c r="H593" s="38"/>
      <c r="I593" s="217"/>
      <c r="J593" s="38"/>
      <c r="K593" s="38"/>
      <c r="L593" s="42"/>
      <c r="M593" s="218"/>
      <c r="N593" s="219"/>
      <c r="O593" s="82"/>
      <c r="P593" s="82"/>
      <c r="Q593" s="82"/>
      <c r="R593" s="82"/>
      <c r="S593" s="82"/>
      <c r="T593" s="83"/>
      <c r="U593" s="36"/>
      <c r="V593" s="36"/>
      <c r="W593" s="36"/>
      <c r="X593" s="36"/>
      <c r="Y593" s="36"/>
      <c r="Z593" s="36"/>
      <c r="AA593" s="36"/>
      <c r="AB593" s="36"/>
      <c r="AC593" s="36"/>
      <c r="AD593" s="36"/>
      <c r="AE593" s="36"/>
      <c r="AT593" s="15" t="s">
        <v>171</v>
      </c>
      <c r="AU593" s="15" t="s">
        <v>79</v>
      </c>
    </row>
    <row r="594" spans="1:65" s="2" customFormat="1" ht="33" customHeight="1">
      <c r="A594" s="36"/>
      <c r="B594" s="37"/>
      <c r="C594" s="202" t="s">
        <v>2049</v>
      </c>
      <c r="D594" s="202" t="s">
        <v>164</v>
      </c>
      <c r="E594" s="203" t="s">
        <v>2050</v>
      </c>
      <c r="F594" s="204" t="s">
        <v>2051</v>
      </c>
      <c r="G594" s="205" t="s">
        <v>235</v>
      </c>
      <c r="H594" s="206">
        <v>1071.154</v>
      </c>
      <c r="I594" s="207"/>
      <c r="J594" s="208">
        <f>ROUND(I594*H594,2)</f>
        <v>0</v>
      </c>
      <c r="K594" s="204" t="s">
        <v>168</v>
      </c>
      <c r="L594" s="42"/>
      <c r="M594" s="209" t="s">
        <v>19</v>
      </c>
      <c r="N594" s="210" t="s">
        <v>40</v>
      </c>
      <c r="O594" s="82"/>
      <c r="P594" s="211">
        <f>O594*H594</f>
        <v>0</v>
      </c>
      <c r="Q594" s="211">
        <v>0</v>
      </c>
      <c r="R594" s="211">
        <f>Q594*H594</f>
        <v>0</v>
      </c>
      <c r="S594" s="211">
        <v>0</v>
      </c>
      <c r="T594" s="212">
        <f>S594*H594</f>
        <v>0</v>
      </c>
      <c r="U594" s="36"/>
      <c r="V594" s="36"/>
      <c r="W594" s="36"/>
      <c r="X594" s="36"/>
      <c r="Y594" s="36"/>
      <c r="Z594" s="36"/>
      <c r="AA594" s="36"/>
      <c r="AB594" s="36"/>
      <c r="AC594" s="36"/>
      <c r="AD594" s="36"/>
      <c r="AE594" s="36"/>
      <c r="AR594" s="213" t="s">
        <v>238</v>
      </c>
      <c r="AT594" s="213" t="s">
        <v>164</v>
      </c>
      <c r="AU594" s="213" t="s">
        <v>79</v>
      </c>
      <c r="AY594" s="15" t="s">
        <v>162</v>
      </c>
      <c r="BE594" s="214">
        <f>IF(N594="základní",J594,0)</f>
        <v>0</v>
      </c>
      <c r="BF594" s="214">
        <f>IF(N594="snížená",J594,0)</f>
        <v>0</v>
      </c>
      <c r="BG594" s="214">
        <f>IF(N594="zákl. přenesená",J594,0)</f>
        <v>0</v>
      </c>
      <c r="BH594" s="214">
        <f>IF(N594="sníž. přenesená",J594,0)</f>
        <v>0</v>
      </c>
      <c r="BI594" s="214">
        <f>IF(N594="nulová",J594,0)</f>
        <v>0</v>
      </c>
      <c r="BJ594" s="15" t="s">
        <v>77</v>
      </c>
      <c r="BK594" s="214">
        <f>ROUND(I594*H594,2)</f>
        <v>0</v>
      </c>
      <c r="BL594" s="15" t="s">
        <v>238</v>
      </c>
      <c r="BM594" s="213" t="s">
        <v>2052</v>
      </c>
    </row>
    <row r="595" spans="1:47" s="2" customFormat="1" ht="12">
      <c r="A595" s="36"/>
      <c r="B595" s="37"/>
      <c r="C595" s="38"/>
      <c r="D595" s="215" t="s">
        <v>171</v>
      </c>
      <c r="E595" s="38"/>
      <c r="F595" s="216" t="s">
        <v>2053</v>
      </c>
      <c r="G595" s="38"/>
      <c r="H595" s="38"/>
      <c r="I595" s="217"/>
      <c r="J595" s="38"/>
      <c r="K595" s="38"/>
      <c r="L595" s="42"/>
      <c r="M595" s="218"/>
      <c r="N595" s="219"/>
      <c r="O595" s="82"/>
      <c r="P595" s="82"/>
      <c r="Q595" s="82"/>
      <c r="R595" s="82"/>
      <c r="S595" s="82"/>
      <c r="T595" s="83"/>
      <c r="U595" s="36"/>
      <c r="V595" s="36"/>
      <c r="W595" s="36"/>
      <c r="X595" s="36"/>
      <c r="Y595" s="36"/>
      <c r="Z595" s="36"/>
      <c r="AA595" s="36"/>
      <c r="AB595" s="36"/>
      <c r="AC595" s="36"/>
      <c r="AD595" s="36"/>
      <c r="AE595" s="36"/>
      <c r="AT595" s="15" t="s">
        <v>171</v>
      </c>
      <c r="AU595" s="15" t="s">
        <v>79</v>
      </c>
    </row>
    <row r="596" spans="1:65" s="2" customFormat="1" ht="24.15" customHeight="1">
      <c r="A596" s="36"/>
      <c r="B596" s="37"/>
      <c r="C596" s="202" t="s">
        <v>2054</v>
      </c>
      <c r="D596" s="202" t="s">
        <v>164</v>
      </c>
      <c r="E596" s="203" t="s">
        <v>2055</v>
      </c>
      <c r="F596" s="204" t="s">
        <v>2056</v>
      </c>
      <c r="G596" s="205" t="s">
        <v>235</v>
      </c>
      <c r="H596" s="206">
        <v>782.713</v>
      </c>
      <c r="I596" s="207"/>
      <c r="J596" s="208">
        <f>ROUND(I596*H596,2)</f>
        <v>0</v>
      </c>
      <c r="K596" s="204" t="s">
        <v>168</v>
      </c>
      <c r="L596" s="42"/>
      <c r="M596" s="209" t="s">
        <v>19</v>
      </c>
      <c r="N596" s="210" t="s">
        <v>40</v>
      </c>
      <c r="O596" s="82"/>
      <c r="P596" s="211">
        <f>O596*H596</f>
        <v>0</v>
      </c>
      <c r="Q596" s="211">
        <v>0</v>
      </c>
      <c r="R596" s="211">
        <f>Q596*H596</f>
        <v>0</v>
      </c>
      <c r="S596" s="211">
        <v>0</v>
      </c>
      <c r="T596" s="212">
        <f>S596*H596</f>
        <v>0</v>
      </c>
      <c r="U596" s="36"/>
      <c r="V596" s="36"/>
      <c r="W596" s="36"/>
      <c r="X596" s="36"/>
      <c r="Y596" s="36"/>
      <c r="Z596" s="36"/>
      <c r="AA596" s="36"/>
      <c r="AB596" s="36"/>
      <c r="AC596" s="36"/>
      <c r="AD596" s="36"/>
      <c r="AE596" s="36"/>
      <c r="AR596" s="213" t="s">
        <v>238</v>
      </c>
      <c r="AT596" s="213" t="s">
        <v>164</v>
      </c>
      <c r="AU596" s="213" t="s">
        <v>79</v>
      </c>
      <c r="AY596" s="15" t="s">
        <v>162</v>
      </c>
      <c r="BE596" s="214">
        <f>IF(N596="základní",J596,0)</f>
        <v>0</v>
      </c>
      <c r="BF596" s="214">
        <f>IF(N596="snížená",J596,0)</f>
        <v>0</v>
      </c>
      <c r="BG596" s="214">
        <f>IF(N596="zákl. přenesená",J596,0)</f>
        <v>0</v>
      </c>
      <c r="BH596" s="214">
        <f>IF(N596="sníž. přenesená",J596,0)</f>
        <v>0</v>
      </c>
      <c r="BI596" s="214">
        <f>IF(N596="nulová",J596,0)</f>
        <v>0</v>
      </c>
      <c r="BJ596" s="15" t="s">
        <v>77</v>
      </c>
      <c r="BK596" s="214">
        <f>ROUND(I596*H596,2)</f>
        <v>0</v>
      </c>
      <c r="BL596" s="15" t="s">
        <v>238</v>
      </c>
      <c r="BM596" s="213" t="s">
        <v>2057</v>
      </c>
    </row>
    <row r="597" spans="1:47" s="2" customFormat="1" ht="12">
      <c r="A597" s="36"/>
      <c r="B597" s="37"/>
      <c r="C597" s="38"/>
      <c r="D597" s="215" t="s">
        <v>171</v>
      </c>
      <c r="E597" s="38"/>
      <c r="F597" s="216" t="s">
        <v>2058</v>
      </c>
      <c r="G597" s="38"/>
      <c r="H597" s="38"/>
      <c r="I597" s="217"/>
      <c r="J597" s="38"/>
      <c r="K597" s="38"/>
      <c r="L597" s="42"/>
      <c r="M597" s="218"/>
      <c r="N597" s="219"/>
      <c r="O597" s="82"/>
      <c r="P597" s="82"/>
      <c r="Q597" s="82"/>
      <c r="R597" s="82"/>
      <c r="S597" s="82"/>
      <c r="T597" s="83"/>
      <c r="U597" s="36"/>
      <c r="V597" s="36"/>
      <c r="W597" s="36"/>
      <c r="X597" s="36"/>
      <c r="Y597" s="36"/>
      <c r="Z597" s="36"/>
      <c r="AA597" s="36"/>
      <c r="AB597" s="36"/>
      <c r="AC597" s="36"/>
      <c r="AD597" s="36"/>
      <c r="AE597" s="36"/>
      <c r="AT597" s="15" t="s">
        <v>171</v>
      </c>
      <c r="AU597" s="15" t="s">
        <v>79</v>
      </c>
    </row>
    <row r="598" spans="1:65" s="2" customFormat="1" ht="24.15" customHeight="1">
      <c r="A598" s="36"/>
      <c r="B598" s="37"/>
      <c r="C598" s="202" t="s">
        <v>2059</v>
      </c>
      <c r="D598" s="202" t="s">
        <v>164</v>
      </c>
      <c r="E598" s="203" t="s">
        <v>2060</v>
      </c>
      <c r="F598" s="204" t="s">
        <v>2061</v>
      </c>
      <c r="G598" s="205" t="s">
        <v>327</v>
      </c>
      <c r="H598" s="206">
        <v>4408.54</v>
      </c>
      <c r="I598" s="207"/>
      <c r="J598" s="208">
        <f>ROUND(I598*H598,2)</f>
        <v>0</v>
      </c>
      <c r="K598" s="204" t="s">
        <v>168</v>
      </c>
      <c r="L598" s="42"/>
      <c r="M598" s="209" t="s">
        <v>19</v>
      </c>
      <c r="N598" s="210" t="s">
        <v>40</v>
      </c>
      <c r="O598" s="82"/>
      <c r="P598" s="211">
        <f>O598*H598</f>
        <v>0</v>
      </c>
      <c r="Q598" s="211">
        <v>2E-05</v>
      </c>
      <c r="R598" s="211">
        <f>Q598*H598</f>
        <v>0.08817080000000001</v>
      </c>
      <c r="S598" s="211">
        <v>0</v>
      </c>
      <c r="T598" s="212">
        <f>S598*H598</f>
        <v>0</v>
      </c>
      <c r="U598" s="36"/>
      <c r="V598" s="36"/>
      <c r="W598" s="36"/>
      <c r="X598" s="36"/>
      <c r="Y598" s="36"/>
      <c r="Z598" s="36"/>
      <c r="AA598" s="36"/>
      <c r="AB598" s="36"/>
      <c r="AC598" s="36"/>
      <c r="AD598" s="36"/>
      <c r="AE598" s="36"/>
      <c r="AR598" s="213" t="s">
        <v>238</v>
      </c>
      <c r="AT598" s="213" t="s">
        <v>164</v>
      </c>
      <c r="AU598" s="213" t="s">
        <v>79</v>
      </c>
      <c r="AY598" s="15" t="s">
        <v>162</v>
      </c>
      <c r="BE598" s="214">
        <f>IF(N598="základní",J598,0)</f>
        <v>0</v>
      </c>
      <c r="BF598" s="214">
        <f>IF(N598="snížená",J598,0)</f>
        <v>0</v>
      </c>
      <c r="BG598" s="214">
        <f>IF(N598="zákl. přenesená",J598,0)</f>
        <v>0</v>
      </c>
      <c r="BH598" s="214">
        <f>IF(N598="sníž. přenesená",J598,0)</f>
        <v>0</v>
      </c>
      <c r="BI598" s="214">
        <f>IF(N598="nulová",J598,0)</f>
        <v>0</v>
      </c>
      <c r="BJ598" s="15" t="s">
        <v>77</v>
      </c>
      <c r="BK598" s="214">
        <f>ROUND(I598*H598,2)</f>
        <v>0</v>
      </c>
      <c r="BL598" s="15" t="s">
        <v>238</v>
      </c>
      <c r="BM598" s="213" t="s">
        <v>2062</v>
      </c>
    </row>
    <row r="599" spans="1:47" s="2" customFormat="1" ht="12">
      <c r="A599" s="36"/>
      <c r="B599" s="37"/>
      <c r="C599" s="38"/>
      <c r="D599" s="215" t="s">
        <v>171</v>
      </c>
      <c r="E599" s="38"/>
      <c r="F599" s="216" t="s">
        <v>2063</v>
      </c>
      <c r="G599" s="38"/>
      <c r="H599" s="38"/>
      <c r="I599" s="217"/>
      <c r="J599" s="38"/>
      <c r="K599" s="38"/>
      <c r="L599" s="42"/>
      <c r="M599" s="218"/>
      <c r="N599" s="219"/>
      <c r="O599" s="82"/>
      <c r="P599" s="82"/>
      <c r="Q599" s="82"/>
      <c r="R599" s="82"/>
      <c r="S599" s="82"/>
      <c r="T599" s="83"/>
      <c r="U599" s="36"/>
      <c r="V599" s="36"/>
      <c r="W599" s="36"/>
      <c r="X599" s="36"/>
      <c r="Y599" s="36"/>
      <c r="Z599" s="36"/>
      <c r="AA599" s="36"/>
      <c r="AB599" s="36"/>
      <c r="AC599" s="36"/>
      <c r="AD599" s="36"/>
      <c r="AE599" s="36"/>
      <c r="AT599" s="15" t="s">
        <v>171</v>
      </c>
      <c r="AU599" s="15" t="s">
        <v>79</v>
      </c>
    </row>
    <row r="600" spans="1:65" s="2" customFormat="1" ht="16.5" customHeight="1">
      <c r="A600" s="36"/>
      <c r="B600" s="37"/>
      <c r="C600" s="220" t="s">
        <v>2064</v>
      </c>
      <c r="D600" s="220" t="s">
        <v>205</v>
      </c>
      <c r="E600" s="221" t="s">
        <v>2065</v>
      </c>
      <c r="F600" s="222" t="s">
        <v>2066</v>
      </c>
      <c r="G600" s="223" t="s">
        <v>167</v>
      </c>
      <c r="H600" s="224">
        <v>31.679</v>
      </c>
      <c r="I600" s="225"/>
      <c r="J600" s="226">
        <f>ROUND(I600*H600,2)</f>
        <v>0</v>
      </c>
      <c r="K600" s="222" t="s">
        <v>168</v>
      </c>
      <c r="L600" s="227"/>
      <c r="M600" s="228" t="s">
        <v>19</v>
      </c>
      <c r="N600" s="229" t="s">
        <v>40</v>
      </c>
      <c r="O600" s="82"/>
      <c r="P600" s="211">
        <f>O600*H600</f>
        <v>0</v>
      </c>
      <c r="Q600" s="211">
        <v>0.55</v>
      </c>
      <c r="R600" s="211">
        <f>Q600*H600</f>
        <v>17.42345</v>
      </c>
      <c r="S600" s="211">
        <v>0</v>
      </c>
      <c r="T600" s="212">
        <f>S600*H600</f>
        <v>0</v>
      </c>
      <c r="U600" s="36"/>
      <c r="V600" s="36"/>
      <c r="W600" s="36"/>
      <c r="X600" s="36"/>
      <c r="Y600" s="36"/>
      <c r="Z600" s="36"/>
      <c r="AA600" s="36"/>
      <c r="AB600" s="36"/>
      <c r="AC600" s="36"/>
      <c r="AD600" s="36"/>
      <c r="AE600" s="36"/>
      <c r="AR600" s="213" t="s">
        <v>314</v>
      </c>
      <c r="AT600" s="213" t="s">
        <v>205</v>
      </c>
      <c r="AU600" s="213" t="s">
        <v>79</v>
      </c>
      <c r="AY600" s="15" t="s">
        <v>162</v>
      </c>
      <c r="BE600" s="214">
        <f>IF(N600="základní",J600,0)</f>
        <v>0</v>
      </c>
      <c r="BF600" s="214">
        <f>IF(N600="snížená",J600,0)</f>
        <v>0</v>
      </c>
      <c r="BG600" s="214">
        <f>IF(N600="zákl. přenesená",J600,0)</f>
        <v>0</v>
      </c>
      <c r="BH600" s="214">
        <f>IF(N600="sníž. přenesená",J600,0)</f>
        <v>0</v>
      </c>
      <c r="BI600" s="214">
        <f>IF(N600="nulová",J600,0)</f>
        <v>0</v>
      </c>
      <c r="BJ600" s="15" t="s">
        <v>77</v>
      </c>
      <c r="BK600" s="214">
        <f>ROUND(I600*H600,2)</f>
        <v>0</v>
      </c>
      <c r="BL600" s="15" t="s">
        <v>238</v>
      </c>
      <c r="BM600" s="213" t="s">
        <v>2067</v>
      </c>
    </row>
    <row r="601" spans="1:65" s="2" customFormat="1" ht="49.05" customHeight="1">
      <c r="A601" s="36"/>
      <c r="B601" s="37"/>
      <c r="C601" s="202" t="s">
        <v>2068</v>
      </c>
      <c r="D601" s="202" t="s">
        <v>164</v>
      </c>
      <c r="E601" s="203" t="s">
        <v>2069</v>
      </c>
      <c r="F601" s="204" t="s">
        <v>2070</v>
      </c>
      <c r="G601" s="205" t="s">
        <v>235</v>
      </c>
      <c r="H601" s="206">
        <v>15.211</v>
      </c>
      <c r="I601" s="207"/>
      <c r="J601" s="208">
        <f>ROUND(I601*H601,2)</f>
        <v>0</v>
      </c>
      <c r="K601" s="204" t="s">
        <v>168</v>
      </c>
      <c r="L601" s="42"/>
      <c r="M601" s="209" t="s">
        <v>19</v>
      </c>
      <c r="N601" s="210" t="s">
        <v>40</v>
      </c>
      <c r="O601" s="82"/>
      <c r="P601" s="211">
        <f>O601*H601</f>
        <v>0</v>
      </c>
      <c r="Q601" s="211">
        <v>0.01396</v>
      </c>
      <c r="R601" s="211">
        <f>Q601*H601</f>
        <v>0.21234556000000002</v>
      </c>
      <c r="S601" s="211">
        <v>0</v>
      </c>
      <c r="T601" s="212">
        <f>S601*H601</f>
        <v>0</v>
      </c>
      <c r="U601" s="36"/>
      <c r="V601" s="36"/>
      <c r="W601" s="36"/>
      <c r="X601" s="36"/>
      <c r="Y601" s="36"/>
      <c r="Z601" s="36"/>
      <c r="AA601" s="36"/>
      <c r="AB601" s="36"/>
      <c r="AC601" s="36"/>
      <c r="AD601" s="36"/>
      <c r="AE601" s="36"/>
      <c r="AR601" s="213" t="s">
        <v>238</v>
      </c>
      <c r="AT601" s="213" t="s">
        <v>164</v>
      </c>
      <c r="AU601" s="213" t="s">
        <v>79</v>
      </c>
      <c r="AY601" s="15" t="s">
        <v>162</v>
      </c>
      <c r="BE601" s="214">
        <f>IF(N601="základní",J601,0)</f>
        <v>0</v>
      </c>
      <c r="BF601" s="214">
        <f>IF(N601="snížená",J601,0)</f>
        <v>0</v>
      </c>
      <c r="BG601" s="214">
        <f>IF(N601="zákl. přenesená",J601,0)</f>
        <v>0</v>
      </c>
      <c r="BH601" s="214">
        <f>IF(N601="sníž. přenesená",J601,0)</f>
        <v>0</v>
      </c>
      <c r="BI601" s="214">
        <f>IF(N601="nulová",J601,0)</f>
        <v>0</v>
      </c>
      <c r="BJ601" s="15" t="s">
        <v>77</v>
      </c>
      <c r="BK601" s="214">
        <f>ROUND(I601*H601,2)</f>
        <v>0</v>
      </c>
      <c r="BL601" s="15" t="s">
        <v>238</v>
      </c>
      <c r="BM601" s="213" t="s">
        <v>2071</v>
      </c>
    </row>
    <row r="602" spans="1:47" s="2" customFormat="1" ht="12">
      <c r="A602" s="36"/>
      <c r="B602" s="37"/>
      <c r="C602" s="38"/>
      <c r="D602" s="215" t="s">
        <v>171</v>
      </c>
      <c r="E602" s="38"/>
      <c r="F602" s="216" t="s">
        <v>2072</v>
      </c>
      <c r="G602" s="38"/>
      <c r="H602" s="38"/>
      <c r="I602" s="217"/>
      <c r="J602" s="38"/>
      <c r="K602" s="38"/>
      <c r="L602" s="42"/>
      <c r="M602" s="218"/>
      <c r="N602" s="219"/>
      <c r="O602" s="82"/>
      <c r="P602" s="82"/>
      <c r="Q602" s="82"/>
      <c r="R602" s="82"/>
      <c r="S602" s="82"/>
      <c r="T602" s="83"/>
      <c r="U602" s="36"/>
      <c r="V602" s="36"/>
      <c r="W602" s="36"/>
      <c r="X602" s="36"/>
      <c r="Y602" s="36"/>
      <c r="Z602" s="36"/>
      <c r="AA602" s="36"/>
      <c r="AB602" s="36"/>
      <c r="AC602" s="36"/>
      <c r="AD602" s="36"/>
      <c r="AE602" s="36"/>
      <c r="AT602" s="15" t="s">
        <v>171</v>
      </c>
      <c r="AU602" s="15" t="s">
        <v>79</v>
      </c>
    </row>
    <row r="603" spans="1:65" s="2" customFormat="1" ht="37.8" customHeight="1">
      <c r="A603" s="36"/>
      <c r="B603" s="37"/>
      <c r="C603" s="202" t="s">
        <v>2073</v>
      </c>
      <c r="D603" s="202" t="s">
        <v>164</v>
      </c>
      <c r="E603" s="203" t="s">
        <v>2074</v>
      </c>
      <c r="F603" s="204" t="s">
        <v>2075</v>
      </c>
      <c r="G603" s="205" t="s">
        <v>235</v>
      </c>
      <c r="H603" s="206">
        <v>108.183</v>
      </c>
      <c r="I603" s="207"/>
      <c r="J603" s="208">
        <f>ROUND(I603*H603,2)</f>
        <v>0</v>
      </c>
      <c r="K603" s="204" t="s">
        <v>168</v>
      </c>
      <c r="L603" s="42"/>
      <c r="M603" s="209" t="s">
        <v>19</v>
      </c>
      <c r="N603" s="210" t="s">
        <v>40</v>
      </c>
      <c r="O603" s="82"/>
      <c r="P603" s="211">
        <f>O603*H603</f>
        <v>0</v>
      </c>
      <c r="Q603" s="211">
        <v>0.00996</v>
      </c>
      <c r="R603" s="211">
        <f>Q603*H603</f>
        <v>1.07750268</v>
      </c>
      <c r="S603" s="211">
        <v>0</v>
      </c>
      <c r="T603" s="212">
        <f>S603*H603</f>
        <v>0</v>
      </c>
      <c r="U603" s="36"/>
      <c r="V603" s="36"/>
      <c r="W603" s="36"/>
      <c r="X603" s="36"/>
      <c r="Y603" s="36"/>
      <c r="Z603" s="36"/>
      <c r="AA603" s="36"/>
      <c r="AB603" s="36"/>
      <c r="AC603" s="36"/>
      <c r="AD603" s="36"/>
      <c r="AE603" s="36"/>
      <c r="AR603" s="213" t="s">
        <v>238</v>
      </c>
      <c r="AT603" s="213" t="s">
        <v>164</v>
      </c>
      <c r="AU603" s="213" t="s">
        <v>79</v>
      </c>
      <c r="AY603" s="15" t="s">
        <v>162</v>
      </c>
      <c r="BE603" s="214">
        <f>IF(N603="základní",J603,0)</f>
        <v>0</v>
      </c>
      <c r="BF603" s="214">
        <f>IF(N603="snížená",J603,0)</f>
        <v>0</v>
      </c>
      <c r="BG603" s="214">
        <f>IF(N603="zákl. přenesená",J603,0)</f>
        <v>0</v>
      </c>
      <c r="BH603" s="214">
        <f>IF(N603="sníž. přenesená",J603,0)</f>
        <v>0</v>
      </c>
      <c r="BI603" s="214">
        <f>IF(N603="nulová",J603,0)</f>
        <v>0</v>
      </c>
      <c r="BJ603" s="15" t="s">
        <v>77</v>
      </c>
      <c r="BK603" s="214">
        <f>ROUND(I603*H603,2)</f>
        <v>0</v>
      </c>
      <c r="BL603" s="15" t="s">
        <v>238</v>
      </c>
      <c r="BM603" s="213" t="s">
        <v>2076</v>
      </c>
    </row>
    <row r="604" spans="1:47" s="2" customFormat="1" ht="12">
      <c r="A604" s="36"/>
      <c r="B604" s="37"/>
      <c r="C604" s="38"/>
      <c r="D604" s="215" t="s">
        <v>171</v>
      </c>
      <c r="E604" s="38"/>
      <c r="F604" s="216" t="s">
        <v>2077</v>
      </c>
      <c r="G604" s="38"/>
      <c r="H604" s="38"/>
      <c r="I604" s="217"/>
      <c r="J604" s="38"/>
      <c r="K604" s="38"/>
      <c r="L604" s="42"/>
      <c r="M604" s="218"/>
      <c r="N604" s="219"/>
      <c r="O604" s="82"/>
      <c r="P604" s="82"/>
      <c r="Q604" s="82"/>
      <c r="R604" s="82"/>
      <c r="S604" s="82"/>
      <c r="T604" s="83"/>
      <c r="U604" s="36"/>
      <c r="V604" s="36"/>
      <c r="W604" s="36"/>
      <c r="X604" s="36"/>
      <c r="Y604" s="36"/>
      <c r="Z604" s="36"/>
      <c r="AA604" s="36"/>
      <c r="AB604" s="36"/>
      <c r="AC604" s="36"/>
      <c r="AD604" s="36"/>
      <c r="AE604" s="36"/>
      <c r="AT604" s="15" t="s">
        <v>171</v>
      </c>
      <c r="AU604" s="15" t="s">
        <v>79</v>
      </c>
    </row>
    <row r="605" spans="1:65" s="2" customFormat="1" ht="24.15" customHeight="1">
      <c r="A605" s="36"/>
      <c r="B605" s="37"/>
      <c r="C605" s="202" t="s">
        <v>2078</v>
      </c>
      <c r="D605" s="202" t="s">
        <v>164</v>
      </c>
      <c r="E605" s="203" t="s">
        <v>2079</v>
      </c>
      <c r="F605" s="204" t="s">
        <v>2080</v>
      </c>
      <c r="G605" s="205" t="s">
        <v>235</v>
      </c>
      <c r="H605" s="206">
        <v>70.319</v>
      </c>
      <c r="I605" s="207"/>
      <c r="J605" s="208">
        <f>ROUND(I605*H605,2)</f>
        <v>0</v>
      </c>
      <c r="K605" s="204" t="s">
        <v>168</v>
      </c>
      <c r="L605" s="42"/>
      <c r="M605" s="209" t="s">
        <v>19</v>
      </c>
      <c r="N605" s="210" t="s">
        <v>40</v>
      </c>
      <c r="O605" s="82"/>
      <c r="P605" s="211">
        <f>O605*H605</f>
        <v>0</v>
      </c>
      <c r="Q605" s="211">
        <v>0.0142</v>
      </c>
      <c r="R605" s="211">
        <f>Q605*H605</f>
        <v>0.9985298000000001</v>
      </c>
      <c r="S605" s="211">
        <v>0</v>
      </c>
      <c r="T605" s="212">
        <f>S605*H605</f>
        <v>0</v>
      </c>
      <c r="U605" s="36"/>
      <c r="V605" s="36"/>
      <c r="W605" s="36"/>
      <c r="X605" s="36"/>
      <c r="Y605" s="36"/>
      <c r="Z605" s="36"/>
      <c r="AA605" s="36"/>
      <c r="AB605" s="36"/>
      <c r="AC605" s="36"/>
      <c r="AD605" s="36"/>
      <c r="AE605" s="36"/>
      <c r="AR605" s="213" t="s">
        <v>238</v>
      </c>
      <c r="AT605" s="213" t="s">
        <v>164</v>
      </c>
      <c r="AU605" s="213" t="s">
        <v>79</v>
      </c>
      <c r="AY605" s="15" t="s">
        <v>162</v>
      </c>
      <c r="BE605" s="214">
        <f>IF(N605="základní",J605,0)</f>
        <v>0</v>
      </c>
      <c r="BF605" s="214">
        <f>IF(N605="snížená",J605,0)</f>
        <v>0</v>
      </c>
      <c r="BG605" s="214">
        <f>IF(N605="zákl. přenesená",J605,0)</f>
        <v>0</v>
      </c>
      <c r="BH605" s="214">
        <f>IF(N605="sníž. přenesená",J605,0)</f>
        <v>0</v>
      </c>
      <c r="BI605" s="214">
        <f>IF(N605="nulová",J605,0)</f>
        <v>0</v>
      </c>
      <c r="BJ605" s="15" t="s">
        <v>77</v>
      </c>
      <c r="BK605" s="214">
        <f>ROUND(I605*H605,2)</f>
        <v>0</v>
      </c>
      <c r="BL605" s="15" t="s">
        <v>238</v>
      </c>
      <c r="BM605" s="213" t="s">
        <v>2081</v>
      </c>
    </row>
    <row r="606" spans="1:47" s="2" customFormat="1" ht="12">
      <c r="A606" s="36"/>
      <c r="B606" s="37"/>
      <c r="C606" s="38"/>
      <c r="D606" s="215" t="s">
        <v>171</v>
      </c>
      <c r="E606" s="38"/>
      <c r="F606" s="216" t="s">
        <v>2082</v>
      </c>
      <c r="G606" s="38"/>
      <c r="H606" s="38"/>
      <c r="I606" s="217"/>
      <c r="J606" s="38"/>
      <c r="K606" s="38"/>
      <c r="L606" s="42"/>
      <c r="M606" s="218"/>
      <c r="N606" s="219"/>
      <c r="O606" s="82"/>
      <c r="P606" s="82"/>
      <c r="Q606" s="82"/>
      <c r="R606" s="82"/>
      <c r="S606" s="82"/>
      <c r="T606" s="83"/>
      <c r="U606" s="36"/>
      <c r="V606" s="36"/>
      <c r="W606" s="36"/>
      <c r="X606" s="36"/>
      <c r="Y606" s="36"/>
      <c r="Z606" s="36"/>
      <c r="AA606" s="36"/>
      <c r="AB606" s="36"/>
      <c r="AC606" s="36"/>
      <c r="AD606" s="36"/>
      <c r="AE606" s="36"/>
      <c r="AT606" s="15" t="s">
        <v>171</v>
      </c>
      <c r="AU606" s="15" t="s">
        <v>79</v>
      </c>
    </row>
    <row r="607" spans="1:65" s="2" customFormat="1" ht="44.25" customHeight="1">
      <c r="A607" s="36"/>
      <c r="B607" s="37"/>
      <c r="C607" s="202" t="s">
        <v>2083</v>
      </c>
      <c r="D607" s="202" t="s">
        <v>164</v>
      </c>
      <c r="E607" s="203" t="s">
        <v>2084</v>
      </c>
      <c r="F607" s="204" t="s">
        <v>2085</v>
      </c>
      <c r="G607" s="205" t="s">
        <v>235</v>
      </c>
      <c r="H607" s="206">
        <v>108.183</v>
      </c>
      <c r="I607" s="207"/>
      <c r="J607" s="208">
        <f>ROUND(I607*H607,2)</f>
        <v>0</v>
      </c>
      <c r="K607" s="204" t="s">
        <v>168</v>
      </c>
      <c r="L607" s="42"/>
      <c r="M607" s="209" t="s">
        <v>19</v>
      </c>
      <c r="N607" s="210" t="s">
        <v>40</v>
      </c>
      <c r="O607" s="82"/>
      <c r="P607" s="211">
        <f>O607*H607</f>
        <v>0</v>
      </c>
      <c r="Q607" s="211">
        <v>0</v>
      </c>
      <c r="R607" s="211">
        <f>Q607*H607</f>
        <v>0</v>
      </c>
      <c r="S607" s="211">
        <v>0</v>
      </c>
      <c r="T607" s="212">
        <f>S607*H607</f>
        <v>0</v>
      </c>
      <c r="U607" s="36"/>
      <c r="V607" s="36"/>
      <c r="W607" s="36"/>
      <c r="X607" s="36"/>
      <c r="Y607" s="36"/>
      <c r="Z607" s="36"/>
      <c r="AA607" s="36"/>
      <c r="AB607" s="36"/>
      <c r="AC607" s="36"/>
      <c r="AD607" s="36"/>
      <c r="AE607" s="36"/>
      <c r="AR607" s="213" t="s">
        <v>238</v>
      </c>
      <c r="AT607" s="213" t="s">
        <v>164</v>
      </c>
      <c r="AU607" s="213" t="s">
        <v>79</v>
      </c>
      <c r="AY607" s="15" t="s">
        <v>162</v>
      </c>
      <c r="BE607" s="214">
        <f>IF(N607="základní",J607,0)</f>
        <v>0</v>
      </c>
      <c r="BF607" s="214">
        <f>IF(N607="snížená",J607,0)</f>
        <v>0</v>
      </c>
      <c r="BG607" s="214">
        <f>IF(N607="zákl. přenesená",J607,0)</f>
        <v>0</v>
      </c>
      <c r="BH607" s="214">
        <f>IF(N607="sníž. přenesená",J607,0)</f>
        <v>0</v>
      </c>
      <c r="BI607" s="214">
        <f>IF(N607="nulová",J607,0)</f>
        <v>0</v>
      </c>
      <c r="BJ607" s="15" t="s">
        <v>77</v>
      </c>
      <c r="BK607" s="214">
        <f>ROUND(I607*H607,2)</f>
        <v>0</v>
      </c>
      <c r="BL607" s="15" t="s">
        <v>238</v>
      </c>
      <c r="BM607" s="213" t="s">
        <v>2086</v>
      </c>
    </row>
    <row r="608" spans="1:47" s="2" customFormat="1" ht="12">
      <c r="A608" s="36"/>
      <c r="B608" s="37"/>
      <c r="C608" s="38"/>
      <c r="D608" s="215" t="s">
        <v>171</v>
      </c>
      <c r="E608" s="38"/>
      <c r="F608" s="216" t="s">
        <v>2087</v>
      </c>
      <c r="G608" s="38"/>
      <c r="H608" s="38"/>
      <c r="I608" s="217"/>
      <c r="J608" s="38"/>
      <c r="K608" s="38"/>
      <c r="L608" s="42"/>
      <c r="M608" s="218"/>
      <c r="N608" s="219"/>
      <c r="O608" s="82"/>
      <c r="P608" s="82"/>
      <c r="Q608" s="82"/>
      <c r="R608" s="82"/>
      <c r="S608" s="82"/>
      <c r="T608" s="83"/>
      <c r="U608" s="36"/>
      <c r="V608" s="36"/>
      <c r="W608" s="36"/>
      <c r="X608" s="36"/>
      <c r="Y608" s="36"/>
      <c r="Z608" s="36"/>
      <c r="AA608" s="36"/>
      <c r="AB608" s="36"/>
      <c r="AC608" s="36"/>
      <c r="AD608" s="36"/>
      <c r="AE608" s="36"/>
      <c r="AT608" s="15" t="s">
        <v>171</v>
      </c>
      <c r="AU608" s="15" t="s">
        <v>79</v>
      </c>
    </row>
    <row r="609" spans="1:65" s="2" customFormat="1" ht="24.15" customHeight="1">
      <c r="A609" s="36"/>
      <c r="B609" s="37"/>
      <c r="C609" s="220" t="s">
        <v>2088</v>
      </c>
      <c r="D609" s="220" t="s">
        <v>205</v>
      </c>
      <c r="E609" s="221" t="s">
        <v>2089</v>
      </c>
      <c r="F609" s="222" t="s">
        <v>2090</v>
      </c>
      <c r="G609" s="223" t="s">
        <v>235</v>
      </c>
      <c r="H609" s="224">
        <v>119.001</v>
      </c>
      <c r="I609" s="225"/>
      <c r="J609" s="226">
        <f>ROUND(I609*H609,2)</f>
        <v>0</v>
      </c>
      <c r="K609" s="222" t="s">
        <v>168</v>
      </c>
      <c r="L609" s="227"/>
      <c r="M609" s="228" t="s">
        <v>19</v>
      </c>
      <c r="N609" s="229" t="s">
        <v>40</v>
      </c>
      <c r="O609" s="82"/>
      <c r="P609" s="211">
        <f>O609*H609</f>
        <v>0</v>
      </c>
      <c r="Q609" s="211">
        <v>0.013</v>
      </c>
      <c r="R609" s="211">
        <f>Q609*H609</f>
        <v>1.547013</v>
      </c>
      <c r="S609" s="211">
        <v>0</v>
      </c>
      <c r="T609" s="212">
        <f>S609*H609</f>
        <v>0</v>
      </c>
      <c r="U609" s="36"/>
      <c r="V609" s="36"/>
      <c r="W609" s="36"/>
      <c r="X609" s="36"/>
      <c r="Y609" s="36"/>
      <c r="Z609" s="36"/>
      <c r="AA609" s="36"/>
      <c r="AB609" s="36"/>
      <c r="AC609" s="36"/>
      <c r="AD609" s="36"/>
      <c r="AE609" s="36"/>
      <c r="AR609" s="213" t="s">
        <v>314</v>
      </c>
      <c r="AT609" s="213" t="s">
        <v>205</v>
      </c>
      <c r="AU609" s="213" t="s">
        <v>79</v>
      </c>
      <c r="AY609" s="15" t="s">
        <v>162</v>
      </c>
      <c r="BE609" s="214">
        <f>IF(N609="základní",J609,0)</f>
        <v>0</v>
      </c>
      <c r="BF609" s="214">
        <f>IF(N609="snížená",J609,0)</f>
        <v>0</v>
      </c>
      <c r="BG609" s="214">
        <f>IF(N609="zákl. přenesená",J609,0)</f>
        <v>0</v>
      </c>
      <c r="BH609" s="214">
        <f>IF(N609="sníž. přenesená",J609,0)</f>
        <v>0</v>
      </c>
      <c r="BI609" s="214">
        <f>IF(N609="nulová",J609,0)</f>
        <v>0</v>
      </c>
      <c r="BJ609" s="15" t="s">
        <v>77</v>
      </c>
      <c r="BK609" s="214">
        <f>ROUND(I609*H609,2)</f>
        <v>0</v>
      </c>
      <c r="BL609" s="15" t="s">
        <v>238</v>
      </c>
      <c r="BM609" s="213" t="s">
        <v>2091</v>
      </c>
    </row>
    <row r="610" spans="1:65" s="2" customFormat="1" ht="37.8" customHeight="1">
      <c r="A610" s="36"/>
      <c r="B610" s="37"/>
      <c r="C610" s="202" t="s">
        <v>2092</v>
      </c>
      <c r="D610" s="202" t="s">
        <v>164</v>
      </c>
      <c r="E610" s="203" t="s">
        <v>2093</v>
      </c>
      <c r="F610" s="204" t="s">
        <v>2094</v>
      </c>
      <c r="G610" s="205" t="s">
        <v>327</v>
      </c>
      <c r="H610" s="206">
        <v>16</v>
      </c>
      <c r="I610" s="207"/>
      <c r="J610" s="208">
        <f>ROUND(I610*H610,2)</f>
        <v>0</v>
      </c>
      <c r="K610" s="204" t="s">
        <v>168</v>
      </c>
      <c r="L610" s="42"/>
      <c r="M610" s="209" t="s">
        <v>19</v>
      </c>
      <c r="N610" s="210" t="s">
        <v>40</v>
      </c>
      <c r="O610" s="82"/>
      <c r="P610" s="211">
        <f>O610*H610</f>
        <v>0</v>
      </c>
      <c r="Q610" s="211">
        <v>0</v>
      </c>
      <c r="R610" s="211">
        <f>Q610*H610</f>
        <v>0</v>
      </c>
      <c r="S610" s="211">
        <v>0</v>
      </c>
      <c r="T610" s="212">
        <f>S610*H610</f>
        <v>0</v>
      </c>
      <c r="U610" s="36"/>
      <c r="V610" s="36"/>
      <c r="W610" s="36"/>
      <c r="X610" s="36"/>
      <c r="Y610" s="36"/>
      <c r="Z610" s="36"/>
      <c r="AA610" s="36"/>
      <c r="AB610" s="36"/>
      <c r="AC610" s="36"/>
      <c r="AD610" s="36"/>
      <c r="AE610" s="36"/>
      <c r="AR610" s="213" t="s">
        <v>238</v>
      </c>
      <c r="AT610" s="213" t="s">
        <v>164</v>
      </c>
      <c r="AU610" s="213" t="s">
        <v>79</v>
      </c>
      <c r="AY610" s="15" t="s">
        <v>162</v>
      </c>
      <c r="BE610" s="214">
        <f>IF(N610="základní",J610,0)</f>
        <v>0</v>
      </c>
      <c r="BF610" s="214">
        <f>IF(N610="snížená",J610,0)</f>
        <v>0</v>
      </c>
      <c r="BG610" s="214">
        <f>IF(N610="zákl. přenesená",J610,0)</f>
        <v>0</v>
      </c>
      <c r="BH610" s="214">
        <f>IF(N610="sníž. přenesená",J610,0)</f>
        <v>0</v>
      </c>
      <c r="BI610" s="214">
        <f>IF(N610="nulová",J610,0)</f>
        <v>0</v>
      </c>
      <c r="BJ610" s="15" t="s">
        <v>77</v>
      </c>
      <c r="BK610" s="214">
        <f>ROUND(I610*H610,2)</f>
        <v>0</v>
      </c>
      <c r="BL610" s="15" t="s">
        <v>238</v>
      </c>
      <c r="BM610" s="213" t="s">
        <v>2095</v>
      </c>
    </row>
    <row r="611" spans="1:47" s="2" customFormat="1" ht="12">
      <c r="A611" s="36"/>
      <c r="B611" s="37"/>
      <c r="C611" s="38"/>
      <c r="D611" s="215" t="s">
        <v>171</v>
      </c>
      <c r="E611" s="38"/>
      <c r="F611" s="216" t="s">
        <v>2096</v>
      </c>
      <c r="G611" s="38"/>
      <c r="H611" s="38"/>
      <c r="I611" s="217"/>
      <c r="J611" s="38"/>
      <c r="K611" s="38"/>
      <c r="L611" s="42"/>
      <c r="M611" s="218"/>
      <c r="N611" s="219"/>
      <c r="O611" s="82"/>
      <c r="P611" s="82"/>
      <c r="Q611" s="82"/>
      <c r="R611" s="82"/>
      <c r="S611" s="82"/>
      <c r="T611" s="83"/>
      <c r="U611" s="36"/>
      <c r="V611" s="36"/>
      <c r="W611" s="36"/>
      <c r="X611" s="36"/>
      <c r="Y611" s="36"/>
      <c r="Z611" s="36"/>
      <c r="AA611" s="36"/>
      <c r="AB611" s="36"/>
      <c r="AC611" s="36"/>
      <c r="AD611" s="36"/>
      <c r="AE611" s="36"/>
      <c r="AT611" s="15" t="s">
        <v>171</v>
      </c>
      <c r="AU611" s="15" t="s">
        <v>79</v>
      </c>
    </row>
    <row r="612" spans="1:65" s="2" customFormat="1" ht="21.75" customHeight="1">
      <c r="A612" s="36"/>
      <c r="B612" s="37"/>
      <c r="C612" s="220" t="s">
        <v>2097</v>
      </c>
      <c r="D612" s="220" t="s">
        <v>205</v>
      </c>
      <c r="E612" s="221" t="s">
        <v>2098</v>
      </c>
      <c r="F612" s="222" t="s">
        <v>2099</v>
      </c>
      <c r="G612" s="223" t="s">
        <v>167</v>
      </c>
      <c r="H612" s="224">
        <v>0.326</v>
      </c>
      <c r="I612" s="225"/>
      <c r="J612" s="226">
        <f>ROUND(I612*H612,2)</f>
        <v>0</v>
      </c>
      <c r="K612" s="222" t="s">
        <v>168</v>
      </c>
      <c r="L612" s="227"/>
      <c r="M612" s="228" t="s">
        <v>19</v>
      </c>
      <c r="N612" s="229" t="s">
        <v>40</v>
      </c>
      <c r="O612" s="82"/>
      <c r="P612" s="211">
        <f>O612*H612</f>
        <v>0</v>
      </c>
      <c r="Q612" s="211">
        <v>0.55</v>
      </c>
      <c r="R612" s="211">
        <f>Q612*H612</f>
        <v>0.17930000000000001</v>
      </c>
      <c r="S612" s="211">
        <v>0</v>
      </c>
      <c r="T612" s="212">
        <f>S612*H612</f>
        <v>0</v>
      </c>
      <c r="U612" s="36"/>
      <c r="V612" s="36"/>
      <c r="W612" s="36"/>
      <c r="X612" s="36"/>
      <c r="Y612" s="36"/>
      <c r="Z612" s="36"/>
      <c r="AA612" s="36"/>
      <c r="AB612" s="36"/>
      <c r="AC612" s="36"/>
      <c r="AD612" s="36"/>
      <c r="AE612" s="36"/>
      <c r="AR612" s="213" t="s">
        <v>314</v>
      </c>
      <c r="AT612" s="213" t="s">
        <v>205</v>
      </c>
      <c r="AU612" s="213" t="s">
        <v>79</v>
      </c>
      <c r="AY612" s="15" t="s">
        <v>162</v>
      </c>
      <c r="BE612" s="214">
        <f>IF(N612="základní",J612,0)</f>
        <v>0</v>
      </c>
      <c r="BF612" s="214">
        <f>IF(N612="snížená",J612,0)</f>
        <v>0</v>
      </c>
      <c r="BG612" s="214">
        <f>IF(N612="zákl. přenesená",J612,0)</f>
        <v>0</v>
      </c>
      <c r="BH612" s="214">
        <f>IF(N612="sníž. přenesená",J612,0)</f>
        <v>0</v>
      </c>
      <c r="BI612" s="214">
        <f>IF(N612="nulová",J612,0)</f>
        <v>0</v>
      </c>
      <c r="BJ612" s="15" t="s">
        <v>77</v>
      </c>
      <c r="BK612" s="214">
        <f>ROUND(I612*H612,2)</f>
        <v>0</v>
      </c>
      <c r="BL612" s="15" t="s">
        <v>238</v>
      </c>
      <c r="BM612" s="213" t="s">
        <v>2100</v>
      </c>
    </row>
    <row r="613" spans="1:65" s="2" customFormat="1" ht="44.25" customHeight="1">
      <c r="A613" s="36"/>
      <c r="B613" s="37"/>
      <c r="C613" s="202" t="s">
        <v>2101</v>
      </c>
      <c r="D613" s="202" t="s">
        <v>164</v>
      </c>
      <c r="E613" s="203" t="s">
        <v>2102</v>
      </c>
      <c r="F613" s="204" t="s">
        <v>2103</v>
      </c>
      <c r="G613" s="205" t="s">
        <v>1519</v>
      </c>
      <c r="H613" s="234"/>
      <c r="I613" s="207"/>
      <c r="J613" s="208">
        <f>ROUND(I613*H613,2)</f>
        <v>0</v>
      </c>
      <c r="K613" s="204" t="s">
        <v>168</v>
      </c>
      <c r="L613" s="42"/>
      <c r="M613" s="209" t="s">
        <v>19</v>
      </c>
      <c r="N613" s="210" t="s">
        <v>40</v>
      </c>
      <c r="O613" s="82"/>
      <c r="P613" s="211">
        <f>O613*H613</f>
        <v>0</v>
      </c>
      <c r="Q613" s="211">
        <v>0</v>
      </c>
      <c r="R613" s="211">
        <f>Q613*H613</f>
        <v>0</v>
      </c>
      <c r="S613" s="211">
        <v>0</v>
      </c>
      <c r="T613" s="212">
        <f>S613*H613</f>
        <v>0</v>
      </c>
      <c r="U613" s="36"/>
      <c r="V613" s="36"/>
      <c r="W613" s="36"/>
      <c r="X613" s="36"/>
      <c r="Y613" s="36"/>
      <c r="Z613" s="36"/>
      <c r="AA613" s="36"/>
      <c r="AB613" s="36"/>
      <c r="AC613" s="36"/>
      <c r="AD613" s="36"/>
      <c r="AE613" s="36"/>
      <c r="AR613" s="213" t="s">
        <v>238</v>
      </c>
      <c r="AT613" s="213" t="s">
        <v>164</v>
      </c>
      <c r="AU613" s="213" t="s">
        <v>79</v>
      </c>
      <c r="AY613" s="15" t="s">
        <v>162</v>
      </c>
      <c r="BE613" s="214">
        <f>IF(N613="základní",J613,0)</f>
        <v>0</v>
      </c>
      <c r="BF613" s="214">
        <f>IF(N613="snížená",J613,0)</f>
        <v>0</v>
      </c>
      <c r="BG613" s="214">
        <f>IF(N613="zákl. přenesená",J613,0)</f>
        <v>0</v>
      </c>
      <c r="BH613" s="214">
        <f>IF(N613="sníž. přenesená",J613,0)</f>
        <v>0</v>
      </c>
      <c r="BI613" s="214">
        <f>IF(N613="nulová",J613,0)</f>
        <v>0</v>
      </c>
      <c r="BJ613" s="15" t="s">
        <v>77</v>
      </c>
      <c r="BK613" s="214">
        <f>ROUND(I613*H613,2)</f>
        <v>0</v>
      </c>
      <c r="BL613" s="15" t="s">
        <v>238</v>
      </c>
      <c r="BM613" s="213" t="s">
        <v>2104</v>
      </c>
    </row>
    <row r="614" spans="1:47" s="2" customFormat="1" ht="12">
      <c r="A614" s="36"/>
      <c r="B614" s="37"/>
      <c r="C614" s="38"/>
      <c r="D614" s="215" t="s">
        <v>171</v>
      </c>
      <c r="E614" s="38"/>
      <c r="F614" s="216" t="s">
        <v>2105</v>
      </c>
      <c r="G614" s="38"/>
      <c r="H614" s="38"/>
      <c r="I614" s="217"/>
      <c r="J614" s="38"/>
      <c r="K614" s="38"/>
      <c r="L614" s="42"/>
      <c r="M614" s="218"/>
      <c r="N614" s="219"/>
      <c r="O614" s="82"/>
      <c r="P614" s="82"/>
      <c r="Q614" s="82"/>
      <c r="R614" s="82"/>
      <c r="S614" s="82"/>
      <c r="T614" s="83"/>
      <c r="U614" s="36"/>
      <c r="V614" s="36"/>
      <c r="W614" s="36"/>
      <c r="X614" s="36"/>
      <c r="Y614" s="36"/>
      <c r="Z614" s="36"/>
      <c r="AA614" s="36"/>
      <c r="AB614" s="36"/>
      <c r="AC614" s="36"/>
      <c r="AD614" s="36"/>
      <c r="AE614" s="36"/>
      <c r="AT614" s="15" t="s">
        <v>171</v>
      </c>
      <c r="AU614" s="15" t="s">
        <v>79</v>
      </c>
    </row>
    <row r="615" spans="1:63" s="12" customFormat="1" ht="22.8" customHeight="1">
      <c r="A615" s="12"/>
      <c r="B615" s="186"/>
      <c r="C615" s="187"/>
      <c r="D615" s="188" t="s">
        <v>68</v>
      </c>
      <c r="E615" s="200" t="s">
        <v>761</v>
      </c>
      <c r="F615" s="200" t="s">
        <v>762</v>
      </c>
      <c r="G615" s="187"/>
      <c r="H615" s="187"/>
      <c r="I615" s="190"/>
      <c r="J615" s="201">
        <f>BK615</f>
        <v>0</v>
      </c>
      <c r="K615" s="187"/>
      <c r="L615" s="192"/>
      <c r="M615" s="193"/>
      <c r="N615" s="194"/>
      <c r="O615" s="194"/>
      <c r="P615" s="195">
        <f>SUM(P616:P713)</f>
        <v>0</v>
      </c>
      <c r="Q615" s="194"/>
      <c r="R615" s="195">
        <f>SUM(R616:R713)</f>
        <v>244.7380968815</v>
      </c>
      <c r="S615" s="194"/>
      <c r="T615" s="196">
        <f>SUM(T616:T713)</f>
        <v>0</v>
      </c>
      <c r="U615" s="12"/>
      <c r="V615" s="12"/>
      <c r="W615" s="12"/>
      <c r="X615" s="12"/>
      <c r="Y615" s="12"/>
      <c r="Z615" s="12"/>
      <c r="AA615" s="12"/>
      <c r="AB615" s="12"/>
      <c r="AC615" s="12"/>
      <c r="AD615" s="12"/>
      <c r="AE615" s="12"/>
      <c r="AR615" s="197" t="s">
        <v>79</v>
      </c>
      <c r="AT615" s="198" t="s">
        <v>68</v>
      </c>
      <c r="AU615" s="198" t="s">
        <v>77</v>
      </c>
      <c r="AY615" s="197" t="s">
        <v>162</v>
      </c>
      <c r="BK615" s="199">
        <f>SUM(BK616:BK713)</f>
        <v>0</v>
      </c>
    </row>
    <row r="616" spans="1:65" s="2" customFormat="1" ht="55.5" customHeight="1">
      <c r="A616" s="36"/>
      <c r="B616" s="37"/>
      <c r="C616" s="202" t="s">
        <v>2106</v>
      </c>
      <c r="D616" s="202" t="s">
        <v>164</v>
      </c>
      <c r="E616" s="203" t="s">
        <v>2107</v>
      </c>
      <c r="F616" s="204" t="s">
        <v>2108</v>
      </c>
      <c r="G616" s="205" t="s">
        <v>235</v>
      </c>
      <c r="H616" s="206">
        <v>4.888</v>
      </c>
      <c r="I616" s="207"/>
      <c r="J616" s="208">
        <f>ROUND(I616*H616,2)</f>
        <v>0</v>
      </c>
      <c r="K616" s="204" t="s">
        <v>168</v>
      </c>
      <c r="L616" s="42"/>
      <c r="M616" s="209" t="s">
        <v>19</v>
      </c>
      <c r="N616" s="210" t="s">
        <v>40</v>
      </c>
      <c r="O616" s="82"/>
      <c r="P616" s="211">
        <f>O616*H616</f>
        <v>0</v>
      </c>
      <c r="Q616" s="211">
        <v>0.05026</v>
      </c>
      <c r="R616" s="211">
        <f>Q616*H616</f>
        <v>0.24567087999999998</v>
      </c>
      <c r="S616" s="211">
        <v>0</v>
      </c>
      <c r="T616" s="212">
        <f>S616*H616</f>
        <v>0</v>
      </c>
      <c r="U616" s="36"/>
      <c r="V616" s="36"/>
      <c r="W616" s="36"/>
      <c r="X616" s="36"/>
      <c r="Y616" s="36"/>
      <c r="Z616" s="36"/>
      <c r="AA616" s="36"/>
      <c r="AB616" s="36"/>
      <c r="AC616" s="36"/>
      <c r="AD616" s="36"/>
      <c r="AE616" s="36"/>
      <c r="AR616" s="213" t="s">
        <v>238</v>
      </c>
      <c r="AT616" s="213" t="s">
        <v>164</v>
      </c>
      <c r="AU616" s="213" t="s">
        <v>79</v>
      </c>
      <c r="AY616" s="15" t="s">
        <v>162</v>
      </c>
      <c r="BE616" s="214">
        <f>IF(N616="základní",J616,0)</f>
        <v>0</v>
      </c>
      <c r="BF616" s="214">
        <f>IF(N616="snížená",J616,0)</f>
        <v>0</v>
      </c>
      <c r="BG616" s="214">
        <f>IF(N616="zákl. přenesená",J616,0)</f>
        <v>0</v>
      </c>
      <c r="BH616" s="214">
        <f>IF(N616="sníž. přenesená",J616,0)</f>
        <v>0</v>
      </c>
      <c r="BI616" s="214">
        <f>IF(N616="nulová",J616,0)</f>
        <v>0</v>
      </c>
      <c r="BJ616" s="15" t="s">
        <v>77</v>
      </c>
      <c r="BK616" s="214">
        <f>ROUND(I616*H616,2)</f>
        <v>0</v>
      </c>
      <c r="BL616" s="15" t="s">
        <v>238</v>
      </c>
      <c r="BM616" s="213" t="s">
        <v>2109</v>
      </c>
    </row>
    <row r="617" spans="1:47" s="2" customFormat="1" ht="12">
      <c r="A617" s="36"/>
      <c r="B617" s="37"/>
      <c r="C617" s="38"/>
      <c r="D617" s="215" t="s">
        <v>171</v>
      </c>
      <c r="E617" s="38"/>
      <c r="F617" s="216" t="s">
        <v>2110</v>
      </c>
      <c r="G617" s="38"/>
      <c r="H617" s="38"/>
      <c r="I617" s="217"/>
      <c r="J617" s="38"/>
      <c r="K617" s="38"/>
      <c r="L617" s="42"/>
      <c r="M617" s="218"/>
      <c r="N617" s="219"/>
      <c r="O617" s="82"/>
      <c r="P617" s="82"/>
      <c r="Q617" s="82"/>
      <c r="R617" s="82"/>
      <c r="S617" s="82"/>
      <c r="T617" s="83"/>
      <c r="U617" s="36"/>
      <c r="V617" s="36"/>
      <c r="W617" s="36"/>
      <c r="X617" s="36"/>
      <c r="Y617" s="36"/>
      <c r="Z617" s="36"/>
      <c r="AA617" s="36"/>
      <c r="AB617" s="36"/>
      <c r="AC617" s="36"/>
      <c r="AD617" s="36"/>
      <c r="AE617" s="36"/>
      <c r="AT617" s="15" t="s">
        <v>171</v>
      </c>
      <c r="AU617" s="15" t="s">
        <v>79</v>
      </c>
    </row>
    <row r="618" spans="1:65" s="2" customFormat="1" ht="55.5" customHeight="1">
      <c r="A618" s="36"/>
      <c r="B618" s="37"/>
      <c r="C618" s="202" t="s">
        <v>2111</v>
      </c>
      <c r="D618" s="202" t="s">
        <v>164</v>
      </c>
      <c r="E618" s="203" t="s">
        <v>2112</v>
      </c>
      <c r="F618" s="204" t="s">
        <v>2113</v>
      </c>
      <c r="G618" s="205" t="s">
        <v>235</v>
      </c>
      <c r="H618" s="206">
        <v>59.801</v>
      </c>
      <c r="I618" s="207"/>
      <c r="J618" s="208">
        <f>ROUND(I618*H618,2)</f>
        <v>0</v>
      </c>
      <c r="K618" s="204" t="s">
        <v>168</v>
      </c>
      <c r="L618" s="42"/>
      <c r="M618" s="209" t="s">
        <v>19</v>
      </c>
      <c r="N618" s="210" t="s">
        <v>40</v>
      </c>
      <c r="O618" s="82"/>
      <c r="P618" s="211">
        <f>O618*H618</f>
        <v>0</v>
      </c>
      <c r="Q618" s="211">
        <v>0.05341</v>
      </c>
      <c r="R618" s="211">
        <f>Q618*H618</f>
        <v>3.19397141</v>
      </c>
      <c r="S618" s="211">
        <v>0</v>
      </c>
      <c r="T618" s="212">
        <f>S618*H618</f>
        <v>0</v>
      </c>
      <c r="U618" s="36"/>
      <c r="V618" s="36"/>
      <c r="W618" s="36"/>
      <c r="X618" s="36"/>
      <c r="Y618" s="36"/>
      <c r="Z618" s="36"/>
      <c r="AA618" s="36"/>
      <c r="AB618" s="36"/>
      <c r="AC618" s="36"/>
      <c r="AD618" s="36"/>
      <c r="AE618" s="36"/>
      <c r="AR618" s="213" t="s">
        <v>238</v>
      </c>
      <c r="AT618" s="213" t="s">
        <v>164</v>
      </c>
      <c r="AU618" s="213" t="s">
        <v>79</v>
      </c>
      <c r="AY618" s="15" t="s">
        <v>162</v>
      </c>
      <c r="BE618" s="214">
        <f>IF(N618="základní",J618,0)</f>
        <v>0</v>
      </c>
      <c r="BF618" s="214">
        <f>IF(N618="snížená",J618,0)</f>
        <v>0</v>
      </c>
      <c r="BG618" s="214">
        <f>IF(N618="zákl. přenesená",J618,0)</f>
        <v>0</v>
      </c>
      <c r="BH618" s="214">
        <f>IF(N618="sníž. přenesená",J618,0)</f>
        <v>0</v>
      </c>
      <c r="BI618" s="214">
        <f>IF(N618="nulová",J618,0)</f>
        <v>0</v>
      </c>
      <c r="BJ618" s="15" t="s">
        <v>77</v>
      </c>
      <c r="BK618" s="214">
        <f>ROUND(I618*H618,2)</f>
        <v>0</v>
      </c>
      <c r="BL618" s="15" t="s">
        <v>238</v>
      </c>
      <c r="BM618" s="213" t="s">
        <v>2114</v>
      </c>
    </row>
    <row r="619" spans="1:47" s="2" customFormat="1" ht="12">
      <c r="A619" s="36"/>
      <c r="B619" s="37"/>
      <c r="C619" s="38"/>
      <c r="D619" s="215" t="s">
        <v>171</v>
      </c>
      <c r="E619" s="38"/>
      <c r="F619" s="216" t="s">
        <v>2115</v>
      </c>
      <c r="G619" s="38"/>
      <c r="H619" s="38"/>
      <c r="I619" s="217"/>
      <c r="J619" s="38"/>
      <c r="K619" s="38"/>
      <c r="L619" s="42"/>
      <c r="M619" s="218"/>
      <c r="N619" s="219"/>
      <c r="O619" s="82"/>
      <c r="P619" s="82"/>
      <c r="Q619" s="82"/>
      <c r="R619" s="82"/>
      <c r="S619" s="82"/>
      <c r="T619" s="83"/>
      <c r="U619" s="36"/>
      <c r="V619" s="36"/>
      <c r="W619" s="36"/>
      <c r="X619" s="36"/>
      <c r="Y619" s="36"/>
      <c r="Z619" s="36"/>
      <c r="AA619" s="36"/>
      <c r="AB619" s="36"/>
      <c r="AC619" s="36"/>
      <c r="AD619" s="36"/>
      <c r="AE619" s="36"/>
      <c r="AT619" s="15" t="s">
        <v>171</v>
      </c>
      <c r="AU619" s="15" t="s">
        <v>79</v>
      </c>
    </row>
    <row r="620" spans="1:65" s="2" customFormat="1" ht="55.5" customHeight="1">
      <c r="A620" s="36"/>
      <c r="B620" s="37"/>
      <c r="C620" s="202" t="s">
        <v>2116</v>
      </c>
      <c r="D620" s="202" t="s">
        <v>164</v>
      </c>
      <c r="E620" s="203" t="s">
        <v>2117</v>
      </c>
      <c r="F620" s="204" t="s">
        <v>2118</v>
      </c>
      <c r="G620" s="205" t="s">
        <v>235</v>
      </c>
      <c r="H620" s="206">
        <v>55.365</v>
      </c>
      <c r="I620" s="207"/>
      <c r="J620" s="208">
        <f>ROUND(I620*H620,2)</f>
        <v>0</v>
      </c>
      <c r="K620" s="204" t="s">
        <v>168</v>
      </c>
      <c r="L620" s="42"/>
      <c r="M620" s="209" t="s">
        <v>19</v>
      </c>
      <c r="N620" s="210" t="s">
        <v>40</v>
      </c>
      <c r="O620" s="82"/>
      <c r="P620" s="211">
        <f>O620*H620</f>
        <v>0</v>
      </c>
      <c r="Q620" s="211">
        <v>0.05763</v>
      </c>
      <c r="R620" s="211">
        <f>Q620*H620</f>
        <v>3.19068495</v>
      </c>
      <c r="S620" s="211">
        <v>0</v>
      </c>
      <c r="T620" s="212">
        <f>S620*H620</f>
        <v>0</v>
      </c>
      <c r="U620" s="36"/>
      <c r="V620" s="36"/>
      <c r="W620" s="36"/>
      <c r="X620" s="36"/>
      <c r="Y620" s="36"/>
      <c r="Z620" s="36"/>
      <c r="AA620" s="36"/>
      <c r="AB620" s="36"/>
      <c r="AC620" s="36"/>
      <c r="AD620" s="36"/>
      <c r="AE620" s="36"/>
      <c r="AR620" s="213" t="s">
        <v>238</v>
      </c>
      <c r="AT620" s="213" t="s">
        <v>164</v>
      </c>
      <c r="AU620" s="213" t="s">
        <v>79</v>
      </c>
      <c r="AY620" s="15" t="s">
        <v>162</v>
      </c>
      <c r="BE620" s="214">
        <f>IF(N620="základní",J620,0)</f>
        <v>0</v>
      </c>
      <c r="BF620" s="214">
        <f>IF(N620="snížená",J620,0)</f>
        <v>0</v>
      </c>
      <c r="BG620" s="214">
        <f>IF(N620="zákl. přenesená",J620,0)</f>
        <v>0</v>
      </c>
      <c r="BH620" s="214">
        <f>IF(N620="sníž. přenesená",J620,0)</f>
        <v>0</v>
      </c>
      <c r="BI620" s="214">
        <f>IF(N620="nulová",J620,0)</f>
        <v>0</v>
      </c>
      <c r="BJ620" s="15" t="s">
        <v>77</v>
      </c>
      <c r="BK620" s="214">
        <f>ROUND(I620*H620,2)</f>
        <v>0</v>
      </c>
      <c r="BL620" s="15" t="s">
        <v>238</v>
      </c>
      <c r="BM620" s="213" t="s">
        <v>2119</v>
      </c>
    </row>
    <row r="621" spans="1:47" s="2" customFormat="1" ht="12">
      <c r="A621" s="36"/>
      <c r="B621" s="37"/>
      <c r="C621" s="38"/>
      <c r="D621" s="215" t="s">
        <v>171</v>
      </c>
      <c r="E621" s="38"/>
      <c r="F621" s="216" t="s">
        <v>2120</v>
      </c>
      <c r="G621" s="38"/>
      <c r="H621" s="38"/>
      <c r="I621" s="217"/>
      <c r="J621" s="38"/>
      <c r="K621" s="38"/>
      <c r="L621" s="42"/>
      <c r="M621" s="218"/>
      <c r="N621" s="219"/>
      <c r="O621" s="82"/>
      <c r="P621" s="82"/>
      <c r="Q621" s="82"/>
      <c r="R621" s="82"/>
      <c r="S621" s="82"/>
      <c r="T621" s="83"/>
      <c r="U621" s="36"/>
      <c r="V621" s="36"/>
      <c r="W621" s="36"/>
      <c r="X621" s="36"/>
      <c r="Y621" s="36"/>
      <c r="Z621" s="36"/>
      <c r="AA621" s="36"/>
      <c r="AB621" s="36"/>
      <c r="AC621" s="36"/>
      <c r="AD621" s="36"/>
      <c r="AE621" s="36"/>
      <c r="AT621" s="15" t="s">
        <v>171</v>
      </c>
      <c r="AU621" s="15" t="s">
        <v>79</v>
      </c>
    </row>
    <row r="622" spans="1:65" s="2" customFormat="1" ht="21.75" customHeight="1">
      <c r="A622" s="36"/>
      <c r="B622" s="37"/>
      <c r="C622" s="202" t="s">
        <v>2121</v>
      </c>
      <c r="D622" s="202" t="s">
        <v>164</v>
      </c>
      <c r="E622" s="203" t="s">
        <v>2122</v>
      </c>
      <c r="F622" s="204" t="s">
        <v>2123</v>
      </c>
      <c r="G622" s="205" t="s">
        <v>235</v>
      </c>
      <c r="H622" s="206">
        <v>110.726</v>
      </c>
      <c r="I622" s="207"/>
      <c r="J622" s="208">
        <f>ROUND(I622*H622,2)</f>
        <v>0</v>
      </c>
      <c r="K622" s="204" t="s">
        <v>19</v>
      </c>
      <c r="L622" s="42"/>
      <c r="M622" s="209" t="s">
        <v>19</v>
      </c>
      <c r="N622" s="210" t="s">
        <v>40</v>
      </c>
      <c r="O622" s="82"/>
      <c r="P622" s="211">
        <f>O622*H622</f>
        <v>0</v>
      </c>
      <c r="Q622" s="211">
        <v>0</v>
      </c>
      <c r="R622" s="211">
        <f>Q622*H622</f>
        <v>0</v>
      </c>
      <c r="S622" s="211">
        <v>0</v>
      </c>
      <c r="T622" s="212">
        <f>S622*H622</f>
        <v>0</v>
      </c>
      <c r="U622" s="36"/>
      <c r="V622" s="36"/>
      <c r="W622" s="36"/>
      <c r="X622" s="36"/>
      <c r="Y622" s="36"/>
      <c r="Z622" s="36"/>
      <c r="AA622" s="36"/>
      <c r="AB622" s="36"/>
      <c r="AC622" s="36"/>
      <c r="AD622" s="36"/>
      <c r="AE622" s="36"/>
      <c r="AR622" s="213" t="s">
        <v>238</v>
      </c>
      <c r="AT622" s="213" t="s">
        <v>164</v>
      </c>
      <c r="AU622" s="213" t="s">
        <v>79</v>
      </c>
      <c r="AY622" s="15" t="s">
        <v>162</v>
      </c>
      <c r="BE622" s="214">
        <f>IF(N622="základní",J622,0)</f>
        <v>0</v>
      </c>
      <c r="BF622" s="214">
        <f>IF(N622="snížená",J622,0)</f>
        <v>0</v>
      </c>
      <c r="BG622" s="214">
        <f>IF(N622="zákl. přenesená",J622,0)</f>
        <v>0</v>
      </c>
      <c r="BH622" s="214">
        <f>IF(N622="sníž. přenesená",J622,0)</f>
        <v>0</v>
      </c>
      <c r="BI622" s="214">
        <f>IF(N622="nulová",J622,0)</f>
        <v>0</v>
      </c>
      <c r="BJ622" s="15" t="s">
        <v>77</v>
      </c>
      <c r="BK622" s="214">
        <f>ROUND(I622*H622,2)</f>
        <v>0</v>
      </c>
      <c r="BL622" s="15" t="s">
        <v>238</v>
      </c>
      <c r="BM622" s="213" t="s">
        <v>2124</v>
      </c>
    </row>
    <row r="623" spans="1:65" s="2" customFormat="1" ht="66.75" customHeight="1">
      <c r="A623" s="36"/>
      <c r="B623" s="37"/>
      <c r="C623" s="202" t="s">
        <v>2125</v>
      </c>
      <c r="D623" s="202" t="s">
        <v>164</v>
      </c>
      <c r="E623" s="203" t="s">
        <v>2126</v>
      </c>
      <c r="F623" s="204" t="s">
        <v>2127</v>
      </c>
      <c r="G623" s="205" t="s">
        <v>235</v>
      </c>
      <c r="H623" s="206">
        <v>881.543</v>
      </c>
      <c r="I623" s="207"/>
      <c r="J623" s="208">
        <f>ROUND(I623*H623,2)</f>
        <v>0</v>
      </c>
      <c r="K623" s="204" t="s">
        <v>19</v>
      </c>
      <c r="L623" s="42"/>
      <c r="M623" s="209" t="s">
        <v>19</v>
      </c>
      <c r="N623" s="210" t="s">
        <v>40</v>
      </c>
      <c r="O623" s="82"/>
      <c r="P623" s="211">
        <f>O623*H623</f>
        <v>0</v>
      </c>
      <c r="Q623" s="211">
        <v>0.06155</v>
      </c>
      <c r="R623" s="211">
        <f>Q623*H623</f>
        <v>54.25897165</v>
      </c>
      <c r="S623" s="211">
        <v>0</v>
      </c>
      <c r="T623" s="212">
        <f>S623*H623</f>
        <v>0</v>
      </c>
      <c r="U623" s="36"/>
      <c r="V623" s="36"/>
      <c r="W623" s="36"/>
      <c r="X623" s="36"/>
      <c r="Y623" s="36"/>
      <c r="Z623" s="36"/>
      <c r="AA623" s="36"/>
      <c r="AB623" s="36"/>
      <c r="AC623" s="36"/>
      <c r="AD623" s="36"/>
      <c r="AE623" s="36"/>
      <c r="AR623" s="213" t="s">
        <v>238</v>
      </c>
      <c r="AT623" s="213" t="s">
        <v>164</v>
      </c>
      <c r="AU623" s="213" t="s">
        <v>79</v>
      </c>
      <c r="AY623" s="15" t="s">
        <v>162</v>
      </c>
      <c r="BE623" s="214">
        <f>IF(N623="základní",J623,0)</f>
        <v>0</v>
      </c>
      <c r="BF623" s="214">
        <f>IF(N623="snížená",J623,0)</f>
        <v>0</v>
      </c>
      <c r="BG623" s="214">
        <f>IF(N623="zákl. přenesená",J623,0)</f>
        <v>0</v>
      </c>
      <c r="BH623" s="214">
        <f>IF(N623="sníž. přenesená",J623,0)</f>
        <v>0</v>
      </c>
      <c r="BI623" s="214">
        <f>IF(N623="nulová",J623,0)</f>
        <v>0</v>
      </c>
      <c r="BJ623" s="15" t="s">
        <v>77</v>
      </c>
      <c r="BK623" s="214">
        <f>ROUND(I623*H623,2)</f>
        <v>0</v>
      </c>
      <c r="BL623" s="15" t="s">
        <v>238</v>
      </c>
      <c r="BM623" s="213" t="s">
        <v>2128</v>
      </c>
    </row>
    <row r="624" spans="1:65" s="2" customFormat="1" ht="21.75" customHeight="1">
      <c r="A624" s="36"/>
      <c r="B624" s="37"/>
      <c r="C624" s="202" t="s">
        <v>2129</v>
      </c>
      <c r="D624" s="202" t="s">
        <v>164</v>
      </c>
      <c r="E624" s="203" t="s">
        <v>2130</v>
      </c>
      <c r="F624" s="204" t="s">
        <v>2123</v>
      </c>
      <c r="G624" s="205" t="s">
        <v>235</v>
      </c>
      <c r="H624" s="206">
        <v>411.718</v>
      </c>
      <c r="I624" s="207"/>
      <c r="J624" s="208">
        <f>ROUND(I624*H624,2)</f>
        <v>0</v>
      </c>
      <c r="K624" s="204" t="s">
        <v>19</v>
      </c>
      <c r="L624" s="42"/>
      <c r="M624" s="209" t="s">
        <v>19</v>
      </c>
      <c r="N624" s="210" t="s">
        <v>40</v>
      </c>
      <c r="O624" s="82"/>
      <c r="P624" s="211">
        <f>O624*H624</f>
        <v>0</v>
      </c>
      <c r="Q624" s="211">
        <v>0</v>
      </c>
      <c r="R624" s="211">
        <f>Q624*H624</f>
        <v>0</v>
      </c>
      <c r="S624" s="211">
        <v>0</v>
      </c>
      <c r="T624" s="212">
        <f>S624*H624</f>
        <v>0</v>
      </c>
      <c r="U624" s="36"/>
      <c r="V624" s="36"/>
      <c r="W624" s="36"/>
      <c r="X624" s="36"/>
      <c r="Y624" s="36"/>
      <c r="Z624" s="36"/>
      <c r="AA624" s="36"/>
      <c r="AB624" s="36"/>
      <c r="AC624" s="36"/>
      <c r="AD624" s="36"/>
      <c r="AE624" s="36"/>
      <c r="AR624" s="213" t="s">
        <v>238</v>
      </c>
      <c r="AT624" s="213" t="s">
        <v>164</v>
      </c>
      <c r="AU624" s="213" t="s">
        <v>79</v>
      </c>
      <c r="AY624" s="15" t="s">
        <v>162</v>
      </c>
      <c r="BE624" s="214">
        <f>IF(N624="základní",J624,0)</f>
        <v>0</v>
      </c>
      <c r="BF624" s="214">
        <f>IF(N624="snížená",J624,0)</f>
        <v>0</v>
      </c>
      <c r="BG624" s="214">
        <f>IF(N624="zákl. přenesená",J624,0)</f>
        <v>0</v>
      </c>
      <c r="BH624" s="214">
        <f>IF(N624="sníž. přenesená",J624,0)</f>
        <v>0</v>
      </c>
      <c r="BI624" s="214">
        <f>IF(N624="nulová",J624,0)</f>
        <v>0</v>
      </c>
      <c r="BJ624" s="15" t="s">
        <v>77</v>
      </c>
      <c r="BK624" s="214">
        <f>ROUND(I624*H624,2)</f>
        <v>0</v>
      </c>
      <c r="BL624" s="15" t="s">
        <v>238</v>
      </c>
      <c r="BM624" s="213" t="s">
        <v>2131</v>
      </c>
    </row>
    <row r="625" spans="1:65" s="2" customFormat="1" ht="62.7" customHeight="1">
      <c r="A625" s="36"/>
      <c r="B625" s="37"/>
      <c r="C625" s="202" t="s">
        <v>2132</v>
      </c>
      <c r="D625" s="202" t="s">
        <v>164</v>
      </c>
      <c r="E625" s="203" t="s">
        <v>2133</v>
      </c>
      <c r="F625" s="204" t="s">
        <v>2134</v>
      </c>
      <c r="G625" s="205" t="s">
        <v>235</v>
      </c>
      <c r="H625" s="206">
        <v>23.587</v>
      </c>
      <c r="I625" s="207"/>
      <c r="J625" s="208">
        <f>ROUND(I625*H625,2)</f>
        <v>0</v>
      </c>
      <c r="K625" s="204" t="s">
        <v>19</v>
      </c>
      <c r="L625" s="42"/>
      <c r="M625" s="209" t="s">
        <v>19</v>
      </c>
      <c r="N625" s="210" t="s">
        <v>40</v>
      </c>
      <c r="O625" s="82"/>
      <c r="P625" s="211">
        <f>O625*H625</f>
        <v>0</v>
      </c>
      <c r="Q625" s="211">
        <v>0.06731</v>
      </c>
      <c r="R625" s="211">
        <f>Q625*H625</f>
        <v>1.5876409699999998</v>
      </c>
      <c r="S625" s="211">
        <v>0</v>
      </c>
      <c r="T625" s="212">
        <f>S625*H625</f>
        <v>0</v>
      </c>
      <c r="U625" s="36"/>
      <c r="V625" s="36"/>
      <c r="W625" s="36"/>
      <c r="X625" s="36"/>
      <c r="Y625" s="36"/>
      <c r="Z625" s="36"/>
      <c r="AA625" s="36"/>
      <c r="AB625" s="36"/>
      <c r="AC625" s="36"/>
      <c r="AD625" s="36"/>
      <c r="AE625" s="36"/>
      <c r="AR625" s="213" t="s">
        <v>238</v>
      </c>
      <c r="AT625" s="213" t="s">
        <v>164</v>
      </c>
      <c r="AU625" s="213" t="s">
        <v>79</v>
      </c>
      <c r="AY625" s="15" t="s">
        <v>162</v>
      </c>
      <c r="BE625" s="214">
        <f>IF(N625="základní",J625,0)</f>
        <v>0</v>
      </c>
      <c r="BF625" s="214">
        <f>IF(N625="snížená",J625,0)</f>
        <v>0</v>
      </c>
      <c r="BG625" s="214">
        <f>IF(N625="zákl. přenesená",J625,0)</f>
        <v>0</v>
      </c>
      <c r="BH625" s="214">
        <f>IF(N625="sníž. přenesená",J625,0)</f>
        <v>0</v>
      </c>
      <c r="BI625" s="214">
        <f>IF(N625="nulová",J625,0)</f>
        <v>0</v>
      </c>
      <c r="BJ625" s="15" t="s">
        <v>77</v>
      </c>
      <c r="BK625" s="214">
        <f>ROUND(I625*H625,2)</f>
        <v>0</v>
      </c>
      <c r="BL625" s="15" t="s">
        <v>238</v>
      </c>
      <c r="BM625" s="213" t="s">
        <v>2135</v>
      </c>
    </row>
    <row r="626" spans="1:65" s="2" customFormat="1" ht="49.05" customHeight="1">
      <c r="A626" s="36"/>
      <c r="B626" s="37"/>
      <c r="C626" s="202" t="s">
        <v>2136</v>
      </c>
      <c r="D626" s="202" t="s">
        <v>164</v>
      </c>
      <c r="E626" s="203" t="s">
        <v>2137</v>
      </c>
      <c r="F626" s="204" t="s">
        <v>2138</v>
      </c>
      <c r="G626" s="205" t="s">
        <v>235</v>
      </c>
      <c r="H626" s="206">
        <v>194.686</v>
      </c>
      <c r="I626" s="207"/>
      <c r="J626" s="208">
        <f>ROUND(I626*H626,2)</f>
        <v>0</v>
      </c>
      <c r="K626" s="204" t="s">
        <v>168</v>
      </c>
      <c r="L626" s="42"/>
      <c r="M626" s="209" t="s">
        <v>19</v>
      </c>
      <c r="N626" s="210" t="s">
        <v>40</v>
      </c>
      <c r="O626" s="82"/>
      <c r="P626" s="211">
        <f>O626*H626</f>
        <v>0</v>
      </c>
      <c r="Q626" s="211">
        <v>0.0148</v>
      </c>
      <c r="R626" s="211">
        <f>Q626*H626</f>
        <v>2.8813528</v>
      </c>
      <c r="S626" s="211">
        <v>0</v>
      </c>
      <c r="T626" s="212">
        <f>S626*H626</f>
        <v>0</v>
      </c>
      <c r="U626" s="36"/>
      <c r="V626" s="36"/>
      <c r="W626" s="36"/>
      <c r="X626" s="36"/>
      <c r="Y626" s="36"/>
      <c r="Z626" s="36"/>
      <c r="AA626" s="36"/>
      <c r="AB626" s="36"/>
      <c r="AC626" s="36"/>
      <c r="AD626" s="36"/>
      <c r="AE626" s="36"/>
      <c r="AR626" s="213" t="s">
        <v>238</v>
      </c>
      <c r="AT626" s="213" t="s">
        <v>164</v>
      </c>
      <c r="AU626" s="213" t="s">
        <v>79</v>
      </c>
      <c r="AY626" s="15" t="s">
        <v>162</v>
      </c>
      <c r="BE626" s="214">
        <f>IF(N626="základní",J626,0)</f>
        <v>0</v>
      </c>
      <c r="BF626" s="214">
        <f>IF(N626="snížená",J626,0)</f>
        <v>0</v>
      </c>
      <c r="BG626" s="214">
        <f>IF(N626="zákl. přenesená",J626,0)</f>
        <v>0</v>
      </c>
      <c r="BH626" s="214">
        <f>IF(N626="sníž. přenesená",J626,0)</f>
        <v>0</v>
      </c>
      <c r="BI626" s="214">
        <f>IF(N626="nulová",J626,0)</f>
        <v>0</v>
      </c>
      <c r="BJ626" s="15" t="s">
        <v>77</v>
      </c>
      <c r="BK626" s="214">
        <f>ROUND(I626*H626,2)</f>
        <v>0</v>
      </c>
      <c r="BL626" s="15" t="s">
        <v>238</v>
      </c>
      <c r="BM626" s="213" t="s">
        <v>2139</v>
      </c>
    </row>
    <row r="627" spans="1:47" s="2" customFormat="1" ht="12">
      <c r="A627" s="36"/>
      <c r="B627" s="37"/>
      <c r="C627" s="38"/>
      <c r="D627" s="215" t="s">
        <v>171</v>
      </c>
      <c r="E627" s="38"/>
      <c r="F627" s="216" t="s">
        <v>2140</v>
      </c>
      <c r="G627" s="38"/>
      <c r="H627" s="38"/>
      <c r="I627" s="217"/>
      <c r="J627" s="38"/>
      <c r="K627" s="38"/>
      <c r="L627" s="42"/>
      <c r="M627" s="218"/>
      <c r="N627" s="219"/>
      <c r="O627" s="82"/>
      <c r="P627" s="82"/>
      <c r="Q627" s="82"/>
      <c r="R627" s="82"/>
      <c r="S627" s="82"/>
      <c r="T627" s="83"/>
      <c r="U627" s="36"/>
      <c r="V627" s="36"/>
      <c r="W627" s="36"/>
      <c r="X627" s="36"/>
      <c r="Y627" s="36"/>
      <c r="Z627" s="36"/>
      <c r="AA627" s="36"/>
      <c r="AB627" s="36"/>
      <c r="AC627" s="36"/>
      <c r="AD627" s="36"/>
      <c r="AE627" s="36"/>
      <c r="AT627" s="15" t="s">
        <v>171</v>
      </c>
      <c r="AU627" s="15" t="s">
        <v>79</v>
      </c>
    </row>
    <row r="628" spans="1:65" s="2" customFormat="1" ht="49.05" customHeight="1">
      <c r="A628" s="36"/>
      <c r="B628" s="37"/>
      <c r="C628" s="202" t="s">
        <v>2141</v>
      </c>
      <c r="D628" s="202" t="s">
        <v>164</v>
      </c>
      <c r="E628" s="203" t="s">
        <v>2142</v>
      </c>
      <c r="F628" s="204" t="s">
        <v>2143</v>
      </c>
      <c r="G628" s="205" t="s">
        <v>235</v>
      </c>
      <c r="H628" s="206">
        <v>2.488</v>
      </c>
      <c r="I628" s="207"/>
      <c r="J628" s="208">
        <f>ROUND(I628*H628,2)</f>
        <v>0</v>
      </c>
      <c r="K628" s="204" t="s">
        <v>19</v>
      </c>
      <c r="L628" s="42"/>
      <c r="M628" s="209" t="s">
        <v>19</v>
      </c>
      <c r="N628" s="210" t="s">
        <v>40</v>
      </c>
      <c r="O628" s="82"/>
      <c r="P628" s="211">
        <f>O628*H628</f>
        <v>0</v>
      </c>
      <c r="Q628" s="211">
        <v>0.0148</v>
      </c>
      <c r="R628" s="211">
        <f>Q628*H628</f>
        <v>0.0368224</v>
      </c>
      <c r="S628" s="211">
        <v>0</v>
      </c>
      <c r="T628" s="212">
        <f>S628*H628</f>
        <v>0</v>
      </c>
      <c r="U628" s="36"/>
      <c r="V628" s="36"/>
      <c r="W628" s="36"/>
      <c r="X628" s="36"/>
      <c r="Y628" s="36"/>
      <c r="Z628" s="36"/>
      <c r="AA628" s="36"/>
      <c r="AB628" s="36"/>
      <c r="AC628" s="36"/>
      <c r="AD628" s="36"/>
      <c r="AE628" s="36"/>
      <c r="AR628" s="213" t="s">
        <v>238</v>
      </c>
      <c r="AT628" s="213" t="s">
        <v>164</v>
      </c>
      <c r="AU628" s="213" t="s">
        <v>79</v>
      </c>
      <c r="AY628" s="15" t="s">
        <v>162</v>
      </c>
      <c r="BE628" s="214">
        <f>IF(N628="základní",J628,0)</f>
        <v>0</v>
      </c>
      <c r="BF628" s="214">
        <f>IF(N628="snížená",J628,0)</f>
        <v>0</v>
      </c>
      <c r="BG628" s="214">
        <f>IF(N628="zákl. přenesená",J628,0)</f>
        <v>0</v>
      </c>
      <c r="BH628" s="214">
        <f>IF(N628="sníž. přenesená",J628,0)</f>
        <v>0</v>
      </c>
      <c r="BI628" s="214">
        <f>IF(N628="nulová",J628,0)</f>
        <v>0</v>
      </c>
      <c r="BJ628" s="15" t="s">
        <v>77</v>
      </c>
      <c r="BK628" s="214">
        <f>ROUND(I628*H628,2)</f>
        <v>0</v>
      </c>
      <c r="BL628" s="15" t="s">
        <v>238</v>
      </c>
      <c r="BM628" s="213" t="s">
        <v>2144</v>
      </c>
    </row>
    <row r="629" spans="1:65" s="2" customFormat="1" ht="55.5" customHeight="1">
      <c r="A629" s="36"/>
      <c r="B629" s="37"/>
      <c r="C629" s="202" t="s">
        <v>2145</v>
      </c>
      <c r="D629" s="202" t="s">
        <v>164</v>
      </c>
      <c r="E629" s="203" t="s">
        <v>2146</v>
      </c>
      <c r="F629" s="204" t="s">
        <v>2147</v>
      </c>
      <c r="G629" s="205" t="s">
        <v>235</v>
      </c>
      <c r="H629" s="206">
        <v>309.867</v>
      </c>
      <c r="I629" s="207"/>
      <c r="J629" s="208">
        <f>ROUND(I629*H629,2)</f>
        <v>0</v>
      </c>
      <c r="K629" s="204" t="s">
        <v>19</v>
      </c>
      <c r="L629" s="42"/>
      <c r="M629" s="209" t="s">
        <v>19</v>
      </c>
      <c r="N629" s="210" t="s">
        <v>40</v>
      </c>
      <c r="O629" s="82"/>
      <c r="P629" s="211">
        <f>O629*H629</f>
        <v>0</v>
      </c>
      <c r="Q629" s="211">
        <v>0.0164</v>
      </c>
      <c r="R629" s="211">
        <f>Q629*H629</f>
        <v>5.081818800000001</v>
      </c>
      <c r="S629" s="211">
        <v>0</v>
      </c>
      <c r="T629" s="212">
        <f>S629*H629</f>
        <v>0</v>
      </c>
      <c r="U629" s="36"/>
      <c r="V629" s="36"/>
      <c r="W629" s="36"/>
      <c r="X629" s="36"/>
      <c r="Y629" s="36"/>
      <c r="Z629" s="36"/>
      <c r="AA629" s="36"/>
      <c r="AB629" s="36"/>
      <c r="AC629" s="36"/>
      <c r="AD629" s="36"/>
      <c r="AE629" s="36"/>
      <c r="AR629" s="213" t="s">
        <v>238</v>
      </c>
      <c r="AT629" s="213" t="s">
        <v>164</v>
      </c>
      <c r="AU629" s="213" t="s">
        <v>79</v>
      </c>
      <c r="AY629" s="15" t="s">
        <v>162</v>
      </c>
      <c r="BE629" s="214">
        <f>IF(N629="základní",J629,0)</f>
        <v>0</v>
      </c>
      <c r="BF629" s="214">
        <f>IF(N629="snížená",J629,0)</f>
        <v>0</v>
      </c>
      <c r="BG629" s="214">
        <f>IF(N629="zákl. přenesená",J629,0)</f>
        <v>0</v>
      </c>
      <c r="BH629" s="214">
        <f>IF(N629="sníž. přenesená",J629,0)</f>
        <v>0</v>
      </c>
      <c r="BI629" s="214">
        <f>IF(N629="nulová",J629,0)</f>
        <v>0</v>
      </c>
      <c r="BJ629" s="15" t="s">
        <v>77</v>
      </c>
      <c r="BK629" s="214">
        <f>ROUND(I629*H629,2)</f>
        <v>0</v>
      </c>
      <c r="BL629" s="15" t="s">
        <v>238</v>
      </c>
      <c r="BM629" s="213" t="s">
        <v>2148</v>
      </c>
    </row>
    <row r="630" spans="1:65" s="2" customFormat="1" ht="66.75" customHeight="1">
      <c r="A630" s="36"/>
      <c r="B630" s="37"/>
      <c r="C630" s="202" t="s">
        <v>2149</v>
      </c>
      <c r="D630" s="202" t="s">
        <v>164</v>
      </c>
      <c r="E630" s="203" t="s">
        <v>2150</v>
      </c>
      <c r="F630" s="204" t="s">
        <v>2151</v>
      </c>
      <c r="G630" s="205" t="s">
        <v>235</v>
      </c>
      <c r="H630" s="206">
        <v>14.21</v>
      </c>
      <c r="I630" s="207"/>
      <c r="J630" s="208">
        <f>ROUND(I630*H630,2)</f>
        <v>0</v>
      </c>
      <c r="K630" s="204" t="s">
        <v>19</v>
      </c>
      <c r="L630" s="42"/>
      <c r="M630" s="209" t="s">
        <v>19</v>
      </c>
      <c r="N630" s="210" t="s">
        <v>40</v>
      </c>
      <c r="O630" s="82"/>
      <c r="P630" s="211">
        <f>O630*H630</f>
        <v>0</v>
      </c>
      <c r="Q630" s="211">
        <v>0.03353115</v>
      </c>
      <c r="R630" s="211">
        <f>Q630*H630</f>
        <v>0.47647764150000005</v>
      </c>
      <c r="S630" s="211">
        <v>0</v>
      </c>
      <c r="T630" s="212">
        <f>S630*H630</f>
        <v>0</v>
      </c>
      <c r="U630" s="36"/>
      <c r="V630" s="36"/>
      <c r="W630" s="36"/>
      <c r="X630" s="36"/>
      <c r="Y630" s="36"/>
      <c r="Z630" s="36"/>
      <c r="AA630" s="36"/>
      <c r="AB630" s="36"/>
      <c r="AC630" s="36"/>
      <c r="AD630" s="36"/>
      <c r="AE630" s="36"/>
      <c r="AR630" s="213" t="s">
        <v>238</v>
      </c>
      <c r="AT630" s="213" t="s">
        <v>164</v>
      </c>
      <c r="AU630" s="213" t="s">
        <v>79</v>
      </c>
      <c r="AY630" s="15" t="s">
        <v>162</v>
      </c>
      <c r="BE630" s="214">
        <f>IF(N630="základní",J630,0)</f>
        <v>0</v>
      </c>
      <c r="BF630" s="214">
        <f>IF(N630="snížená",J630,0)</f>
        <v>0</v>
      </c>
      <c r="BG630" s="214">
        <f>IF(N630="zákl. přenesená",J630,0)</f>
        <v>0</v>
      </c>
      <c r="BH630" s="214">
        <f>IF(N630="sníž. přenesená",J630,0)</f>
        <v>0</v>
      </c>
      <c r="BI630" s="214">
        <f>IF(N630="nulová",J630,0)</f>
        <v>0</v>
      </c>
      <c r="BJ630" s="15" t="s">
        <v>77</v>
      </c>
      <c r="BK630" s="214">
        <f>ROUND(I630*H630,2)</f>
        <v>0</v>
      </c>
      <c r="BL630" s="15" t="s">
        <v>238</v>
      </c>
      <c r="BM630" s="213" t="s">
        <v>2152</v>
      </c>
    </row>
    <row r="631" spans="1:65" s="2" customFormat="1" ht="33" customHeight="1">
      <c r="A631" s="36"/>
      <c r="B631" s="37"/>
      <c r="C631" s="202" t="s">
        <v>2153</v>
      </c>
      <c r="D631" s="202" t="s">
        <v>164</v>
      </c>
      <c r="E631" s="203" t="s">
        <v>2154</v>
      </c>
      <c r="F631" s="204" t="s">
        <v>2155</v>
      </c>
      <c r="G631" s="205" t="s">
        <v>235</v>
      </c>
      <c r="H631" s="206">
        <v>192.136</v>
      </c>
      <c r="I631" s="207"/>
      <c r="J631" s="208">
        <f>ROUND(I631*H631,2)</f>
        <v>0</v>
      </c>
      <c r="K631" s="204" t="s">
        <v>168</v>
      </c>
      <c r="L631" s="42"/>
      <c r="M631" s="209" t="s">
        <v>19</v>
      </c>
      <c r="N631" s="210" t="s">
        <v>40</v>
      </c>
      <c r="O631" s="82"/>
      <c r="P631" s="211">
        <f>O631*H631</f>
        <v>0</v>
      </c>
      <c r="Q631" s="211">
        <v>0.00062</v>
      </c>
      <c r="R631" s="211">
        <f>Q631*H631</f>
        <v>0.11912431999999999</v>
      </c>
      <c r="S631" s="211">
        <v>0</v>
      </c>
      <c r="T631" s="212">
        <f>S631*H631</f>
        <v>0</v>
      </c>
      <c r="U631" s="36"/>
      <c r="V631" s="36"/>
      <c r="W631" s="36"/>
      <c r="X631" s="36"/>
      <c r="Y631" s="36"/>
      <c r="Z631" s="36"/>
      <c r="AA631" s="36"/>
      <c r="AB631" s="36"/>
      <c r="AC631" s="36"/>
      <c r="AD631" s="36"/>
      <c r="AE631" s="36"/>
      <c r="AR631" s="213" t="s">
        <v>238</v>
      </c>
      <c r="AT631" s="213" t="s">
        <v>164</v>
      </c>
      <c r="AU631" s="213" t="s">
        <v>79</v>
      </c>
      <c r="AY631" s="15" t="s">
        <v>162</v>
      </c>
      <c r="BE631" s="214">
        <f>IF(N631="základní",J631,0)</f>
        <v>0</v>
      </c>
      <c r="BF631" s="214">
        <f>IF(N631="snížená",J631,0)</f>
        <v>0</v>
      </c>
      <c r="BG631" s="214">
        <f>IF(N631="zákl. přenesená",J631,0)</f>
        <v>0</v>
      </c>
      <c r="BH631" s="214">
        <f>IF(N631="sníž. přenesená",J631,0)</f>
        <v>0</v>
      </c>
      <c r="BI631" s="214">
        <f>IF(N631="nulová",J631,0)</f>
        <v>0</v>
      </c>
      <c r="BJ631" s="15" t="s">
        <v>77</v>
      </c>
      <c r="BK631" s="214">
        <f>ROUND(I631*H631,2)</f>
        <v>0</v>
      </c>
      <c r="BL631" s="15" t="s">
        <v>238</v>
      </c>
      <c r="BM631" s="213" t="s">
        <v>2156</v>
      </c>
    </row>
    <row r="632" spans="1:47" s="2" customFormat="1" ht="12">
      <c r="A632" s="36"/>
      <c r="B632" s="37"/>
      <c r="C632" s="38"/>
      <c r="D632" s="215" t="s">
        <v>171</v>
      </c>
      <c r="E632" s="38"/>
      <c r="F632" s="216" t="s">
        <v>2157</v>
      </c>
      <c r="G632" s="38"/>
      <c r="H632" s="38"/>
      <c r="I632" s="217"/>
      <c r="J632" s="38"/>
      <c r="K632" s="38"/>
      <c r="L632" s="42"/>
      <c r="M632" s="218"/>
      <c r="N632" s="219"/>
      <c r="O632" s="82"/>
      <c r="P632" s="82"/>
      <c r="Q632" s="82"/>
      <c r="R632" s="82"/>
      <c r="S632" s="82"/>
      <c r="T632" s="83"/>
      <c r="U632" s="36"/>
      <c r="V632" s="36"/>
      <c r="W632" s="36"/>
      <c r="X632" s="36"/>
      <c r="Y632" s="36"/>
      <c r="Z632" s="36"/>
      <c r="AA632" s="36"/>
      <c r="AB632" s="36"/>
      <c r="AC632" s="36"/>
      <c r="AD632" s="36"/>
      <c r="AE632" s="36"/>
      <c r="AT632" s="15" t="s">
        <v>171</v>
      </c>
      <c r="AU632" s="15" t="s">
        <v>79</v>
      </c>
    </row>
    <row r="633" spans="1:65" s="2" customFormat="1" ht="16.5" customHeight="1">
      <c r="A633" s="36"/>
      <c r="B633" s="37"/>
      <c r="C633" s="220" t="s">
        <v>2158</v>
      </c>
      <c r="D633" s="220" t="s">
        <v>205</v>
      </c>
      <c r="E633" s="221" t="s">
        <v>2159</v>
      </c>
      <c r="F633" s="222" t="s">
        <v>2160</v>
      </c>
      <c r="G633" s="223" t="s">
        <v>235</v>
      </c>
      <c r="H633" s="224">
        <v>403.486</v>
      </c>
      <c r="I633" s="225"/>
      <c r="J633" s="226">
        <f>ROUND(I633*H633,2)</f>
        <v>0</v>
      </c>
      <c r="K633" s="222" t="s">
        <v>168</v>
      </c>
      <c r="L633" s="227"/>
      <c r="M633" s="228" t="s">
        <v>19</v>
      </c>
      <c r="N633" s="229" t="s">
        <v>40</v>
      </c>
      <c r="O633" s="82"/>
      <c r="P633" s="211">
        <f>O633*H633</f>
        <v>0</v>
      </c>
      <c r="Q633" s="211">
        <v>0.0105</v>
      </c>
      <c r="R633" s="211">
        <f>Q633*H633</f>
        <v>4.236603000000001</v>
      </c>
      <c r="S633" s="211">
        <v>0</v>
      </c>
      <c r="T633" s="212">
        <f>S633*H633</f>
        <v>0</v>
      </c>
      <c r="U633" s="36"/>
      <c r="V633" s="36"/>
      <c r="W633" s="36"/>
      <c r="X633" s="36"/>
      <c r="Y633" s="36"/>
      <c r="Z633" s="36"/>
      <c r="AA633" s="36"/>
      <c r="AB633" s="36"/>
      <c r="AC633" s="36"/>
      <c r="AD633" s="36"/>
      <c r="AE633" s="36"/>
      <c r="AR633" s="213" t="s">
        <v>314</v>
      </c>
      <c r="AT633" s="213" t="s">
        <v>205</v>
      </c>
      <c r="AU633" s="213" t="s">
        <v>79</v>
      </c>
      <c r="AY633" s="15" t="s">
        <v>162</v>
      </c>
      <c r="BE633" s="214">
        <f>IF(N633="základní",J633,0)</f>
        <v>0</v>
      </c>
      <c r="BF633" s="214">
        <f>IF(N633="snížená",J633,0)</f>
        <v>0</v>
      </c>
      <c r="BG633" s="214">
        <f>IF(N633="zákl. přenesená",J633,0)</f>
        <v>0</v>
      </c>
      <c r="BH633" s="214">
        <f>IF(N633="sníž. přenesená",J633,0)</f>
        <v>0</v>
      </c>
      <c r="BI633" s="214">
        <f>IF(N633="nulová",J633,0)</f>
        <v>0</v>
      </c>
      <c r="BJ633" s="15" t="s">
        <v>77</v>
      </c>
      <c r="BK633" s="214">
        <f>ROUND(I633*H633,2)</f>
        <v>0</v>
      </c>
      <c r="BL633" s="15" t="s">
        <v>238</v>
      </c>
      <c r="BM633" s="213" t="s">
        <v>2161</v>
      </c>
    </row>
    <row r="634" spans="1:65" s="2" customFormat="1" ht="49.05" customHeight="1">
      <c r="A634" s="36"/>
      <c r="B634" s="37"/>
      <c r="C634" s="202" t="s">
        <v>2162</v>
      </c>
      <c r="D634" s="202" t="s">
        <v>164</v>
      </c>
      <c r="E634" s="203" t="s">
        <v>2163</v>
      </c>
      <c r="F634" s="204" t="s">
        <v>2164</v>
      </c>
      <c r="G634" s="205" t="s">
        <v>235</v>
      </c>
      <c r="H634" s="206">
        <v>176.721</v>
      </c>
      <c r="I634" s="207"/>
      <c r="J634" s="208">
        <f>ROUND(I634*H634,2)</f>
        <v>0</v>
      </c>
      <c r="K634" s="204" t="s">
        <v>19</v>
      </c>
      <c r="L634" s="42"/>
      <c r="M634" s="209" t="s">
        <v>19</v>
      </c>
      <c r="N634" s="210" t="s">
        <v>40</v>
      </c>
      <c r="O634" s="82"/>
      <c r="P634" s="211">
        <f>O634*H634</f>
        <v>0</v>
      </c>
      <c r="Q634" s="211">
        <v>0.05826</v>
      </c>
      <c r="R634" s="211">
        <f>Q634*H634</f>
        <v>10.29576546</v>
      </c>
      <c r="S634" s="211">
        <v>0</v>
      </c>
      <c r="T634" s="212">
        <f>S634*H634</f>
        <v>0</v>
      </c>
      <c r="U634" s="36"/>
      <c r="V634" s="36"/>
      <c r="W634" s="36"/>
      <c r="X634" s="36"/>
      <c r="Y634" s="36"/>
      <c r="Z634" s="36"/>
      <c r="AA634" s="36"/>
      <c r="AB634" s="36"/>
      <c r="AC634" s="36"/>
      <c r="AD634" s="36"/>
      <c r="AE634" s="36"/>
      <c r="AR634" s="213" t="s">
        <v>238</v>
      </c>
      <c r="AT634" s="213" t="s">
        <v>164</v>
      </c>
      <c r="AU634" s="213" t="s">
        <v>79</v>
      </c>
      <c r="AY634" s="15" t="s">
        <v>162</v>
      </c>
      <c r="BE634" s="214">
        <f>IF(N634="základní",J634,0)</f>
        <v>0</v>
      </c>
      <c r="BF634" s="214">
        <f>IF(N634="snížená",J634,0)</f>
        <v>0</v>
      </c>
      <c r="BG634" s="214">
        <f>IF(N634="zákl. přenesená",J634,0)</f>
        <v>0</v>
      </c>
      <c r="BH634" s="214">
        <f>IF(N634="sníž. přenesená",J634,0)</f>
        <v>0</v>
      </c>
      <c r="BI634" s="214">
        <f>IF(N634="nulová",J634,0)</f>
        <v>0</v>
      </c>
      <c r="BJ634" s="15" t="s">
        <v>77</v>
      </c>
      <c r="BK634" s="214">
        <f>ROUND(I634*H634,2)</f>
        <v>0</v>
      </c>
      <c r="BL634" s="15" t="s">
        <v>238</v>
      </c>
      <c r="BM634" s="213" t="s">
        <v>2165</v>
      </c>
    </row>
    <row r="635" spans="1:65" s="2" customFormat="1" ht="21.75" customHeight="1">
      <c r="A635" s="36"/>
      <c r="B635" s="37"/>
      <c r="C635" s="202" t="s">
        <v>2166</v>
      </c>
      <c r="D635" s="202" t="s">
        <v>164</v>
      </c>
      <c r="E635" s="203" t="s">
        <v>2167</v>
      </c>
      <c r="F635" s="204" t="s">
        <v>2123</v>
      </c>
      <c r="G635" s="205" t="s">
        <v>235</v>
      </c>
      <c r="H635" s="206">
        <v>17.565</v>
      </c>
      <c r="I635" s="207"/>
      <c r="J635" s="208">
        <f>ROUND(I635*H635,2)</f>
        <v>0</v>
      </c>
      <c r="K635" s="204" t="s">
        <v>19</v>
      </c>
      <c r="L635" s="42"/>
      <c r="M635" s="209" t="s">
        <v>19</v>
      </c>
      <c r="N635" s="210" t="s">
        <v>40</v>
      </c>
      <c r="O635" s="82"/>
      <c r="P635" s="211">
        <f>O635*H635</f>
        <v>0</v>
      </c>
      <c r="Q635" s="211">
        <v>0</v>
      </c>
      <c r="R635" s="211">
        <f>Q635*H635</f>
        <v>0</v>
      </c>
      <c r="S635" s="211">
        <v>0</v>
      </c>
      <c r="T635" s="212">
        <f>S635*H635</f>
        <v>0</v>
      </c>
      <c r="U635" s="36"/>
      <c r="V635" s="36"/>
      <c r="W635" s="36"/>
      <c r="X635" s="36"/>
      <c r="Y635" s="36"/>
      <c r="Z635" s="36"/>
      <c r="AA635" s="36"/>
      <c r="AB635" s="36"/>
      <c r="AC635" s="36"/>
      <c r="AD635" s="36"/>
      <c r="AE635" s="36"/>
      <c r="AR635" s="213" t="s">
        <v>238</v>
      </c>
      <c r="AT635" s="213" t="s">
        <v>164</v>
      </c>
      <c r="AU635" s="213" t="s">
        <v>79</v>
      </c>
      <c r="AY635" s="15" t="s">
        <v>162</v>
      </c>
      <c r="BE635" s="214">
        <f>IF(N635="základní",J635,0)</f>
        <v>0</v>
      </c>
      <c r="BF635" s="214">
        <f>IF(N635="snížená",J635,0)</f>
        <v>0</v>
      </c>
      <c r="BG635" s="214">
        <f>IF(N635="zákl. přenesená",J635,0)</f>
        <v>0</v>
      </c>
      <c r="BH635" s="214">
        <f>IF(N635="sníž. přenesená",J635,0)</f>
        <v>0</v>
      </c>
      <c r="BI635" s="214">
        <f>IF(N635="nulová",J635,0)</f>
        <v>0</v>
      </c>
      <c r="BJ635" s="15" t="s">
        <v>77</v>
      </c>
      <c r="BK635" s="214">
        <f>ROUND(I635*H635,2)</f>
        <v>0</v>
      </c>
      <c r="BL635" s="15" t="s">
        <v>238</v>
      </c>
      <c r="BM635" s="213" t="s">
        <v>2168</v>
      </c>
    </row>
    <row r="636" spans="1:65" s="2" customFormat="1" ht="49.05" customHeight="1">
      <c r="A636" s="36"/>
      <c r="B636" s="37"/>
      <c r="C636" s="202" t="s">
        <v>2169</v>
      </c>
      <c r="D636" s="202" t="s">
        <v>164</v>
      </c>
      <c r="E636" s="203" t="s">
        <v>2170</v>
      </c>
      <c r="F636" s="204" t="s">
        <v>2171</v>
      </c>
      <c r="G636" s="205" t="s">
        <v>235</v>
      </c>
      <c r="H636" s="206">
        <v>189.172</v>
      </c>
      <c r="I636" s="207"/>
      <c r="J636" s="208">
        <f>ROUND(I636*H636,2)</f>
        <v>0</v>
      </c>
      <c r="K636" s="204" t="s">
        <v>168</v>
      </c>
      <c r="L636" s="42"/>
      <c r="M636" s="209" t="s">
        <v>19</v>
      </c>
      <c r="N636" s="210" t="s">
        <v>40</v>
      </c>
      <c r="O636" s="82"/>
      <c r="P636" s="211">
        <f>O636*H636</f>
        <v>0</v>
      </c>
      <c r="Q636" s="211">
        <v>0.0122</v>
      </c>
      <c r="R636" s="211">
        <f>Q636*H636</f>
        <v>2.3078984</v>
      </c>
      <c r="S636" s="211">
        <v>0</v>
      </c>
      <c r="T636" s="212">
        <f>S636*H636</f>
        <v>0</v>
      </c>
      <c r="U636" s="36"/>
      <c r="V636" s="36"/>
      <c r="W636" s="36"/>
      <c r="X636" s="36"/>
      <c r="Y636" s="36"/>
      <c r="Z636" s="36"/>
      <c r="AA636" s="36"/>
      <c r="AB636" s="36"/>
      <c r="AC636" s="36"/>
      <c r="AD636" s="36"/>
      <c r="AE636" s="36"/>
      <c r="AR636" s="213" t="s">
        <v>238</v>
      </c>
      <c r="AT636" s="213" t="s">
        <v>164</v>
      </c>
      <c r="AU636" s="213" t="s">
        <v>79</v>
      </c>
      <c r="AY636" s="15" t="s">
        <v>162</v>
      </c>
      <c r="BE636" s="214">
        <f>IF(N636="základní",J636,0)</f>
        <v>0</v>
      </c>
      <c r="BF636" s="214">
        <f>IF(N636="snížená",J636,0)</f>
        <v>0</v>
      </c>
      <c r="BG636" s="214">
        <f>IF(N636="zákl. přenesená",J636,0)</f>
        <v>0</v>
      </c>
      <c r="BH636" s="214">
        <f>IF(N636="sníž. přenesená",J636,0)</f>
        <v>0</v>
      </c>
      <c r="BI636" s="214">
        <f>IF(N636="nulová",J636,0)</f>
        <v>0</v>
      </c>
      <c r="BJ636" s="15" t="s">
        <v>77</v>
      </c>
      <c r="BK636" s="214">
        <f>ROUND(I636*H636,2)</f>
        <v>0</v>
      </c>
      <c r="BL636" s="15" t="s">
        <v>238</v>
      </c>
      <c r="BM636" s="213" t="s">
        <v>2172</v>
      </c>
    </row>
    <row r="637" spans="1:47" s="2" customFormat="1" ht="12">
      <c r="A637" s="36"/>
      <c r="B637" s="37"/>
      <c r="C637" s="38"/>
      <c r="D637" s="215" t="s">
        <v>171</v>
      </c>
      <c r="E637" s="38"/>
      <c r="F637" s="216" t="s">
        <v>2173</v>
      </c>
      <c r="G637" s="38"/>
      <c r="H637" s="38"/>
      <c r="I637" s="217"/>
      <c r="J637" s="38"/>
      <c r="K637" s="38"/>
      <c r="L637" s="42"/>
      <c r="M637" s="218"/>
      <c r="N637" s="219"/>
      <c r="O637" s="82"/>
      <c r="P637" s="82"/>
      <c r="Q637" s="82"/>
      <c r="R637" s="82"/>
      <c r="S637" s="82"/>
      <c r="T637" s="83"/>
      <c r="U637" s="36"/>
      <c r="V637" s="36"/>
      <c r="W637" s="36"/>
      <c r="X637" s="36"/>
      <c r="Y637" s="36"/>
      <c r="Z637" s="36"/>
      <c r="AA637" s="36"/>
      <c r="AB637" s="36"/>
      <c r="AC637" s="36"/>
      <c r="AD637" s="36"/>
      <c r="AE637" s="36"/>
      <c r="AT637" s="15" t="s">
        <v>171</v>
      </c>
      <c r="AU637" s="15" t="s">
        <v>79</v>
      </c>
    </row>
    <row r="638" spans="1:65" s="2" customFormat="1" ht="49.05" customHeight="1">
      <c r="A638" s="36"/>
      <c r="B638" s="37"/>
      <c r="C638" s="202" t="s">
        <v>2174</v>
      </c>
      <c r="D638" s="202" t="s">
        <v>164</v>
      </c>
      <c r="E638" s="203" t="s">
        <v>2175</v>
      </c>
      <c r="F638" s="204" t="s">
        <v>2176</v>
      </c>
      <c r="G638" s="205" t="s">
        <v>235</v>
      </c>
      <c r="H638" s="206">
        <v>6.219</v>
      </c>
      <c r="I638" s="207"/>
      <c r="J638" s="208">
        <f>ROUND(I638*H638,2)</f>
        <v>0</v>
      </c>
      <c r="K638" s="204" t="s">
        <v>168</v>
      </c>
      <c r="L638" s="42"/>
      <c r="M638" s="209" t="s">
        <v>19</v>
      </c>
      <c r="N638" s="210" t="s">
        <v>40</v>
      </c>
      <c r="O638" s="82"/>
      <c r="P638" s="211">
        <f>O638*H638</f>
        <v>0</v>
      </c>
      <c r="Q638" s="211">
        <v>0.01577</v>
      </c>
      <c r="R638" s="211">
        <f>Q638*H638</f>
        <v>0.09807363</v>
      </c>
      <c r="S638" s="211">
        <v>0</v>
      </c>
      <c r="T638" s="212">
        <f>S638*H638</f>
        <v>0</v>
      </c>
      <c r="U638" s="36"/>
      <c r="V638" s="36"/>
      <c r="W638" s="36"/>
      <c r="X638" s="36"/>
      <c r="Y638" s="36"/>
      <c r="Z638" s="36"/>
      <c r="AA638" s="36"/>
      <c r="AB638" s="36"/>
      <c r="AC638" s="36"/>
      <c r="AD638" s="36"/>
      <c r="AE638" s="36"/>
      <c r="AR638" s="213" t="s">
        <v>238</v>
      </c>
      <c r="AT638" s="213" t="s">
        <v>164</v>
      </c>
      <c r="AU638" s="213" t="s">
        <v>79</v>
      </c>
      <c r="AY638" s="15" t="s">
        <v>162</v>
      </c>
      <c r="BE638" s="214">
        <f>IF(N638="základní",J638,0)</f>
        <v>0</v>
      </c>
      <c r="BF638" s="214">
        <f>IF(N638="snížená",J638,0)</f>
        <v>0</v>
      </c>
      <c r="BG638" s="214">
        <f>IF(N638="zákl. přenesená",J638,0)</f>
        <v>0</v>
      </c>
      <c r="BH638" s="214">
        <f>IF(N638="sníž. přenesená",J638,0)</f>
        <v>0</v>
      </c>
      <c r="BI638" s="214">
        <f>IF(N638="nulová",J638,0)</f>
        <v>0</v>
      </c>
      <c r="BJ638" s="15" t="s">
        <v>77</v>
      </c>
      <c r="BK638" s="214">
        <f>ROUND(I638*H638,2)</f>
        <v>0</v>
      </c>
      <c r="BL638" s="15" t="s">
        <v>238</v>
      </c>
      <c r="BM638" s="213" t="s">
        <v>2177</v>
      </c>
    </row>
    <row r="639" spans="1:47" s="2" customFormat="1" ht="12">
      <c r="A639" s="36"/>
      <c r="B639" s="37"/>
      <c r="C639" s="38"/>
      <c r="D639" s="215" t="s">
        <v>171</v>
      </c>
      <c r="E639" s="38"/>
      <c r="F639" s="216" t="s">
        <v>2178</v>
      </c>
      <c r="G639" s="38"/>
      <c r="H639" s="38"/>
      <c r="I639" s="217"/>
      <c r="J639" s="38"/>
      <c r="K639" s="38"/>
      <c r="L639" s="42"/>
      <c r="M639" s="218"/>
      <c r="N639" s="219"/>
      <c r="O639" s="82"/>
      <c r="P639" s="82"/>
      <c r="Q639" s="82"/>
      <c r="R639" s="82"/>
      <c r="S639" s="82"/>
      <c r="T639" s="83"/>
      <c r="U639" s="36"/>
      <c r="V639" s="36"/>
      <c r="W639" s="36"/>
      <c r="X639" s="36"/>
      <c r="Y639" s="36"/>
      <c r="Z639" s="36"/>
      <c r="AA639" s="36"/>
      <c r="AB639" s="36"/>
      <c r="AC639" s="36"/>
      <c r="AD639" s="36"/>
      <c r="AE639" s="36"/>
      <c r="AT639" s="15" t="s">
        <v>171</v>
      </c>
      <c r="AU639" s="15" t="s">
        <v>79</v>
      </c>
    </row>
    <row r="640" spans="1:65" s="2" customFormat="1" ht="49.05" customHeight="1">
      <c r="A640" s="36"/>
      <c r="B640" s="37"/>
      <c r="C640" s="202" t="s">
        <v>2179</v>
      </c>
      <c r="D640" s="202" t="s">
        <v>164</v>
      </c>
      <c r="E640" s="203" t="s">
        <v>2180</v>
      </c>
      <c r="F640" s="204" t="s">
        <v>2181</v>
      </c>
      <c r="G640" s="205" t="s">
        <v>235</v>
      </c>
      <c r="H640" s="206">
        <v>241.35</v>
      </c>
      <c r="I640" s="207"/>
      <c r="J640" s="208">
        <f>ROUND(I640*H640,2)</f>
        <v>0</v>
      </c>
      <c r="K640" s="204" t="s">
        <v>168</v>
      </c>
      <c r="L640" s="42"/>
      <c r="M640" s="209" t="s">
        <v>19</v>
      </c>
      <c r="N640" s="210" t="s">
        <v>40</v>
      </c>
      <c r="O640" s="82"/>
      <c r="P640" s="211">
        <f>O640*H640</f>
        <v>0</v>
      </c>
      <c r="Q640" s="211">
        <v>0.02487</v>
      </c>
      <c r="R640" s="211">
        <f>Q640*H640</f>
        <v>6.0023745</v>
      </c>
      <c r="S640" s="211">
        <v>0</v>
      </c>
      <c r="T640" s="212">
        <f>S640*H640</f>
        <v>0</v>
      </c>
      <c r="U640" s="36"/>
      <c r="V640" s="36"/>
      <c r="W640" s="36"/>
      <c r="X640" s="36"/>
      <c r="Y640" s="36"/>
      <c r="Z640" s="36"/>
      <c r="AA640" s="36"/>
      <c r="AB640" s="36"/>
      <c r="AC640" s="36"/>
      <c r="AD640" s="36"/>
      <c r="AE640" s="36"/>
      <c r="AR640" s="213" t="s">
        <v>238</v>
      </c>
      <c r="AT640" s="213" t="s">
        <v>164</v>
      </c>
      <c r="AU640" s="213" t="s">
        <v>79</v>
      </c>
      <c r="AY640" s="15" t="s">
        <v>162</v>
      </c>
      <c r="BE640" s="214">
        <f>IF(N640="základní",J640,0)</f>
        <v>0</v>
      </c>
      <c r="BF640" s="214">
        <f>IF(N640="snížená",J640,0)</f>
        <v>0</v>
      </c>
      <c r="BG640" s="214">
        <f>IF(N640="zákl. přenesená",J640,0)</f>
        <v>0</v>
      </c>
      <c r="BH640" s="214">
        <f>IF(N640="sníž. přenesená",J640,0)</f>
        <v>0</v>
      </c>
      <c r="BI640" s="214">
        <f>IF(N640="nulová",J640,0)</f>
        <v>0</v>
      </c>
      <c r="BJ640" s="15" t="s">
        <v>77</v>
      </c>
      <c r="BK640" s="214">
        <f>ROUND(I640*H640,2)</f>
        <v>0</v>
      </c>
      <c r="BL640" s="15" t="s">
        <v>238</v>
      </c>
      <c r="BM640" s="213" t="s">
        <v>2182</v>
      </c>
    </row>
    <row r="641" spans="1:47" s="2" customFormat="1" ht="12">
      <c r="A641" s="36"/>
      <c r="B641" s="37"/>
      <c r="C641" s="38"/>
      <c r="D641" s="215" t="s">
        <v>171</v>
      </c>
      <c r="E641" s="38"/>
      <c r="F641" s="216" t="s">
        <v>2183</v>
      </c>
      <c r="G641" s="38"/>
      <c r="H641" s="38"/>
      <c r="I641" s="217"/>
      <c r="J641" s="38"/>
      <c r="K641" s="38"/>
      <c r="L641" s="42"/>
      <c r="M641" s="218"/>
      <c r="N641" s="219"/>
      <c r="O641" s="82"/>
      <c r="P641" s="82"/>
      <c r="Q641" s="82"/>
      <c r="R641" s="82"/>
      <c r="S641" s="82"/>
      <c r="T641" s="83"/>
      <c r="U641" s="36"/>
      <c r="V641" s="36"/>
      <c r="W641" s="36"/>
      <c r="X641" s="36"/>
      <c r="Y641" s="36"/>
      <c r="Z641" s="36"/>
      <c r="AA641" s="36"/>
      <c r="AB641" s="36"/>
      <c r="AC641" s="36"/>
      <c r="AD641" s="36"/>
      <c r="AE641" s="36"/>
      <c r="AT641" s="15" t="s">
        <v>171</v>
      </c>
      <c r="AU641" s="15" t="s">
        <v>79</v>
      </c>
    </row>
    <row r="642" spans="1:65" s="2" customFormat="1" ht="24.15" customHeight="1">
      <c r="A642" s="36"/>
      <c r="B642" s="37"/>
      <c r="C642" s="202" t="s">
        <v>2184</v>
      </c>
      <c r="D642" s="202" t="s">
        <v>164</v>
      </c>
      <c r="E642" s="203" t="s">
        <v>2185</v>
      </c>
      <c r="F642" s="204" t="s">
        <v>2186</v>
      </c>
      <c r="G642" s="205" t="s">
        <v>235</v>
      </c>
      <c r="H642" s="206">
        <v>2108.047</v>
      </c>
      <c r="I642" s="207"/>
      <c r="J642" s="208">
        <f>ROUND(I642*H642,2)</f>
        <v>0</v>
      </c>
      <c r="K642" s="204" t="s">
        <v>168</v>
      </c>
      <c r="L642" s="42"/>
      <c r="M642" s="209" t="s">
        <v>19</v>
      </c>
      <c r="N642" s="210" t="s">
        <v>40</v>
      </c>
      <c r="O642" s="82"/>
      <c r="P642" s="211">
        <f>O642*H642</f>
        <v>0</v>
      </c>
      <c r="Q642" s="211">
        <v>0.02505</v>
      </c>
      <c r="R642" s="211">
        <f>Q642*H642</f>
        <v>52.80657735</v>
      </c>
      <c r="S642" s="211">
        <v>0</v>
      </c>
      <c r="T642" s="212">
        <f>S642*H642</f>
        <v>0</v>
      </c>
      <c r="U642" s="36"/>
      <c r="V642" s="36"/>
      <c r="W642" s="36"/>
      <c r="X642" s="36"/>
      <c r="Y642" s="36"/>
      <c r="Z642" s="36"/>
      <c r="AA642" s="36"/>
      <c r="AB642" s="36"/>
      <c r="AC642" s="36"/>
      <c r="AD642" s="36"/>
      <c r="AE642" s="36"/>
      <c r="AR642" s="213" t="s">
        <v>238</v>
      </c>
      <c r="AT642" s="213" t="s">
        <v>164</v>
      </c>
      <c r="AU642" s="213" t="s">
        <v>79</v>
      </c>
      <c r="AY642" s="15" t="s">
        <v>162</v>
      </c>
      <c r="BE642" s="214">
        <f>IF(N642="základní",J642,0)</f>
        <v>0</v>
      </c>
      <c r="BF642" s="214">
        <f>IF(N642="snížená",J642,0)</f>
        <v>0</v>
      </c>
      <c r="BG642" s="214">
        <f>IF(N642="zákl. přenesená",J642,0)</f>
        <v>0</v>
      </c>
      <c r="BH642" s="214">
        <f>IF(N642="sníž. přenesená",J642,0)</f>
        <v>0</v>
      </c>
      <c r="BI642" s="214">
        <f>IF(N642="nulová",J642,0)</f>
        <v>0</v>
      </c>
      <c r="BJ642" s="15" t="s">
        <v>77</v>
      </c>
      <c r="BK642" s="214">
        <f>ROUND(I642*H642,2)</f>
        <v>0</v>
      </c>
      <c r="BL642" s="15" t="s">
        <v>238</v>
      </c>
      <c r="BM642" s="213" t="s">
        <v>2187</v>
      </c>
    </row>
    <row r="643" spans="1:47" s="2" customFormat="1" ht="12">
      <c r="A643" s="36"/>
      <c r="B643" s="37"/>
      <c r="C643" s="38"/>
      <c r="D643" s="215" t="s">
        <v>171</v>
      </c>
      <c r="E643" s="38"/>
      <c r="F643" s="216" t="s">
        <v>2188</v>
      </c>
      <c r="G643" s="38"/>
      <c r="H643" s="38"/>
      <c r="I643" s="217"/>
      <c r="J643" s="38"/>
      <c r="K643" s="38"/>
      <c r="L643" s="42"/>
      <c r="M643" s="218"/>
      <c r="N643" s="219"/>
      <c r="O643" s="82"/>
      <c r="P643" s="82"/>
      <c r="Q643" s="82"/>
      <c r="R643" s="82"/>
      <c r="S643" s="82"/>
      <c r="T643" s="83"/>
      <c r="U643" s="36"/>
      <c r="V643" s="36"/>
      <c r="W643" s="36"/>
      <c r="X643" s="36"/>
      <c r="Y643" s="36"/>
      <c r="Z643" s="36"/>
      <c r="AA643" s="36"/>
      <c r="AB643" s="36"/>
      <c r="AC643" s="36"/>
      <c r="AD643" s="36"/>
      <c r="AE643" s="36"/>
      <c r="AT643" s="15" t="s">
        <v>171</v>
      </c>
      <c r="AU643" s="15" t="s">
        <v>79</v>
      </c>
    </row>
    <row r="644" spans="1:65" s="2" customFormat="1" ht="16.5" customHeight="1">
      <c r="A644" s="36"/>
      <c r="B644" s="37"/>
      <c r="C644" s="202" t="s">
        <v>2189</v>
      </c>
      <c r="D644" s="202" t="s">
        <v>164</v>
      </c>
      <c r="E644" s="203" t="s">
        <v>2190</v>
      </c>
      <c r="F644" s="204" t="s">
        <v>2191</v>
      </c>
      <c r="G644" s="205" t="s">
        <v>235</v>
      </c>
      <c r="H644" s="206">
        <v>271.755</v>
      </c>
      <c r="I644" s="207"/>
      <c r="J644" s="208">
        <f>ROUND(I644*H644,2)</f>
        <v>0</v>
      </c>
      <c r="K644" s="204" t="s">
        <v>19</v>
      </c>
      <c r="L644" s="42"/>
      <c r="M644" s="209" t="s">
        <v>19</v>
      </c>
      <c r="N644" s="210" t="s">
        <v>40</v>
      </c>
      <c r="O644" s="82"/>
      <c r="P644" s="211">
        <f>O644*H644</f>
        <v>0</v>
      </c>
      <c r="Q644" s="211">
        <v>0.02519</v>
      </c>
      <c r="R644" s="211">
        <f>Q644*H644</f>
        <v>6.84550845</v>
      </c>
      <c r="S644" s="211">
        <v>0</v>
      </c>
      <c r="T644" s="212">
        <f>S644*H644</f>
        <v>0</v>
      </c>
      <c r="U644" s="36"/>
      <c r="V644" s="36"/>
      <c r="W644" s="36"/>
      <c r="X644" s="36"/>
      <c r="Y644" s="36"/>
      <c r="Z644" s="36"/>
      <c r="AA644" s="36"/>
      <c r="AB644" s="36"/>
      <c r="AC644" s="36"/>
      <c r="AD644" s="36"/>
      <c r="AE644" s="36"/>
      <c r="AR644" s="213" t="s">
        <v>238</v>
      </c>
      <c r="AT644" s="213" t="s">
        <v>164</v>
      </c>
      <c r="AU644" s="213" t="s">
        <v>79</v>
      </c>
      <c r="AY644" s="15" t="s">
        <v>162</v>
      </c>
      <c r="BE644" s="214">
        <f>IF(N644="základní",J644,0)</f>
        <v>0</v>
      </c>
      <c r="BF644" s="214">
        <f>IF(N644="snížená",J644,0)</f>
        <v>0</v>
      </c>
      <c r="BG644" s="214">
        <f>IF(N644="zákl. přenesená",J644,0)</f>
        <v>0</v>
      </c>
      <c r="BH644" s="214">
        <f>IF(N644="sníž. přenesená",J644,0)</f>
        <v>0</v>
      </c>
      <c r="BI644" s="214">
        <f>IF(N644="nulová",J644,0)</f>
        <v>0</v>
      </c>
      <c r="BJ644" s="15" t="s">
        <v>77</v>
      </c>
      <c r="BK644" s="214">
        <f>ROUND(I644*H644,2)</f>
        <v>0</v>
      </c>
      <c r="BL644" s="15" t="s">
        <v>238</v>
      </c>
      <c r="BM644" s="213" t="s">
        <v>2192</v>
      </c>
    </row>
    <row r="645" spans="1:65" s="2" customFormat="1" ht="24.15" customHeight="1">
      <c r="A645" s="36"/>
      <c r="B645" s="37"/>
      <c r="C645" s="202" t="s">
        <v>2193</v>
      </c>
      <c r="D645" s="202" t="s">
        <v>164</v>
      </c>
      <c r="E645" s="203" t="s">
        <v>2194</v>
      </c>
      <c r="F645" s="204" t="s">
        <v>2195</v>
      </c>
      <c r="G645" s="205" t="s">
        <v>235</v>
      </c>
      <c r="H645" s="206">
        <v>108.183</v>
      </c>
      <c r="I645" s="207"/>
      <c r="J645" s="208">
        <f>ROUND(I645*H645,2)</f>
        <v>0</v>
      </c>
      <c r="K645" s="204" t="s">
        <v>168</v>
      </c>
      <c r="L645" s="42"/>
      <c r="M645" s="209" t="s">
        <v>19</v>
      </c>
      <c r="N645" s="210" t="s">
        <v>40</v>
      </c>
      <c r="O645" s="82"/>
      <c r="P645" s="211">
        <f>O645*H645</f>
        <v>0</v>
      </c>
      <c r="Q645" s="211">
        <v>0.00034</v>
      </c>
      <c r="R645" s="211">
        <f>Q645*H645</f>
        <v>0.036782220000000004</v>
      </c>
      <c r="S645" s="211">
        <v>0</v>
      </c>
      <c r="T645" s="212">
        <f>S645*H645</f>
        <v>0</v>
      </c>
      <c r="U645" s="36"/>
      <c r="V645" s="36"/>
      <c r="W645" s="36"/>
      <c r="X645" s="36"/>
      <c r="Y645" s="36"/>
      <c r="Z645" s="36"/>
      <c r="AA645" s="36"/>
      <c r="AB645" s="36"/>
      <c r="AC645" s="36"/>
      <c r="AD645" s="36"/>
      <c r="AE645" s="36"/>
      <c r="AR645" s="213" t="s">
        <v>238</v>
      </c>
      <c r="AT645" s="213" t="s">
        <v>164</v>
      </c>
      <c r="AU645" s="213" t="s">
        <v>79</v>
      </c>
      <c r="AY645" s="15" t="s">
        <v>162</v>
      </c>
      <c r="BE645" s="214">
        <f>IF(N645="základní",J645,0)</f>
        <v>0</v>
      </c>
      <c r="BF645" s="214">
        <f>IF(N645="snížená",J645,0)</f>
        <v>0</v>
      </c>
      <c r="BG645" s="214">
        <f>IF(N645="zákl. přenesená",J645,0)</f>
        <v>0</v>
      </c>
      <c r="BH645" s="214">
        <f>IF(N645="sníž. přenesená",J645,0)</f>
        <v>0</v>
      </c>
      <c r="BI645" s="214">
        <f>IF(N645="nulová",J645,0)</f>
        <v>0</v>
      </c>
      <c r="BJ645" s="15" t="s">
        <v>77</v>
      </c>
      <c r="BK645" s="214">
        <f>ROUND(I645*H645,2)</f>
        <v>0</v>
      </c>
      <c r="BL645" s="15" t="s">
        <v>238</v>
      </c>
      <c r="BM645" s="213" t="s">
        <v>2196</v>
      </c>
    </row>
    <row r="646" spans="1:47" s="2" customFormat="1" ht="12">
      <c r="A646" s="36"/>
      <c r="B646" s="37"/>
      <c r="C646" s="38"/>
      <c r="D646" s="215" t="s">
        <v>171</v>
      </c>
      <c r="E646" s="38"/>
      <c r="F646" s="216" t="s">
        <v>2197</v>
      </c>
      <c r="G646" s="38"/>
      <c r="H646" s="38"/>
      <c r="I646" s="217"/>
      <c r="J646" s="38"/>
      <c r="K646" s="38"/>
      <c r="L646" s="42"/>
      <c r="M646" s="218"/>
      <c r="N646" s="219"/>
      <c r="O646" s="82"/>
      <c r="P646" s="82"/>
      <c r="Q646" s="82"/>
      <c r="R646" s="82"/>
      <c r="S646" s="82"/>
      <c r="T646" s="83"/>
      <c r="U646" s="36"/>
      <c r="V646" s="36"/>
      <c r="W646" s="36"/>
      <c r="X646" s="36"/>
      <c r="Y646" s="36"/>
      <c r="Z646" s="36"/>
      <c r="AA646" s="36"/>
      <c r="AB646" s="36"/>
      <c r="AC646" s="36"/>
      <c r="AD646" s="36"/>
      <c r="AE646" s="36"/>
      <c r="AT646" s="15" t="s">
        <v>171</v>
      </c>
      <c r="AU646" s="15" t="s">
        <v>79</v>
      </c>
    </row>
    <row r="647" spans="1:65" s="2" customFormat="1" ht="16.5" customHeight="1">
      <c r="A647" s="36"/>
      <c r="B647" s="37"/>
      <c r="C647" s="220" t="s">
        <v>2198</v>
      </c>
      <c r="D647" s="220" t="s">
        <v>205</v>
      </c>
      <c r="E647" s="221" t="s">
        <v>2199</v>
      </c>
      <c r="F647" s="222" t="s">
        <v>2200</v>
      </c>
      <c r="G647" s="223" t="s">
        <v>327</v>
      </c>
      <c r="H647" s="224">
        <v>437.184</v>
      </c>
      <c r="I647" s="225"/>
      <c r="J647" s="226">
        <f>ROUND(I647*H647,2)</f>
        <v>0</v>
      </c>
      <c r="K647" s="222" t="s">
        <v>168</v>
      </c>
      <c r="L647" s="227"/>
      <c r="M647" s="228" t="s">
        <v>19</v>
      </c>
      <c r="N647" s="229" t="s">
        <v>40</v>
      </c>
      <c r="O647" s="82"/>
      <c r="P647" s="211">
        <f>O647*H647</f>
        <v>0</v>
      </c>
      <c r="Q647" s="211">
        <v>0.00054</v>
      </c>
      <c r="R647" s="211">
        <f>Q647*H647</f>
        <v>0.23607936000000002</v>
      </c>
      <c r="S647" s="211">
        <v>0</v>
      </c>
      <c r="T647" s="212">
        <f>S647*H647</f>
        <v>0</v>
      </c>
      <c r="U647" s="36"/>
      <c r="V647" s="36"/>
      <c r="W647" s="36"/>
      <c r="X647" s="36"/>
      <c r="Y647" s="36"/>
      <c r="Z647" s="36"/>
      <c r="AA647" s="36"/>
      <c r="AB647" s="36"/>
      <c r="AC647" s="36"/>
      <c r="AD647" s="36"/>
      <c r="AE647" s="36"/>
      <c r="AR647" s="213" t="s">
        <v>314</v>
      </c>
      <c r="AT647" s="213" t="s">
        <v>205</v>
      </c>
      <c r="AU647" s="213" t="s">
        <v>79</v>
      </c>
      <c r="AY647" s="15" t="s">
        <v>162</v>
      </c>
      <c r="BE647" s="214">
        <f>IF(N647="základní",J647,0)</f>
        <v>0</v>
      </c>
      <c r="BF647" s="214">
        <f>IF(N647="snížená",J647,0)</f>
        <v>0</v>
      </c>
      <c r="BG647" s="214">
        <f>IF(N647="zákl. přenesená",J647,0)</f>
        <v>0</v>
      </c>
      <c r="BH647" s="214">
        <f>IF(N647="sníž. přenesená",J647,0)</f>
        <v>0</v>
      </c>
      <c r="BI647" s="214">
        <f>IF(N647="nulová",J647,0)</f>
        <v>0</v>
      </c>
      <c r="BJ647" s="15" t="s">
        <v>77</v>
      </c>
      <c r="BK647" s="214">
        <f>ROUND(I647*H647,2)</f>
        <v>0</v>
      </c>
      <c r="BL647" s="15" t="s">
        <v>238</v>
      </c>
      <c r="BM647" s="213" t="s">
        <v>2201</v>
      </c>
    </row>
    <row r="648" spans="1:65" s="2" customFormat="1" ht="44.25" customHeight="1">
      <c r="A648" s="36"/>
      <c r="B648" s="37"/>
      <c r="C648" s="202" t="s">
        <v>2202</v>
      </c>
      <c r="D648" s="202" t="s">
        <v>164</v>
      </c>
      <c r="E648" s="203" t="s">
        <v>2203</v>
      </c>
      <c r="F648" s="204" t="s">
        <v>2204</v>
      </c>
      <c r="G648" s="205" t="s">
        <v>327</v>
      </c>
      <c r="H648" s="206">
        <v>55.628</v>
      </c>
      <c r="I648" s="207"/>
      <c r="J648" s="208">
        <f>ROUND(I648*H648,2)</f>
        <v>0</v>
      </c>
      <c r="K648" s="204" t="s">
        <v>168</v>
      </c>
      <c r="L648" s="42"/>
      <c r="M648" s="209" t="s">
        <v>19</v>
      </c>
      <c r="N648" s="210" t="s">
        <v>40</v>
      </c>
      <c r="O648" s="82"/>
      <c r="P648" s="211">
        <f>O648*H648</f>
        <v>0</v>
      </c>
      <c r="Q648" s="211">
        <v>0.00438</v>
      </c>
      <c r="R648" s="211">
        <f>Q648*H648</f>
        <v>0.24365064</v>
      </c>
      <c r="S648" s="211">
        <v>0</v>
      </c>
      <c r="T648" s="212">
        <f>S648*H648</f>
        <v>0</v>
      </c>
      <c r="U648" s="36"/>
      <c r="V648" s="36"/>
      <c r="W648" s="36"/>
      <c r="X648" s="36"/>
      <c r="Y648" s="36"/>
      <c r="Z648" s="36"/>
      <c r="AA648" s="36"/>
      <c r="AB648" s="36"/>
      <c r="AC648" s="36"/>
      <c r="AD648" s="36"/>
      <c r="AE648" s="36"/>
      <c r="AR648" s="213" t="s">
        <v>238</v>
      </c>
      <c r="AT648" s="213" t="s">
        <v>164</v>
      </c>
      <c r="AU648" s="213" t="s">
        <v>79</v>
      </c>
      <c r="AY648" s="15" t="s">
        <v>162</v>
      </c>
      <c r="BE648" s="214">
        <f>IF(N648="základní",J648,0)</f>
        <v>0</v>
      </c>
      <c r="BF648" s="214">
        <f>IF(N648="snížená",J648,0)</f>
        <v>0</v>
      </c>
      <c r="BG648" s="214">
        <f>IF(N648="zákl. přenesená",J648,0)</f>
        <v>0</v>
      </c>
      <c r="BH648" s="214">
        <f>IF(N648="sníž. přenesená",J648,0)</f>
        <v>0</v>
      </c>
      <c r="BI648" s="214">
        <f>IF(N648="nulová",J648,0)</f>
        <v>0</v>
      </c>
      <c r="BJ648" s="15" t="s">
        <v>77</v>
      </c>
      <c r="BK648" s="214">
        <f>ROUND(I648*H648,2)</f>
        <v>0</v>
      </c>
      <c r="BL648" s="15" t="s">
        <v>238</v>
      </c>
      <c r="BM648" s="213" t="s">
        <v>2205</v>
      </c>
    </row>
    <row r="649" spans="1:47" s="2" customFormat="1" ht="12">
      <c r="A649" s="36"/>
      <c r="B649" s="37"/>
      <c r="C649" s="38"/>
      <c r="D649" s="215" t="s">
        <v>171</v>
      </c>
      <c r="E649" s="38"/>
      <c r="F649" s="216" t="s">
        <v>2206</v>
      </c>
      <c r="G649" s="38"/>
      <c r="H649" s="38"/>
      <c r="I649" s="217"/>
      <c r="J649" s="38"/>
      <c r="K649" s="38"/>
      <c r="L649" s="42"/>
      <c r="M649" s="218"/>
      <c r="N649" s="219"/>
      <c r="O649" s="82"/>
      <c r="P649" s="82"/>
      <c r="Q649" s="82"/>
      <c r="R649" s="82"/>
      <c r="S649" s="82"/>
      <c r="T649" s="83"/>
      <c r="U649" s="36"/>
      <c r="V649" s="36"/>
      <c r="W649" s="36"/>
      <c r="X649" s="36"/>
      <c r="Y649" s="36"/>
      <c r="Z649" s="36"/>
      <c r="AA649" s="36"/>
      <c r="AB649" s="36"/>
      <c r="AC649" s="36"/>
      <c r="AD649" s="36"/>
      <c r="AE649" s="36"/>
      <c r="AT649" s="15" t="s">
        <v>171</v>
      </c>
      <c r="AU649" s="15" t="s">
        <v>79</v>
      </c>
    </row>
    <row r="650" spans="1:65" s="2" customFormat="1" ht="37.8" customHeight="1">
      <c r="A650" s="36"/>
      <c r="B650" s="37"/>
      <c r="C650" s="202" t="s">
        <v>2207</v>
      </c>
      <c r="D650" s="202" t="s">
        <v>164</v>
      </c>
      <c r="E650" s="203" t="s">
        <v>2208</v>
      </c>
      <c r="F650" s="204" t="s">
        <v>2209</v>
      </c>
      <c r="G650" s="205" t="s">
        <v>235</v>
      </c>
      <c r="H650" s="206">
        <v>1227.02</v>
      </c>
      <c r="I650" s="207"/>
      <c r="J650" s="208">
        <f>ROUND(I650*H650,2)</f>
        <v>0</v>
      </c>
      <c r="K650" s="204" t="s">
        <v>168</v>
      </c>
      <c r="L650" s="42"/>
      <c r="M650" s="209" t="s">
        <v>19</v>
      </c>
      <c r="N650" s="210" t="s">
        <v>40</v>
      </c>
      <c r="O650" s="82"/>
      <c r="P650" s="211">
        <f>O650*H650</f>
        <v>0</v>
      </c>
      <c r="Q650" s="211">
        <v>0.005</v>
      </c>
      <c r="R650" s="211">
        <f>Q650*H650</f>
        <v>6.1351</v>
      </c>
      <c r="S650" s="211">
        <v>0</v>
      </c>
      <c r="T650" s="212">
        <f>S650*H650</f>
        <v>0</v>
      </c>
      <c r="U650" s="36"/>
      <c r="V650" s="36"/>
      <c r="W650" s="36"/>
      <c r="X650" s="36"/>
      <c r="Y650" s="36"/>
      <c r="Z650" s="36"/>
      <c r="AA650" s="36"/>
      <c r="AB650" s="36"/>
      <c r="AC650" s="36"/>
      <c r="AD650" s="36"/>
      <c r="AE650" s="36"/>
      <c r="AR650" s="213" t="s">
        <v>238</v>
      </c>
      <c r="AT650" s="213" t="s">
        <v>164</v>
      </c>
      <c r="AU650" s="213" t="s">
        <v>79</v>
      </c>
      <c r="AY650" s="15" t="s">
        <v>162</v>
      </c>
      <c r="BE650" s="214">
        <f>IF(N650="základní",J650,0)</f>
        <v>0</v>
      </c>
      <c r="BF650" s="214">
        <f>IF(N650="snížená",J650,0)</f>
        <v>0</v>
      </c>
      <c r="BG650" s="214">
        <f>IF(N650="zákl. přenesená",J650,0)</f>
        <v>0</v>
      </c>
      <c r="BH650" s="214">
        <f>IF(N650="sníž. přenesená",J650,0)</f>
        <v>0</v>
      </c>
      <c r="BI650" s="214">
        <f>IF(N650="nulová",J650,0)</f>
        <v>0</v>
      </c>
      <c r="BJ650" s="15" t="s">
        <v>77</v>
      </c>
      <c r="BK650" s="214">
        <f>ROUND(I650*H650,2)</f>
        <v>0</v>
      </c>
      <c r="BL650" s="15" t="s">
        <v>238</v>
      </c>
      <c r="BM650" s="213" t="s">
        <v>2210</v>
      </c>
    </row>
    <row r="651" spans="1:47" s="2" customFormat="1" ht="12">
      <c r="A651" s="36"/>
      <c r="B651" s="37"/>
      <c r="C651" s="38"/>
      <c r="D651" s="215" t="s">
        <v>171</v>
      </c>
      <c r="E651" s="38"/>
      <c r="F651" s="216" t="s">
        <v>2211</v>
      </c>
      <c r="G651" s="38"/>
      <c r="H651" s="38"/>
      <c r="I651" s="217"/>
      <c r="J651" s="38"/>
      <c r="K651" s="38"/>
      <c r="L651" s="42"/>
      <c r="M651" s="218"/>
      <c r="N651" s="219"/>
      <c r="O651" s="82"/>
      <c r="P651" s="82"/>
      <c r="Q651" s="82"/>
      <c r="R651" s="82"/>
      <c r="S651" s="82"/>
      <c r="T651" s="83"/>
      <c r="U651" s="36"/>
      <c r="V651" s="36"/>
      <c r="W651" s="36"/>
      <c r="X651" s="36"/>
      <c r="Y651" s="36"/>
      <c r="Z651" s="36"/>
      <c r="AA651" s="36"/>
      <c r="AB651" s="36"/>
      <c r="AC651" s="36"/>
      <c r="AD651" s="36"/>
      <c r="AE651" s="36"/>
      <c r="AT651" s="15" t="s">
        <v>171</v>
      </c>
      <c r="AU651" s="15" t="s">
        <v>79</v>
      </c>
    </row>
    <row r="652" spans="1:65" s="2" customFormat="1" ht="49.05" customHeight="1">
      <c r="A652" s="36"/>
      <c r="B652" s="37"/>
      <c r="C652" s="202" t="s">
        <v>2212</v>
      </c>
      <c r="D652" s="202" t="s">
        <v>164</v>
      </c>
      <c r="E652" s="203" t="s">
        <v>2213</v>
      </c>
      <c r="F652" s="204" t="s">
        <v>2214</v>
      </c>
      <c r="G652" s="205" t="s">
        <v>235</v>
      </c>
      <c r="H652" s="206">
        <v>3444.07</v>
      </c>
      <c r="I652" s="207"/>
      <c r="J652" s="208">
        <f>ROUND(I652*H652,2)</f>
        <v>0</v>
      </c>
      <c r="K652" s="204" t="s">
        <v>168</v>
      </c>
      <c r="L652" s="42"/>
      <c r="M652" s="209" t="s">
        <v>19</v>
      </c>
      <c r="N652" s="210" t="s">
        <v>40</v>
      </c>
      <c r="O652" s="82"/>
      <c r="P652" s="211">
        <f>O652*H652</f>
        <v>0</v>
      </c>
      <c r="Q652" s="211">
        <v>0.005</v>
      </c>
      <c r="R652" s="211">
        <f>Q652*H652</f>
        <v>17.22035</v>
      </c>
      <c r="S652" s="211">
        <v>0</v>
      </c>
      <c r="T652" s="212">
        <f>S652*H652</f>
        <v>0</v>
      </c>
      <c r="U652" s="36"/>
      <c r="V652" s="36"/>
      <c r="W652" s="36"/>
      <c r="X652" s="36"/>
      <c r="Y652" s="36"/>
      <c r="Z652" s="36"/>
      <c r="AA652" s="36"/>
      <c r="AB652" s="36"/>
      <c r="AC652" s="36"/>
      <c r="AD652" s="36"/>
      <c r="AE652" s="36"/>
      <c r="AR652" s="213" t="s">
        <v>238</v>
      </c>
      <c r="AT652" s="213" t="s">
        <v>164</v>
      </c>
      <c r="AU652" s="213" t="s">
        <v>79</v>
      </c>
      <c r="AY652" s="15" t="s">
        <v>162</v>
      </c>
      <c r="BE652" s="214">
        <f>IF(N652="základní",J652,0)</f>
        <v>0</v>
      </c>
      <c r="BF652" s="214">
        <f>IF(N652="snížená",J652,0)</f>
        <v>0</v>
      </c>
      <c r="BG652" s="214">
        <f>IF(N652="zákl. přenesená",J652,0)</f>
        <v>0</v>
      </c>
      <c r="BH652" s="214">
        <f>IF(N652="sníž. přenesená",J652,0)</f>
        <v>0</v>
      </c>
      <c r="BI652" s="214">
        <f>IF(N652="nulová",J652,0)</f>
        <v>0</v>
      </c>
      <c r="BJ652" s="15" t="s">
        <v>77</v>
      </c>
      <c r="BK652" s="214">
        <f>ROUND(I652*H652,2)</f>
        <v>0</v>
      </c>
      <c r="BL652" s="15" t="s">
        <v>238</v>
      </c>
      <c r="BM652" s="213" t="s">
        <v>2215</v>
      </c>
    </row>
    <row r="653" spans="1:47" s="2" customFormat="1" ht="12">
      <c r="A653" s="36"/>
      <c r="B653" s="37"/>
      <c r="C653" s="38"/>
      <c r="D653" s="215" t="s">
        <v>171</v>
      </c>
      <c r="E653" s="38"/>
      <c r="F653" s="216" t="s">
        <v>2216</v>
      </c>
      <c r="G653" s="38"/>
      <c r="H653" s="38"/>
      <c r="I653" s="217"/>
      <c r="J653" s="38"/>
      <c r="K653" s="38"/>
      <c r="L653" s="42"/>
      <c r="M653" s="218"/>
      <c r="N653" s="219"/>
      <c r="O653" s="82"/>
      <c r="P653" s="82"/>
      <c r="Q653" s="82"/>
      <c r="R653" s="82"/>
      <c r="S653" s="82"/>
      <c r="T653" s="83"/>
      <c r="U653" s="36"/>
      <c r="V653" s="36"/>
      <c r="W653" s="36"/>
      <c r="X653" s="36"/>
      <c r="Y653" s="36"/>
      <c r="Z653" s="36"/>
      <c r="AA653" s="36"/>
      <c r="AB653" s="36"/>
      <c r="AC653" s="36"/>
      <c r="AD653" s="36"/>
      <c r="AE653" s="36"/>
      <c r="AT653" s="15" t="s">
        <v>171</v>
      </c>
      <c r="AU653" s="15" t="s">
        <v>79</v>
      </c>
    </row>
    <row r="654" spans="1:65" s="2" customFormat="1" ht="49.05" customHeight="1">
      <c r="A654" s="36"/>
      <c r="B654" s="37"/>
      <c r="C654" s="202" t="s">
        <v>2217</v>
      </c>
      <c r="D654" s="202" t="s">
        <v>164</v>
      </c>
      <c r="E654" s="203" t="s">
        <v>2218</v>
      </c>
      <c r="F654" s="204" t="s">
        <v>2219</v>
      </c>
      <c r="G654" s="205" t="s">
        <v>327</v>
      </c>
      <c r="H654" s="206">
        <v>11.1</v>
      </c>
      <c r="I654" s="207"/>
      <c r="J654" s="208">
        <f>ROUND(I654*H654,2)</f>
        <v>0</v>
      </c>
      <c r="K654" s="204" t="s">
        <v>168</v>
      </c>
      <c r="L654" s="42"/>
      <c r="M654" s="209" t="s">
        <v>19</v>
      </c>
      <c r="N654" s="210" t="s">
        <v>40</v>
      </c>
      <c r="O654" s="82"/>
      <c r="P654" s="211">
        <f>O654*H654</f>
        <v>0</v>
      </c>
      <c r="Q654" s="211">
        <v>0.01931</v>
      </c>
      <c r="R654" s="211">
        <f>Q654*H654</f>
        <v>0.214341</v>
      </c>
      <c r="S654" s="211">
        <v>0</v>
      </c>
      <c r="T654" s="212">
        <f>S654*H654</f>
        <v>0</v>
      </c>
      <c r="U654" s="36"/>
      <c r="V654" s="36"/>
      <c r="W654" s="36"/>
      <c r="X654" s="36"/>
      <c r="Y654" s="36"/>
      <c r="Z654" s="36"/>
      <c r="AA654" s="36"/>
      <c r="AB654" s="36"/>
      <c r="AC654" s="36"/>
      <c r="AD654" s="36"/>
      <c r="AE654" s="36"/>
      <c r="AR654" s="213" t="s">
        <v>238</v>
      </c>
      <c r="AT654" s="213" t="s">
        <v>164</v>
      </c>
      <c r="AU654" s="213" t="s">
        <v>79</v>
      </c>
      <c r="AY654" s="15" t="s">
        <v>162</v>
      </c>
      <c r="BE654" s="214">
        <f>IF(N654="základní",J654,0)</f>
        <v>0</v>
      </c>
      <c r="BF654" s="214">
        <f>IF(N654="snížená",J654,0)</f>
        <v>0</v>
      </c>
      <c r="BG654" s="214">
        <f>IF(N654="zákl. přenesená",J654,0)</f>
        <v>0</v>
      </c>
      <c r="BH654" s="214">
        <f>IF(N654="sníž. přenesená",J654,0)</f>
        <v>0</v>
      </c>
      <c r="BI654" s="214">
        <f>IF(N654="nulová",J654,0)</f>
        <v>0</v>
      </c>
      <c r="BJ654" s="15" t="s">
        <v>77</v>
      </c>
      <c r="BK654" s="214">
        <f>ROUND(I654*H654,2)</f>
        <v>0</v>
      </c>
      <c r="BL654" s="15" t="s">
        <v>238</v>
      </c>
      <c r="BM654" s="213" t="s">
        <v>2220</v>
      </c>
    </row>
    <row r="655" spans="1:47" s="2" customFormat="1" ht="12">
      <c r="A655" s="36"/>
      <c r="B655" s="37"/>
      <c r="C655" s="38"/>
      <c r="D655" s="215" t="s">
        <v>171</v>
      </c>
      <c r="E655" s="38"/>
      <c r="F655" s="216" t="s">
        <v>2221</v>
      </c>
      <c r="G655" s="38"/>
      <c r="H655" s="38"/>
      <c r="I655" s="217"/>
      <c r="J655" s="38"/>
      <c r="K655" s="38"/>
      <c r="L655" s="42"/>
      <c r="M655" s="218"/>
      <c r="N655" s="219"/>
      <c r="O655" s="82"/>
      <c r="P655" s="82"/>
      <c r="Q655" s="82"/>
      <c r="R655" s="82"/>
      <c r="S655" s="82"/>
      <c r="T655" s="83"/>
      <c r="U655" s="36"/>
      <c r="V655" s="36"/>
      <c r="W655" s="36"/>
      <c r="X655" s="36"/>
      <c r="Y655" s="36"/>
      <c r="Z655" s="36"/>
      <c r="AA655" s="36"/>
      <c r="AB655" s="36"/>
      <c r="AC655" s="36"/>
      <c r="AD655" s="36"/>
      <c r="AE655" s="36"/>
      <c r="AT655" s="15" t="s">
        <v>171</v>
      </c>
      <c r="AU655" s="15" t="s">
        <v>79</v>
      </c>
    </row>
    <row r="656" spans="1:65" s="2" customFormat="1" ht="49.05" customHeight="1">
      <c r="A656" s="36"/>
      <c r="B656" s="37"/>
      <c r="C656" s="202" t="s">
        <v>2222</v>
      </c>
      <c r="D656" s="202" t="s">
        <v>164</v>
      </c>
      <c r="E656" s="203" t="s">
        <v>2223</v>
      </c>
      <c r="F656" s="204" t="s">
        <v>2224</v>
      </c>
      <c r="G656" s="205" t="s">
        <v>327</v>
      </c>
      <c r="H656" s="206">
        <v>609.157</v>
      </c>
      <c r="I656" s="207"/>
      <c r="J656" s="208">
        <f>ROUND(I656*H656,2)</f>
        <v>0</v>
      </c>
      <c r="K656" s="204" t="s">
        <v>168</v>
      </c>
      <c r="L656" s="42"/>
      <c r="M656" s="209" t="s">
        <v>19</v>
      </c>
      <c r="N656" s="210" t="s">
        <v>40</v>
      </c>
      <c r="O656" s="82"/>
      <c r="P656" s="211">
        <f>O656*H656</f>
        <v>0</v>
      </c>
      <c r="Q656" s="211">
        <v>0.03685</v>
      </c>
      <c r="R656" s="211">
        <f>Q656*H656</f>
        <v>22.44743545</v>
      </c>
      <c r="S656" s="211">
        <v>0</v>
      </c>
      <c r="T656" s="212">
        <f>S656*H656</f>
        <v>0</v>
      </c>
      <c r="U656" s="36"/>
      <c r="V656" s="36"/>
      <c r="W656" s="36"/>
      <c r="X656" s="36"/>
      <c r="Y656" s="36"/>
      <c r="Z656" s="36"/>
      <c r="AA656" s="36"/>
      <c r="AB656" s="36"/>
      <c r="AC656" s="36"/>
      <c r="AD656" s="36"/>
      <c r="AE656" s="36"/>
      <c r="AR656" s="213" t="s">
        <v>238</v>
      </c>
      <c r="AT656" s="213" t="s">
        <v>164</v>
      </c>
      <c r="AU656" s="213" t="s">
        <v>79</v>
      </c>
      <c r="AY656" s="15" t="s">
        <v>162</v>
      </c>
      <c r="BE656" s="214">
        <f>IF(N656="základní",J656,0)</f>
        <v>0</v>
      </c>
      <c r="BF656" s="214">
        <f>IF(N656="snížená",J656,0)</f>
        <v>0</v>
      </c>
      <c r="BG656" s="214">
        <f>IF(N656="zákl. přenesená",J656,0)</f>
        <v>0</v>
      </c>
      <c r="BH656" s="214">
        <f>IF(N656="sníž. přenesená",J656,0)</f>
        <v>0</v>
      </c>
      <c r="BI656" s="214">
        <f>IF(N656="nulová",J656,0)</f>
        <v>0</v>
      </c>
      <c r="BJ656" s="15" t="s">
        <v>77</v>
      </c>
      <c r="BK656" s="214">
        <f>ROUND(I656*H656,2)</f>
        <v>0</v>
      </c>
      <c r="BL656" s="15" t="s">
        <v>238</v>
      </c>
      <c r="BM656" s="213" t="s">
        <v>2225</v>
      </c>
    </row>
    <row r="657" spans="1:47" s="2" customFormat="1" ht="12">
      <c r="A657" s="36"/>
      <c r="B657" s="37"/>
      <c r="C657" s="38"/>
      <c r="D657" s="215" t="s">
        <v>171</v>
      </c>
      <c r="E657" s="38"/>
      <c r="F657" s="216" t="s">
        <v>2226</v>
      </c>
      <c r="G657" s="38"/>
      <c r="H657" s="38"/>
      <c r="I657" s="217"/>
      <c r="J657" s="38"/>
      <c r="K657" s="38"/>
      <c r="L657" s="42"/>
      <c r="M657" s="218"/>
      <c r="N657" s="219"/>
      <c r="O657" s="82"/>
      <c r="P657" s="82"/>
      <c r="Q657" s="82"/>
      <c r="R657" s="82"/>
      <c r="S657" s="82"/>
      <c r="T657" s="83"/>
      <c r="U657" s="36"/>
      <c r="V657" s="36"/>
      <c r="W657" s="36"/>
      <c r="X657" s="36"/>
      <c r="Y657" s="36"/>
      <c r="Z657" s="36"/>
      <c r="AA657" s="36"/>
      <c r="AB657" s="36"/>
      <c r="AC657" s="36"/>
      <c r="AD657" s="36"/>
      <c r="AE657" s="36"/>
      <c r="AT657" s="15" t="s">
        <v>171</v>
      </c>
      <c r="AU657" s="15" t="s">
        <v>79</v>
      </c>
    </row>
    <row r="658" spans="1:65" s="2" customFormat="1" ht="16.5" customHeight="1">
      <c r="A658" s="36"/>
      <c r="B658" s="37"/>
      <c r="C658" s="202" t="s">
        <v>2227</v>
      </c>
      <c r="D658" s="202" t="s">
        <v>164</v>
      </c>
      <c r="E658" s="203" t="s">
        <v>2228</v>
      </c>
      <c r="F658" s="204" t="s">
        <v>2229</v>
      </c>
      <c r="G658" s="205" t="s">
        <v>327</v>
      </c>
      <c r="H658" s="206">
        <v>201.39</v>
      </c>
      <c r="I658" s="207"/>
      <c r="J658" s="208">
        <f>ROUND(I658*H658,2)</f>
        <v>0</v>
      </c>
      <c r="K658" s="204" t="s">
        <v>19</v>
      </c>
      <c r="L658" s="42"/>
      <c r="M658" s="209" t="s">
        <v>19</v>
      </c>
      <c r="N658" s="210" t="s">
        <v>40</v>
      </c>
      <c r="O658" s="82"/>
      <c r="P658" s="211">
        <f>O658*H658</f>
        <v>0</v>
      </c>
      <c r="Q658" s="211">
        <v>0</v>
      </c>
      <c r="R658" s="211">
        <f>Q658*H658</f>
        <v>0</v>
      </c>
      <c r="S658" s="211">
        <v>0</v>
      </c>
      <c r="T658" s="212">
        <f>S658*H658</f>
        <v>0</v>
      </c>
      <c r="U658" s="36"/>
      <c r="V658" s="36"/>
      <c r="W658" s="36"/>
      <c r="X658" s="36"/>
      <c r="Y658" s="36"/>
      <c r="Z658" s="36"/>
      <c r="AA658" s="36"/>
      <c r="AB658" s="36"/>
      <c r="AC658" s="36"/>
      <c r="AD658" s="36"/>
      <c r="AE658" s="36"/>
      <c r="AR658" s="213" t="s">
        <v>238</v>
      </c>
      <c r="AT658" s="213" t="s">
        <v>164</v>
      </c>
      <c r="AU658" s="213" t="s">
        <v>79</v>
      </c>
      <c r="AY658" s="15" t="s">
        <v>162</v>
      </c>
      <c r="BE658" s="214">
        <f>IF(N658="základní",J658,0)</f>
        <v>0</v>
      </c>
      <c r="BF658" s="214">
        <f>IF(N658="snížená",J658,0)</f>
        <v>0</v>
      </c>
      <c r="BG658" s="214">
        <f>IF(N658="zákl. přenesená",J658,0)</f>
        <v>0</v>
      </c>
      <c r="BH658" s="214">
        <f>IF(N658="sníž. přenesená",J658,0)</f>
        <v>0</v>
      </c>
      <c r="BI658" s="214">
        <f>IF(N658="nulová",J658,0)</f>
        <v>0</v>
      </c>
      <c r="BJ658" s="15" t="s">
        <v>77</v>
      </c>
      <c r="BK658" s="214">
        <f>ROUND(I658*H658,2)</f>
        <v>0</v>
      </c>
      <c r="BL658" s="15" t="s">
        <v>238</v>
      </c>
      <c r="BM658" s="213" t="s">
        <v>2230</v>
      </c>
    </row>
    <row r="659" spans="1:65" s="2" customFormat="1" ht="49.05" customHeight="1">
      <c r="A659" s="36"/>
      <c r="B659" s="37"/>
      <c r="C659" s="202" t="s">
        <v>2231</v>
      </c>
      <c r="D659" s="202" t="s">
        <v>164</v>
      </c>
      <c r="E659" s="203" t="s">
        <v>2232</v>
      </c>
      <c r="F659" s="204" t="s">
        <v>2233</v>
      </c>
      <c r="G659" s="205" t="s">
        <v>327</v>
      </c>
      <c r="H659" s="206">
        <v>0.4</v>
      </c>
      <c r="I659" s="207"/>
      <c r="J659" s="208">
        <f>ROUND(I659*H659,2)</f>
        <v>0</v>
      </c>
      <c r="K659" s="204" t="s">
        <v>168</v>
      </c>
      <c r="L659" s="42"/>
      <c r="M659" s="209" t="s">
        <v>19</v>
      </c>
      <c r="N659" s="210" t="s">
        <v>40</v>
      </c>
      <c r="O659" s="82"/>
      <c r="P659" s="211">
        <f>O659*H659</f>
        <v>0</v>
      </c>
      <c r="Q659" s="211">
        <v>0.04646</v>
      </c>
      <c r="R659" s="211">
        <f>Q659*H659</f>
        <v>0.018584</v>
      </c>
      <c r="S659" s="211">
        <v>0</v>
      </c>
      <c r="T659" s="212">
        <f>S659*H659</f>
        <v>0</v>
      </c>
      <c r="U659" s="36"/>
      <c r="V659" s="36"/>
      <c r="W659" s="36"/>
      <c r="X659" s="36"/>
      <c r="Y659" s="36"/>
      <c r="Z659" s="36"/>
      <c r="AA659" s="36"/>
      <c r="AB659" s="36"/>
      <c r="AC659" s="36"/>
      <c r="AD659" s="36"/>
      <c r="AE659" s="36"/>
      <c r="AR659" s="213" t="s">
        <v>238</v>
      </c>
      <c r="AT659" s="213" t="s">
        <v>164</v>
      </c>
      <c r="AU659" s="213" t="s">
        <v>79</v>
      </c>
      <c r="AY659" s="15" t="s">
        <v>162</v>
      </c>
      <c r="BE659" s="214">
        <f>IF(N659="základní",J659,0)</f>
        <v>0</v>
      </c>
      <c r="BF659" s="214">
        <f>IF(N659="snížená",J659,0)</f>
        <v>0</v>
      </c>
      <c r="BG659" s="214">
        <f>IF(N659="zákl. přenesená",J659,0)</f>
        <v>0</v>
      </c>
      <c r="BH659" s="214">
        <f>IF(N659="sníž. přenesená",J659,0)</f>
        <v>0</v>
      </c>
      <c r="BI659" s="214">
        <f>IF(N659="nulová",J659,0)</f>
        <v>0</v>
      </c>
      <c r="BJ659" s="15" t="s">
        <v>77</v>
      </c>
      <c r="BK659" s="214">
        <f>ROUND(I659*H659,2)</f>
        <v>0</v>
      </c>
      <c r="BL659" s="15" t="s">
        <v>238</v>
      </c>
      <c r="BM659" s="213" t="s">
        <v>2234</v>
      </c>
    </row>
    <row r="660" spans="1:47" s="2" customFormat="1" ht="12">
      <c r="A660" s="36"/>
      <c r="B660" s="37"/>
      <c r="C660" s="38"/>
      <c r="D660" s="215" t="s">
        <v>171</v>
      </c>
      <c r="E660" s="38"/>
      <c r="F660" s="216" t="s">
        <v>2235</v>
      </c>
      <c r="G660" s="38"/>
      <c r="H660" s="38"/>
      <c r="I660" s="217"/>
      <c r="J660" s="38"/>
      <c r="K660" s="38"/>
      <c r="L660" s="42"/>
      <c r="M660" s="218"/>
      <c r="N660" s="219"/>
      <c r="O660" s="82"/>
      <c r="P660" s="82"/>
      <c r="Q660" s="82"/>
      <c r="R660" s="82"/>
      <c r="S660" s="82"/>
      <c r="T660" s="83"/>
      <c r="U660" s="36"/>
      <c r="V660" s="36"/>
      <c r="W660" s="36"/>
      <c r="X660" s="36"/>
      <c r="Y660" s="36"/>
      <c r="Z660" s="36"/>
      <c r="AA660" s="36"/>
      <c r="AB660" s="36"/>
      <c r="AC660" s="36"/>
      <c r="AD660" s="36"/>
      <c r="AE660" s="36"/>
      <c r="AT660" s="15" t="s">
        <v>171</v>
      </c>
      <c r="AU660" s="15" t="s">
        <v>79</v>
      </c>
    </row>
    <row r="661" spans="1:65" s="2" customFormat="1" ht="37.8" customHeight="1">
      <c r="A661" s="36"/>
      <c r="B661" s="37"/>
      <c r="C661" s="202" t="s">
        <v>2236</v>
      </c>
      <c r="D661" s="202" t="s">
        <v>164</v>
      </c>
      <c r="E661" s="203" t="s">
        <v>2237</v>
      </c>
      <c r="F661" s="204" t="s">
        <v>2238</v>
      </c>
      <c r="G661" s="205" t="s">
        <v>196</v>
      </c>
      <c r="H661" s="206">
        <v>7</v>
      </c>
      <c r="I661" s="207"/>
      <c r="J661" s="208">
        <f>ROUND(I661*H661,2)</f>
        <v>0</v>
      </c>
      <c r="K661" s="204" t="s">
        <v>168</v>
      </c>
      <c r="L661" s="42"/>
      <c r="M661" s="209" t="s">
        <v>19</v>
      </c>
      <c r="N661" s="210" t="s">
        <v>40</v>
      </c>
      <c r="O661" s="82"/>
      <c r="P661" s="211">
        <f>O661*H661</f>
        <v>0</v>
      </c>
      <c r="Q661" s="211">
        <v>0.00044</v>
      </c>
      <c r="R661" s="211">
        <f>Q661*H661</f>
        <v>0.0030800000000000003</v>
      </c>
      <c r="S661" s="211">
        <v>0</v>
      </c>
      <c r="T661" s="212">
        <f>S661*H661</f>
        <v>0</v>
      </c>
      <c r="U661" s="36"/>
      <c r="V661" s="36"/>
      <c r="W661" s="36"/>
      <c r="X661" s="36"/>
      <c r="Y661" s="36"/>
      <c r="Z661" s="36"/>
      <c r="AA661" s="36"/>
      <c r="AB661" s="36"/>
      <c r="AC661" s="36"/>
      <c r="AD661" s="36"/>
      <c r="AE661" s="36"/>
      <c r="AR661" s="213" t="s">
        <v>238</v>
      </c>
      <c r="AT661" s="213" t="s">
        <v>164</v>
      </c>
      <c r="AU661" s="213" t="s">
        <v>79</v>
      </c>
      <c r="AY661" s="15" t="s">
        <v>162</v>
      </c>
      <c r="BE661" s="214">
        <f>IF(N661="základní",J661,0)</f>
        <v>0</v>
      </c>
      <c r="BF661" s="214">
        <f>IF(N661="snížená",J661,0)</f>
        <v>0</v>
      </c>
      <c r="BG661" s="214">
        <f>IF(N661="zákl. přenesená",J661,0)</f>
        <v>0</v>
      </c>
      <c r="BH661" s="214">
        <f>IF(N661="sníž. přenesená",J661,0)</f>
        <v>0</v>
      </c>
      <c r="BI661" s="214">
        <f>IF(N661="nulová",J661,0)</f>
        <v>0</v>
      </c>
      <c r="BJ661" s="15" t="s">
        <v>77</v>
      </c>
      <c r="BK661" s="214">
        <f>ROUND(I661*H661,2)</f>
        <v>0</v>
      </c>
      <c r="BL661" s="15" t="s">
        <v>238</v>
      </c>
      <c r="BM661" s="213" t="s">
        <v>2239</v>
      </c>
    </row>
    <row r="662" spans="1:47" s="2" customFormat="1" ht="12">
      <c r="A662" s="36"/>
      <c r="B662" s="37"/>
      <c r="C662" s="38"/>
      <c r="D662" s="215" t="s">
        <v>171</v>
      </c>
      <c r="E662" s="38"/>
      <c r="F662" s="216" t="s">
        <v>2240</v>
      </c>
      <c r="G662" s="38"/>
      <c r="H662" s="38"/>
      <c r="I662" s="217"/>
      <c r="J662" s="38"/>
      <c r="K662" s="38"/>
      <c r="L662" s="42"/>
      <c r="M662" s="218"/>
      <c r="N662" s="219"/>
      <c r="O662" s="82"/>
      <c r="P662" s="82"/>
      <c r="Q662" s="82"/>
      <c r="R662" s="82"/>
      <c r="S662" s="82"/>
      <c r="T662" s="83"/>
      <c r="U662" s="36"/>
      <c r="V662" s="36"/>
      <c r="W662" s="36"/>
      <c r="X662" s="36"/>
      <c r="Y662" s="36"/>
      <c r="Z662" s="36"/>
      <c r="AA662" s="36"/>
      <c r="AB662" s="36"/>
      <c r="AC662" s="36"/>
      <c r="AD662" s="36"/>
      <c r="AE662" s="36"/>
      <c r="AT662" s="15" t="s">
        <v>171</v>
      </c>
      <c r="AU662" s="15" t="s">
        <v>79</v>
      </c>
    </row>
    <row r="663" spans="1:65" s="2" customFormat="1" ht="24.15" customHeight="1">
      <c r="A663" s="36"/>
      <c r="B663" s="37"/>
      <c r="C663" s="220" t="s">
        <v>2241</v>
      </c>
      <c r="D663" s="220" t="s">
        <v>205</v>
      </c>
      <c r="E663" s="221" t="s">
        <v>2242</v>
      </c>
      <c r="F663" s="222" t="s">
        <v>2243</v>
      </c>
      <c r="G663" s="223" t="s">
        <v>196</v>
      </c>
      <c r="H663" s="224">
        <v>7</v>
      </c>
      <c r="I663" s="225"/>
      <c r="J663" s="226">
        <f>ROUND(I663*H663,2)</f>
        <v>0</v>
      </c>
      <c r="K663" s="222" t="s">
        <v>19</v>
      </c>
      <c r="L663" s="227"/>
      <c r="M663" s="228" t="s">
        <v>19</v>
      </c>
      <c r="N663" s="229" t="s">
        <v>40</v>
      </c>
      <c r="O663" s="82"/>
      <c r="P663" s="211">
        <f>O663*H663</f>
        <v>0</v>
      </c>
      <c r="Q663" s="211">
        <v>0.0062</v>
      </c>
      <c r="R663" s="211">
        <f>Q663*H663</f>
        <v>0.0434</v>
      </c>
      <c r="S663" s="211">
        <v>0</v>
      </c>
      <c r="T663" s="212">
        <f>S663*H663</f>
        <v>0</v>
      </c>
      <c r="U663" s="36"/>
      <c r="V663" s="36"/>
      <c r="W663" s="36"/>
      <c r="X663" s="36"/>
      <c r="Y663" s="36"/>
      <c r="Z663" s="36"/>
      <c r="AA663" s="36"/>
      <c r="AB663" s="36"/>
      <c r="AC663" s="36"/>
      <c r="AD663" s="36"/>
      <c r="AE663" s="36"/>
      <c r="AR663" s="213" t="s">
        <v>314</v>
      </c>
      <c r="AT663" s="213" t="s">
        <v>205</v>
      </c>
      <c r="AU663" s="213" t="s">
        <v>79</v>
      </c>
      <c r="AY663" s="15" t="s">
        <v>162</v>
      </c>
      <c r="BE663" s="214">
        <f>IF(N663="základní",J663,0)</f>
        <v>0</v>
      </c>
      <c r="BF663" s="214">
        <f>IF(N663="snížená",J663,0)</f>
        <v>0</v>
      </c>
      <c r="BG663" s="214">
        <f>IF(N663="zákl. přenesená",J663,0)</f>
        <v>0</v>
      </c>
      <c r="BH663" s="214">
        <f>IF(N663="sníž. přenesená",J663,0)</f>
        <v>0</v>
      </c>
      <c r="BI663" s="214">
        <f>IF(N663="nulová",J663,0)</f>
        <v>0</v>
      </c>
      <c r="BJ663" s="15" t="s">
        <v>77</v>
      </c>
      <c r="BK663" s="214">
        <f>ROUND(I663*H663,2)</f>
        <v>0</v>
      </c>
      <c r="BL663" s="15" t="s">
        <v>238</v>
      </c>
      <c r="BM663" s="213" t="s">
        <v>2244</v>
      </c>
    </row>
    <row r="664" spans="1:65" s="2" customFormat="1" ht="37.8" customHeight="1">
      <c r="A664" s="36"/>
      <c r="B664" s="37"/>
      <c r="C664" s="202" t="s">
        <v>2245</v>
      </c>
      <c r="D664" s="202" t="s">
        <v>164</v>
      </c>
      <c r="E664" s="203" t="s">
        <v>2246</v>
      </c>
      <c r="F664" s="204" t="s">
        <v>2247</v>
      </c>
      <c r="G664" s="205" t="s">
        <v>196</v>
      </c>
      <c r="H664" s="206">
        <v>26</v>
      </c>
      <c r="I664" s="207"/>
      <c r="J664" s="208">
        <f>ROUND(I664*H664,2)</f>
        <v>0</v>
      </c>
      <c r="K664" s="204" t="s">
        <v>168</v>
      </c>
      <c r="L664" s="42"/>
      <c r="M664" s="209" t="s">
        <v>19</v>
      </c>
      <c r="N664" s="210" t="s">
        <v>40</v>
      </c>
      <c r="O664" s="82"/>
      <c r="P664" s="211">
        <f>O664*H664</f>
        <v>0</v>
      </c>
      <c r="Q664" s="211">
        <v>0.00088</v>
      </c>
      <c r="R664" s="211">
        <f>Q664*H664</f>
        <v>0.02288</v>
      </c>
      <c r="S664" s="211">
        <v>0</v>
      </c>
      <c r="T664" s="212">
        <f>S664*H664</f>
        <v>0</v>
      </c>
      <c r="U664" s="36"/>
      <c r="V664" s="36"/>
      <c r="W664" s="36"/>
      <c r="X664" s="36"/>
      <c r="Y664" s="36"/>
      <c r="Z664" s="36"/>
      <c r="AA664" s="36"/>
      <c r="AB664" s="36"/>
      <c r="AC664" s="36"/>
      <c r="AD664" s="36"/>
      <c r="AE664" s="36"/>
      <c r="AR664" s="213" t="s">
        <v>238</v>
      </c>
      <c r="AT664" s="213" t="s">
        <v>164</v>
      </c>
      <c r="AU664" s="213" t="s">
        <v>79</v>
      </c>
      <c r="AY664" s="15" t="s">
        <v>162</v>
      </c>
      <c r="BE664" s="214">
        <f>IF(N664="základní",J664,0)</f>
        <v>0</v>
      </c>
      <c r="BF664" s="214">
        <f>IF(N664="snížená",J664,0)</f>
        <v>0</v>
      </c>
      <c r="BG664" s="214">
        <f>IF(N664="zákl. přenesená",J664,0)</f>
        <v>0</v>
      </c>
      <c r="BH664" s="214">
        <f>IF(N664="sníž. přenesená",J664,0)</f>
        <v>0</v>
      </c>
      <c r="BI664" s="214">
        <f>IF(N664="nulová",J664,0)</f>
        <v>0</v>
      </c>
      <c r="BJ664" s="15" t="s">
        <v>77</v>
      </c>
      <c r="BK664" s="214">
        <f>ROUND(I664*H664,2)</f>
        <v>0</v>
      </c>
      <c r="BL664" s="15" t="s">
        <v>238</v>
      </c>
      <c r="BM664" s="213" t="s">
        <v>2248</v>
      </c>
    </row>
    <row r="665" spans="1:47" s="2" customFormat="1" ht="12">
      <c r="A665" s="36"/>
      <c r="B665" s="37"/>
      <c r="C665" s="38"/>
      <c r="D665" s="215" t="s">
        <v>171</v>
      </c>
      <c r="E665" s="38"/>
      <c r="F665" s="216" t="s">
        <v>2249</v>
      </c>
      <c r="G665" s="38"/>
      <c r="H665" s="38"/>
      <c r="I665" s="217"/>
      <c r="J665" s="38"/>
      <c r="K665" s="38"/>
      <c r="L665" s="42"/>
      <c r="M665" s="218"/>
      <c r="N665" s="219"/>
      <c r="O665" s="82"/>
      <c r="P665" s="82"/>
      <c r="Q665" s="82"/>
      <c r="R665" s="82"/>
      <c r="S665" s="82"/>
      <c r="T665" s="83"/>
      <c r="U665" s="36"/>
      <c r="V665" s="36"/>
      <c r="W665" s="36"/>
      <c r="X665" s="36"/>
      <c r="Y665" s="36"/>
      <c r="Z665" s="36"/>
      <c r="AA665" s="36"/>
      <c r="AB665" s="36"/>
      <c r="AC665" s="36"/>
      <c r="AD665" s="36"/>
      <c r="AE665" s="36"/>
      <c r="AT665" s="15" t="s">
        <v>171</v>
      </c>
      <c r="AU665" s="15" t="s">
        <v>79</v>
      </c>
    </row>
    <row r="666" spans="1:65" s="2" customFormat="1" ht="24.15" customHeight="1">
      <c r="A666" s="36"/>
      <c r="B666" s="37"/>
      <c r="C666" s="220" t="s">
        <v>2250</v>
      </c>
      <c r="D666" s="220" t="s">
        <v>205</v>
      </c>
      <c r="E666" s="221" t="s">
        <v>2251</v>
      </c>
      <c r="F666" s="222" t="s">
        <v>2252</v>
      </c>
      <c r="G666" s="223" t="s">
        <v>196</v>
      </c>
      <c r="H666" s="224">
        <v>26</v>
      </c>
      <c r="I666" s="225"/>
      <c r="J666" s="226">
        <f>ROUND(I666*H666,2)</f>
        <v>0</v>
      </c>
      <c r="K666" s="222" t="s">
        <v>168</v>
      </c>
      <c r="L666" s="227"/>
      <c r="M666" s="228" t="s">
        <v>19</v>
      </c>
      <c r="N666" s="229" t="s">
        <v>40</v>
      </c>
      <c r="O666" s="82"/>
      <c r="P666" s="211">
        <f>O666*H666</f>
        <v>0</v>
      </c>
      <c r="Q666" s="211">
        <v>0.0118</v>
      </c>
      <c r="R666" s="211">
        <f>Q666*H666</f>
        <v>0.3068</v>
      </c>
      <c r="S666" s="211">
        <v>0</v>
      </c>
      <c r="T666" s="212">
        <f>S666*H666</f>
        <v>0</v>
      </c>
      <c r="U666" s="36"/>
      <c r="V666" s="36"/>
      <c r="W666" s="36"/>
      <c r="X666" s="36"/>
      <c r="Y666" s="36"/>
      <c r="Z666" s="36"/>
      <c r="AA666" s="36"/>
      <c r="AB666" s="36"/>
      <c r="AC666" s="36"/>
      <c r="AD666" s="36"/>
      <c r="AE666" s="36"/>
      <c r="AR666" s="213" t="s">
        <v>314</v>
      </c>
      <c r="AT666" s="213" t="s">
        <v>205</v>
      </c>
      <c r="AU666" s="213" t="s">
        <v>79</v>
      </c>
      <c r="AY666" s="15" t="s">
        <v>162</v>
      </c>
      <c r="BE666" s="214">
        <f>IF(N666="základní",J666,0)</f>
        <v>0</v>
      </c>
      <c r="BF666" s="214">
        <f>IF(N666="snížená",J666,0)</f>
        <v>0</v>
      </c>
      <c r="BG666" s="214">
        <f>IF(N666="zákl. přenesená",J666,0)</f>
        <v>0</v>
      </c>
      <c r="BH666" s="214">
        <f>IF(N666="sníž. přenesená",J666,0)</f>
        <v>0</v>
      </c>
      <c r="BI666" s="214">
        <f>IF(N666="nulová",J666,0)</f>
        <v>0</v>
      </c>
      <c r="BJ666" s="15" t="s">
        <v>77</v>
      </c>
      <c r="BK666" s="214">
        <f>ROUND(I666*H666,2)</f>
        <v>0</v>
      </c>
      <c r="BL666" s="15" t="s">
        <v>238</v>
      </c>
      <c r="BM666" s="213" t="s">
        <v>2253</v>
      </c>
    </row>
    <row r="667" spans="1:65" s="2" customFormat="1" ht="24.15" customHeight="1">
      <c r="A667" s="36"/>
      <c r="B667" s="37"/>
      <c r="C667" s="202" t="s">
        <v>2254</v>
      </c>
      <c r="D667" s="202" t="s">
        <v>164</v>
      </c>
      <c r="E667" s="203" t="s">
        <v>2255</v>
      </c>
      <c r="F667" s="204" t="s">
        <v>2256</v>
      </c>
      <c r="G667" s="205" t="s">
        <v>196</v>
      </c>
      <c r="H667" s="206">
        <v>1</v>
      </c>
      <c r="I667" s="207"/>
      <c r="J667" s="208">
        <f>ROUND(I667*H667,2)</f>
        <v>0</v>
      </c>
      <c r="K667" s="204" t="s">
        <v>19</v>
      </c>
      <c r="L667" s="42"/>
      <c r="M667" s="209" t="s">
        <v>19</v>
      </c>
      <c r="N667" s="210" t="s">
        <v>40</v>
      </c>
      <c r="O667" s="82"/>
      <c r="P667" s="211">
        <f>O667*H667</f>
        <v>0</v>
      </c>
      <c r="Q667" s="211">
        <v>0</v>
      </c>
      <c r="R667" s="211">
        <f>Q667*H667</f>
        <v>0</v>
      </c>
      <c r="S667" s="211">
        <v>0</v>
      </c>
      <c r="T667" s="212">
        <f>S667*H667</f>
        <v>0</v>
      </c>
      <c r="U667" s="36"/>
      <c r="V667" s="36"/>
      <c r="W667" s="36"/>
      <c r="X667" s="36"/>
      <c r="Y667" s="36"/>
      <c r="Z667" s="36"/>
      <c r="AA667" s="36"/>
      <c r="AB667" s="36"/>
      <c r="AC667" s="36"/>
      <c r="AD667" s="36"/>
      <c r="AE667" s="36"/>
      <c r="AR667" s="213" t="s">
        <v>238</v>
      </c>
      <c r="AT667" s="213" t="s">
        <v>164</v>
      </c>
      <c r="AU667" s="213" t="s">
        <v>79</v>
      </c>
      <c r="AY667" s="15" t="s">
        <v>162</v>
      </c>
      <c r="BE667" s="214">
        <f>IF(N667="základní",J667,0)</f>
        <v>0</v>
      </c>
      <c r="BF667" s="214">
        <f>IF(N667="snížená",J667,0)</f>
        <v>0</v>
      </c>
      <c r="BG667" s="214">
        <f>IF(N667="zákl. přenesená",J667,0)</f>
        <v>0</v>
      </c>
      <c r="BH667" s="214">
        <f>IF(N667="sníž. přenesená",J667,0)</f>
        <v>0</v>
      </c>
      <c r="BI667" s="214">
        <f>IF(N667="nulová",J667,0)</f>
        <v>0</v>
      </c>
      <c r="BJ667" s="15" t="s">
        <v>77</v>
      </c>
      <c r="BK667" s="214">
        <f>ROUND(I667*H667,2)</f>
        <v>0</v>
      </c>
      <c r="BL667" s="15" t="s">
        <v>238</v>
      </c>
      <c r="BM667" s="213" t="s">
        <v>2257</v>
      </c>
    </row>
    <row r="668" spans="1:65" s="2" customFormat="1" ht="37.8" customHeight="1">
      <c r="A668" s="36"/>
      <c r="B668" s="37"/>
      <c r="C668" s="202" t="s">
        <v>2258</v>
      </c>
      <c r="D668" s="202" t="s">
        <v>164</v>
      </c>
      <c r="E668" s="203" t="s">
        <v>2259</v>
      </c>
      <c r="F668" s="204" t="s">
        <v>2260</v>
      </c>
      <c r="G668" s="205" t="s">
        <v>196</v>
      </c>
      <c r="H668" s="206">
        <v>19</v>
      </c>
      <c r="I668" s="207"/>
      <c r="J668" s="208">
        <f>ROUND(I668*H668,2)</f>
        <v>0</v>
      </c>
      <c r="K668" s="204" t="s">
        <v>168</v>
      </c>
      <c r="L668" s="42"/>
      <c r="M668" s="209" t="s">
        <v>19</v>
      </c>
      <c r="N668" s="210" t="s">
        <v>40</v>
      </c>
      <c r="O668" s="82"/>
      <c r="P668" s="211">
        <f>O668*H668</f>
        <v>0</v>
      </c>
      <c r="Q668" s="211">
        <v>0.00022</v>
      </c>
      <c r="R668" s="211">
        <f>Q668*H668</f>
        <v>0.0041800000000000006</v>
      </c>
      <c r="S668" s="211">
        <v>0</v>
      </c>
      <c r="T668" s="212">
        <f>S668*H668</f>
        <v>0</v>
      </c>
      <c r="U668" s="36"/>
      <c r="V668" s="36"/>
      <c r="W668" s="36"/>
      <c r="X668" s="36"/>
      <c r="Y668" s="36"/>
      <c r="Z668" s="36"/>
      <c r="AA668" s="36"/>
      <c r="AB668" s="36"/>
      <c r="AC668" s="36"/>
      <c r="AD668" s="36"/>
      <c r="AE668" s="36"/>
      <c r="AR668" s="213" t="s">
        <v>238</v>
      </c>
      <c r="AT668" s="213" t="s">
        <v>164</v>
      </c>
      <c r="AU668" s="213" t="s">
        <v>79</v>
      </c>
      <c r="AY668" s="15" t="s">
        <v>162</v>
      </c>
      <c r="BE668" s="214">
        <f>IF(N668="základní",J668,0)</f>
        <v>0</v>
      </c>
      <c r="BF668" s="214">
        <f>IF(N668="snížená",J668,0)</f>
        <v>0</v>
      </c>
      <c r="BG668" s="214">
        <f>IF(N668="zákl. přenesená",J668,0)</f>
        <v>0</v>
      </c>
      <c r="BH668" s="214">
        <f>IF(N668="sníž. přenesená",J668,0)</f>
        <v>0</v>
      </c>
      <c r="BI668" s="214">
        <f>IF(N668="nulová",J668,0)</f>
        <v>0</v>
      </c>
      <c r="BJ668" s="15" t="s">
        <v>77</v>
      </c>
      <c r="BK668" s="214">
        <f>ROUND(I668*H668,2)</f>
        <v>0</v>
      </c>
      <c r="BL668" s="15" t="s">
        <v>238</v>
      </c>
      <c r="BM668" s="213" t="s">
        <v>2261</v>
      </c>
    </row>
    <row r="669" spans="1:47" s="2" customFormat="1" ht="12">
      <c r="A669" s="36"/>
      <c r="B669" s="37"/>
      <c r="C669" s="38"/>
      <c r="D669" s="215" t="s">
        <v>171</v>
      </c>
      <c r="E669" s="38"/>
      <c r="F669" s="216" t="s">
        <v>2262</v>
      </c>
      <c r="G669" s="38"/>
      <c r="H669" s="38"/>
      <c r="I669" s="217"/>
      <c r="J669" s="38"/>
      <c r="K669" s="38"/>
      <c r="L669" s="42"/>
      <c r="M669" s="218"/>
      <c r="N669" s="219"/>
      <c r="O669" s="82"/>
      <c r="P669" s="82"/>
      <c r="Q669" s="82"/>
      <c r="R669" s="82"/>
      <c r="S669" s="82"/>
      <c r="T669" s="83"/>
      <c r="U669" s="36"/>
      <c r="V669" s="36"/>
      <c r="W669" s="36"/>
      <c r="X669" s="36"/>
      <c r="Y669" s="36"/>
      <c r="Z669" s="36"/>
      <c r="AA669" s="36"/>
      <c r="AB669" s="36"/>
      <c r="AC669" s="36"/>
      <c r="AD669" s="36"/>
      <c r="AE669" s="36"/>
      <c r="AT669" s="15" t="s">
        <v>171</v>
      </c>
      <c r="AU669" s="15" t="s">
        <v>79</v>
      </c>
    </row>
    <row r="670" spans="1:65" s="2" customFormat="1" ht="33" customHeight="1">
      <c r="A670" s="36"/>
      <c r="B670" s="37"/>
      <c r="C670" s="220" t="s">
        <v>2263</v>
      </c>
      <c r="D670" s="220" t="s">
        <v>205</v>
      </c>
      <c r="E670" s="221" t="s">
        <v>2264</v>
      </c>
      <c r="F670" s="222" t="s">
        <v>2265</v>
      </c>
      <c r="G670" s="223" t="s">
        <v>196</v>
      </c>
      <c r="H670" s="224">
        <v>1</v>
      </c>
      <c r="I670" s="225"/>
      <c r="J670" s="226">
        <f>ROUND(I670*H670,2)</f>
        <v>0</v>
      </c>
      <c r="K670" s="222" t="s">
        <v>168</v>
      </c>
      <c r="L670" s="227"/>
      <c r="M670" s="228" t="s">
        <v>19</v>
      </c>
      <c r="N670" s="229" t="s">
        <v>40</v>
      </c>
      <c r="O670" s="82"/>
      <c r="P670" s="211">
        <f>O670*H670</f>
        <v>0</v>
      </c>
      <c r="Q670" s="211">
        <v>0.01249</v>
      </c>
      <c r="R670" s="211">
        <f>Q670*H670</f>
        <v>0.01249</v>
      </c>
      <c r="S670" s="211">
        <v>0</v>
      </c>
      <c r="T670" s="212">
        <f>S670*H670</f>
        <v>0</v>
      </c>
      <c r="U670" s="36"/>
      <c r="V670" s="36"/>
      <c r="W670" s="36"/>
      <c r="X670" s="36"/>
      <c r="Y670" s="36"/>
      <c r="Z670" s="36"/>
      <c r="AA670" s="36"/>
      <c r="AB670" s="36"/>
      <c r="AC670" s="36"/>
      <c r="AD670" s="36"/>
      <c r="AE670" s="36"/>
      <c r="AR670" s="213" t="s">
        <v>314</v>
      </c>
      <c r="AT670" s="213" t="s">
        <v>205</v>
      </c>
      <c r="AU670" s="213" t="s">
        <v>79</v>
      </c>
      <c r="AY670" s="15" t="s">
        <v>162</v>
      </c>
      <c r="BE670" s="214">
        <f>IF(N670="základní",J670,0)</f>
        <v>0</v>
      </c>
      <c r="BF670" s="214">
        <f>IF(N670="snížená",J670,0)</f>
        <v>0</v>
      </c>
      <c r="BG670" s="214">
        <f>IF(N670="zákl. přenesená",J670,0)</f>
        <v>0</v>
      </c>
      <c r="BH670" s="214">
        <f>IF(N670="sníž. přenesená",J670,0)</f>
        <v>0</v>
      </c>
      <c r="BI670" s="214">
        <f>IF(N670="nulová",J670,0)</f>
        <v>0</v>
      </c>
      <c r="BJ670" s="15" t="s">
        <v>77</v>
      </c>
      <c r="BK670" s="214">
        <f>ROUND(I670*H670,2)</f>
        <v>0</v>
      </c>
      <c r="BL670" s="15" t="s">
        <v>238</v>
      </c>
      <c r="BM670" s="213" t="s">
        <v>2266</v>
      </c>
    </row>
    <row r="671" spans="1:65" s="2" customFormat="1" ht="37.8" customHeight="1">
      <c r="A671" s="36"/>
      <c r="B671" s="37"/>
      <c r="C671" s="220" t="s">
        <v>2267</v>
      </c>
      <c r="D671" s="220" t="s">
        <v>205</v>
      </c>
      <c r="E671" s="221" t="s">
        <v>2268</v>
      </c>
      <c r="F671" s="222" t="s">
        <v>2269</v>
      </c>
      <c r="G671" s="223" t="s">
        <v>196</v>
      </c>
      <c r="H671" s="224">
        <v>1</v>
      </c>
      <c r="I671" s="225"/>
      <c r="J671" s="226">
        <f>ROUND(I671*H671,2)</f>
        <v>0</v>
      </c>
      <c r="K671" s="222" t="s">
        <v>19</v>
      </c>
      <c r="L671" s="227"/>
      <c r="M671" s="228" t="s">
        <v>19</v>
      </c>
      <c r="N671" s="229" t="s">
        <v>40</v>
      </c>
      <c r="O671" s="82"/>
      <c r="P671" s="211">
        <f>O671*H671</f>
        <v>0</v>
      </c>
      <c r="Q671" s="211">
        <v>0.01249</v>
      </c>
      <c r="R671" s="211">
        <f>Q671*H671</f>
        <v>0.01249</v>
      </c>
      <c r="S671" s="211">
        <v>0</v>
      </c>
      <c r="T671" s="212">
        <f>S671*H671</f>
        <v>0</v>
      </c>
      <c r="U671" s="36"/>
      <c r="V671" s="36"/>
      <c r="W671" s="36"/>
      <c r="X671" s="36"/>
      <c r="Y671" s="36"/>
      <c r="Z671" s="36"/>
      <c r="AA671" s="36"/>
      <c r="AB671" s="36"/>
      <c r="AC671" s="36"/>
      <c r="AD671" s="36"/>
      <c r="AE671" s="36"/>
      <c r="AR671" s="213" t="s">
        <v>314</v>
      </c>
      <c r="AT671" s="213" t="s">
        <v>205</v>
      </c>
      <c r="AU671" s="213" t="s">
        <v>79</v>
      </c>
      <c r="AY671" s="15" t="s">
        <v>162</v>
      </c>
      <c r="BE671" s="214">
        <f>IF(N671="základní",J671,0)</f>
        <v>0</v>
      </c>
      <c r="BF671" s="214">
        <f>IF(N671="snížená",J671,0)</f>
        <v>0</v>
      </c>
      <c r="BG671" s="214">
        <f>IF(N671="zákl. přenesená",J671,0)</f>
        <v>0</v>
      </c>
      <c r="BH671" s="214">
        <f>IF(N671="sníž. přenesená",J671,0)</f>
        <v>0</v>
      </c>
      <c r="BI671" s="214">
        <f>IF(N671="nulová",J671,0)</f>
        <v>0</v>
      </c>
      <c r="BJ671" s="15" t="s">
        <v>77</v>
      </c>
      <c r="BK671" s="214">
        <f>ROUND(I671*H671,2)</f>
        <v>0</v>
      </c>
      <c r="BL671" s="15" t="s">
        <v>238</v>
      </c>
      <c r="BM671" s="213" t="s">
        <v>2270</v>
      </c>
    </row>
    <row r="672" spans="1:65" s="2" customFormat="1" ht="33" customHeight="1">
      <c r="A672" s="36"/>
      <c r="B672" s="37"/>
      <c r="C672" s="220" t="s">
        <v>2271</v>
      </c>
      <c r="D672" s="220" t="s">
        <v>205</v>
      </c>
      <c r="E672" s="221" t="s">
        <v>2272</v>
      </c>
      <c r="F672" s="222" t="s">
        <v>2273</v>
      </c>
      <c r="G672" s="223" t="s">
        <v>196</v>
      </c>
      <c r="H672" s="224">
        <v>1</v>
      </c>
      <c r="I672" s="225"/>
      <c r="J672" s="226">
        <f>ROUND(I672*H672,2)</f>
        <v>0</v>
      </c>
      <c r="K672" s="222" t="s">
        <v>168</v>
      </c>
      <c r="L672" s="227"/>
      <c r="M672" s="228" t="s">
        <v>19</v>
      </c>
      <c r="N672" s="229" t="s">
        <v>40</v>
      </c>
      <c r="O672" s="82"/>
      <c r="P672" s="211">
        <f>O672*H672</f>
        <v>0</v>
      </c>
      <c r="Q672" s="211">
        <v>0.01458</v>
      </c>
      <c r="R672" s="211">
        <f>Q672*H672</f>
        <v>0.01458</v>
      </c>
      <c r="S672" s="211">
        <v>0</v>
      </c>
      <c r="T672" s="212">
        <f>S672*H672</f>
        <v>0</v>
      </c>
      <c r="U672" s="36"/>
      <c r="V672" s="36"/>
      <c r="W672" s="36"/>
      <c r="X672" s="36"/>
      <c r="Y672" s="36"/>
      <c r="Z672" s="36"/>
      <c r="AA672" s="36"/>
      <c r="AB672" s="36"/>
      <c r="AC672" s="36"/>
      <c r="AD672" s="36"/>
      <c r="AE672" s="36"/>
      <c r="AR672" s="213" t="s">
        <v>314</v>
      </c>
      <c r="AT672" s="213" t="s">
        <v>205</v>
      </c>
      <c r="AU672" s="213" t="s">
        <v>79</v>
      </c>
      <c r="AY672" s="15" t="s">
        <v>162</v>
      </c>
      <c r="BE672" s="214">
        <f>IF(N672="základní",J672,0)</f>
        <v>0</v>
      </c>
      <c r="BF672" s="214">
        <f>IF(N672="snížená",J672,0)</f>
        <v>0</v>
      </c>
      <c r="BG672" s="214">
        <f>IF(N672="zákl. přenesená",J672,0)</f>
        <v>0</v>
      </c>
      <c r="BH672" s="214">
        <f>IF(N672="sníž. přenesená",J672,0)</f>
        <v>0</v>
      </c>
      <c r="BI672" s="214">
        <f>IF(N672="nulová",J672,0)</f>
        <v>0</v>
      </c>
      <c r="BJ672" s="15" t="s">
        <v>77</v>
      </c>
      <c r="BK672" s="214">
        <f>ROUND(I672*H672,2)</f>
        <v>0</v>
      </c>
      <c r="BL672" s="15" t="s">
        <v>238</v>
      </c>
      <c r="BM672" s="213" t="s">
        <v>2274</v>
      </c>
    </row>
    <row r="673" spans="1:65" s="2" customFormat="1" ht="33" customHeight="1">
      <c r="A673" s="36"/>
      <c r="B673" s="37"/>
      <c r="C673" s="220" t="s">
        <v>2275</v>
      </c>
      <c r="D673" s="220" t="s">
        <v>205</v>
      </c>
      <c r="E673" s="221" t="s">
        <v>2276</v>
      </c>
      <c r="F673" s="222" t="s">
        <v>2277</v>
      </c>
      <c r="G673" s="223" t="s">
        <v>196</v>
      </c>
      <c r="H673" s="224">
        <v>2</v>
      </c>
      <c r="I673" s="225"/>
      <c r="J673" s="226">
        <f>ROUND(I673*H673,2)</f>
        <v>0</v>
      </c>
      <c r="K673" s="222" t="s">
        <v>168</v>
      </c>
      <c r="L673" s="227"/>
      <c r="M673" s="228" t="s">
        <v>19</v>
      </c>
      <c r="N673" s="229" t="s">
        <v>40</v>
      </c>
      <c r="O673" s="82"/>
      <c r="P673" s="211">
        <f>O673*H673</f>
        <v>0</v>
      </c>
      <c r="Q673" s="211">
        <v>0.01489</v>
      </c>
      <c r="R673" s="211">
        <f>Q673*H673</f>
        <v>0.02978</v>
      </c>
      <c r="S673" s="211">
        <v>0</v>
      </c>
      <c r="T673" s="212">
        <f>S673*H673</f>
        <v>0</v>
      </c>
      <c r="U673" s="36"/>
      <c r="V673" s="36"/>
      <c r="W673" s="36"/>
      <c r="X673" s="36"/>
      <c r="Y673" s="36"/>
      <c r="Z673" s="36"/>
      <c r="AA673" s="36"/>
      <c r="AB673" s="36"/>
      <c r="AC673" s="36"/>
      <c r="AD673" s="36"/>
      <c r="AE673" s="36"/>
      <c r="AR673" s="213" t="s">
        <v>314</v>
      </c>
      <c r="AT673" s="213" t="s">
        <v>205</v>
      </c>
      <c r="AU673" s="213" t="s">
        <v>79</v>
      </c>
      <c r="AY673" s="15" t="s">
        <v>162</v>
      </c>
      <c r="BE673" s="214">
        <f>IF(N673="základní",J673,0)</f>
        <v>0</v>
      </c>
      <c r="BF673" s="214">
        <f>IF(N673="snížená",J673,0)</f>
        <v>0</v>
      </c>
      <c r="BG673" s="214">
        <f>IF(N673="zákl. přenesená",J673,0)</f>
        <v>0</v>
      </c>
      <c r="BH673" s="214">
        <f>IF(N673="sníž. přenesená",J673,0)</f>
        <v>0</v>
      </c>
      <c r="BI673" s="214">
        <f>IF(N673="nulová",J673,0)</f>
        <v>0</v>
      </c>
      <c r="BJ673" s="15" t="s">
        <v>77</v>
      </c>
      <c r="BK673" s="214">
        <f>ROUND(I673*H673,2)</f>
        <v>0</v>
      </c>
      <c r="BL673" s="15" t="s">
        <v>238</v>
      </c>
      <c r="BM673" s="213" t="s">
        <v>2278</v>
      </c>
    </row>
    <row r="674" spans="1:65" s="2" customFormat="1" ht="33" customHeight="1">
      <c r="A674" s="36"/>
      <c r="B674" s="37"/>
      <c r="C674" s="220" t="s">
        <v>2279</v>
      </c>
      <c r="D674" s="220" t="s">
        <v>205</v>
      </c>
      <c r="E674" s="221" t="s">
        <v>2280</v>
      </c>
      <c r="F674" s="222" t="s">
        <v>2281</v>
      </c>
      <c r="G674" s="223" t="s">
        <v>196</v>
      </c>
      <c r="H674" s="224">
        <v>5</v>
      </c>
      <c r="I674" s="225"/>
      <c r="J674" s="226">
        <f>ROUND(I674*H674,2)</f>
        <v>0</v>
      </c>
      <c r="K674" s="222" t="s">
        <v>168</v>
      </c>
      <c r="L674" s="227"/>
      <c r="M674" s="228" t="s">
        <v>19</v>
      </c>
      <c r="N674" s="229" t="s">
        <v>40</v>
      </c>
      <c r="O674" s="82"/>
      <c r="P674" s="211">
        <f>O674*H674</f>
        <v>0</v>
      </c>
      <c r="Q674" s="211">
        <v>0.01521</v>
      </c>
      <c r="R674" s="211">
        <f>Q674*H674</f>
        <v>0.07604999999999999</v>
      </c>
      <c r="S674" s="211">
        <v>0</v>
      </c>
      <c r="T674" s="212">
        <f>S674*H674</f>
        <v>0</v>
      </c>
      <c r="U674" s="36"/>
      <c r="V674" s="36"/>
      <c r="W674" s="36"/>
      <c r="X674" s="36"/>
      <c r="Y674" s="36"/>
      <c r="Z674" s="36"/>
      <c r="AA674" s="36"/>
      <c r="AB674" s="36"/>
      <c r="AC674" s="36"/>
      <c r="AD674" s="36"/>
      <c r="AE674" s="36"/>
      <c r="AR674" s="213" t="s">
        <v>314</v>
      </c>
      <c r="AT674" s="213" t="s">
        <v>205</v>
      </c>
      <c r="AU674" s="213" t="s">
        <v>79</v>
      </c>
      <c r="AY674" s="15" t="s">
        <v>162</v>
      </c>
      <c r="BE674" s="214">
        <f>IF(N674="základní",J674,0)</f>
        <v>0</v>
      </c>
      <c r="BF674" s="214">
        <f>IF(N674="snížená",J674,0)</f>
        <v>0</v>
      </c>
      <c r="BG674" s="214">
        <f>IF(N674="zákl. přenesená",J674,0)</f>
        <v>0</v>
      </c>
      <c r="BH674" s="214">
        <f>IF(N674="sníž. přenesená",J674,0)</f>
        <v>0</v>
      </c>
      <c r="BI674" s="214">
        <f>IF(N674="nulová",J674,0)</f>
        <v>0</v>
      </c>
      <c r="BJ674" s="15" t="s">
        <v>77</v>
      </c>
      <c r="BK674" s="214">
        <f>ROUND(I674*H674,2)</f>
        <v>0</v>
      </c>
      <c r="BL674" s="15" t="s">
        <v>238</v>
      </c>
      <c r="BM674" s="213" t="s">
        <v>2282</v>
      </c>
    </row>
    <row r="675" spans="1:65" s="2" customFormat="1" ht="33" customHeight="1">
      <c r="A675" s="36"/>
      <c r="B675" s="37"/>
      <c r="C675" s="220" t="s">
        <v>2283</v>
      </c>
      <c r="D675" s="220" t="s">
        <v>205</v>
      </c>
      <c r="E675" s="221" t="s">
        <v>2284</v>
      </c>
      <c r="F675" s="222" t="s">
        <v>2285</v>
      </c>
      <c r="G675" s="223" t="s">
        <v>196</v>
      </c>
      <c r="H675" s="224">
        <v>2</v>
      </c>
      <c r="I675" s="225"/>
      <c r="J675" s="226">
        <f>ROUND(I675*H675,2)</f>
        <v>0</v>
      </c>
      <c r="K675" s="222" t="s">
        <v>168</v>
      </c>
      <c r="L675" s="227"/>
      <c r="M675" s="228" t="s">
        <v>19</v>
      </c>
      <c r="N675" s="229" t="s">
        <v>40</v>
      </c>
      <c r="O675" s="82"/>
      <c r="P675" s="211">
        <f>O675*H675</f>
        <v>0</v>
      </c>
      <c r="Q675" s="211">
        <v>0.01553</v>
      </c>
      <c r="R675" s="211">
        <f>Q675*H675</f>
        <v>0.03106</v>
      </c>
      <c r="S675" s="211">
        <v>0</v>
      </c>
      <c r="T675" s="212">
        <f>S675*H675</f>
        <v>0</v>
      </c>
      <c r="U675" s="36"/>
      <c r="V675" s="36"/>
      <c r="W675" s="36"/>
      <c r="X675" s="36"/>
      <c r="Y675" s="36"/>
      <c r="Z675" s="36"/>
      <c r="AA675" s="36"/>
      <c r="AB675" s="36"/>
      <c r="AC675" s="36"/>
      <c r="AD675" s="36"/>
      <c r="AE675" s="36"/>
      <c r="AR675" s="213" t="s">
        <v>314</v>
      </c>
      <c r="AT675" s="213" t="s">
        <v>205</v>
      </c>
      <c r="AU675" s="213" t="s">
        <v>79</v>
      </c>
      <c r="AY675" s="15" t="s">
        <v>162</v>
      </c>
      <c r="BE675" s="214">
        <f>IF(N675="základní",J675,0)</f>
        <v>0</v>
      </c>
      <c r="BF675" s="214">
        <f>IF(N675="snížená",J675,0)</f>
        <v>0</v>
      </c>
      <c r="BG675" s="214">
        <f>IF(N675="zákl. přenesená",J675,0)</f>
        <v>0</v>
      </c>
      <c r="BH675" s="214">
        <f>IF(N675="sníž. přenesená",J675,0)</f>
        <v>0</v>
      </c>
      <c r="BI675" s="214">
        <f>IF(N675="nulová",J675,0)</f>
        <v>0</v>
      </c>
      <c r="BJ675" s="15" t="s">
        <v>77</v>
      </c>
      <c r="BK675" s="214">
        <f>ROUND(I675*H675,2)</f>
        <v>0</v>
      </c>
      <c r="BL675" s="15" t="s">
        <v>238</v>
      </c>
      <c r="BM675" s="213" t="s">
        <v>2286</v>
      </c>
    </row>
    <row r="676" spans="1:65" s="2" customFormat="1" ht="37.8" customHeight="1">
      <c r="A676" s="36"/>
      <c r="B676" s="37"/>
      <c r="C676" s="220" t="s">
        <v>2287</v>
      </c>
      <c r="D676" s="220" t="s">
        <v>205</v>
      </c>
      <c r="E676" s="221" t="s">
        <v>2288</v>
      </c>
      <c r="F676" s="222" t="s">
        <v>2289</v>
      </c>
      <c r="G676" s="223" t="s">
        <v>196</v>
      </c>
      <c r="H676" s="224">
        <v>1</v>
      </c>
      <c r="I676" s="225"/>
      <c r="J676" s="226">
        <f>ROUND(I676*H676,2)</f>
        <v>0</v>
      </c>
      <c r="K676" s="222" t="s">
        <v>19</v>
      </c>
      <c r="L676" s="227"/>
      <c r="M676" s="228" t="s">
        <v>19</v>
      </c>
      <c r="N676" s="229" t="s">
        <v>40</v>
      </c>
      <c r="O676" s="82"/>
      <c r="P676" s="211">
        <f>O676*H676</f>
        <v>0</v>
      </c>
      <c r="Q676" s="211">
        <v>0.01489</v>
      </c>
      <c r="R676" s="211">
        <f>Q676*H676</f>
        <v>0.01489</v>
      </c>
      <c r="S676" s="211">
        <v>0</v>
      </c>
      <c r="T676" s="212">
        <f>S676*H676</f>
        <v>0</v>
      </c>
      <c r="U676" s="36"/>
      <c r="V676" s="36"/>
      <c r="W676" s="36"/>
      <c r="X676" s="36"/>
      <c r="Y676" s="36"/>
      <c r="Z676" s="36"/>
      <c r="AA676" s="36"/>
      <c r="AB676" s="36"/>
      <c r="AC676" s="36"/>
      <c r="AD676" s="36"/>
      <c r="AE676" s="36"/>
      <c r="AR676" s="213" t="s">
        <v>314</v>
      </c>
      <c r="AT676" s="213" t="s">
        <v>205</v>
      </c>
      <c r="AU676" s="213" t="s">
        <v>79</v>
      </c>
      <c r="AY676" s="15" t="s">
        <v>162</v>
      </c>
      <c r="BE676" s="214">
        <f>IF(N676="základní",J676,0)</f>
        <v>0</v>
      </c>
      <c r="BF676" s="214">
        <f>IF(N676="snížená",J676,0)</f>
        <v>0</v>
      </c>
      <c r="BG676" s="214">
        <f>IF(N676="zákl. přenesená",J676,0)</f>
        <v>0</v>
      </c>
      <c r="BH676" s="214">
        <f>IF(N676="sníž. přenesená",J676,0)</f>
        <v>0</v>
      </c>
      <c r="BI676" s="214">
        <f>IF(N676="nulová",J676,0)</f>
        <v>0</v>
      </c>
      <c r="BJ676" s="15" t="s">
        <v>77</v>
      </c>
      <c r="BK676" s="214">
        <f>ROUND(I676*H676,2)</f>
        <v>0</v>
      </c>
      <c r="BL676" s="15" t="s">
        <v>238</v>
      </c>
      <c r="BM676" s="213" t="s">
        <v>2290</v>
      </c>
    </row>
    <row r="677" spans="1:65" s="2" customFormat="1" ht="37.8" customHeight="1">
      <c r="A677" s="36"/>
      <c r="B677" s="37"/>
      <c r="C677" s="220" t="s">
        <v>2291</v>
      </c>
      <c r="D677" s="220" t="s">
        <v>205</v>
      </c>
      <c r="E677" s="221" t="s">
        <v>2292</v>
      </c>
      <c r="F677" s="222" t="s">
        <v>2293</v>
      </c>
      <c r="G677" s="223" t="s">
        <v>196</v>
      </c>
      <c r="H677" s="224">
        <v>1</v>
      </c>
      <c r="I677" s="225"/>
      <c r="J677" s="226">
        <f>ROUND(I677*H677,2)</f>
        <v>0</v>
      </c>
      <c r="K677" s="222" t="s">
        <v>19</v>
      </c>
      <c r="L677" s="227"/>
      <c r="M677" s="228" t="s">
        <v>19</v>
      </c>
      <c r="N677" s="229" t="s">
        <v>40</v>
      </c>
      <c r="O677" s="82"/>
      <c r="P677" s="211">
        <f>O677*H677</f>
        <v>0</v>
      </c>
      <c r="Q677" s="211">
        <v>0.01521</v>
      </c>
      <c r="R677" s="211">
        <f>Q677*H677</f>
        <v>0.01521</v>
      </c>
      <c r="S677" s="211">
        <v>0</v>
      </c>
      <c r="T677" s="212">
        <f>S677*H677</f>
        <v>0</v>
      </c>
      <c r="U677" s="36"/>
      <c r="V677" s="36"/>
      <c r="W677" s="36"/>
      <c r="X677" s="36"/>
      <c r="Y677" s="36"/>
      <c r="Z677" s="36"/>
      <c r="AA677" s="36"/>
      <c r="AB677" s="36"/>
      <c r="AC677" s="36"/>
      <c r="AD677" s="36"/>
      <c r="AE677" s="36"/>
      <c r="AR677" s="213" t="s">
        <v>314</v>
      </c>
      <c r="AT677" s="213" t="s">
        <v>205</v>
      </c>
      <c r="AU677" s="213" t="s">
        <v>79</v>
      </c>
      <c r="AY677" s="15" t="s">
        <v>162</v>
      </c>
      <c r="BE677" s="214">
        <f>IF(N677="základní",J677,0)</f>
        <v>0</v>
      </c>
      <c r="BF677" s="214">
        <f>IF(N677="snížená",J677,0)</f>
        <v>0</v>
      </c>
      <c r="BG677" s="214">
        <f>IF(N677="zákl. přenesená",J677,0)</f>
        <v>0</v>
      </c>
      <c r="BH677" s="214">
        <f>IF(N677="sníž. přenesená",J677,0)</f>
        <v>0</v>
      </c>
      <c r="BI677" s="214">
        <f>IF(N677="nulová",J677,0)</f>
        <v>0</v>
      </c>
      <c r="BJ677" s="15" t="s">
        <v>77</v>
      </c>
      <c r="BK677" s="214">
        <f>ROUND(I677*H677,2)</f>
        <v>0</v>
      </c>
      <c r="BL677" s="15" t="s">
        <v>238</v>
      </c>
      <c r="BM677" s="213" t="s">
        <v>2294</v>
      </c>
    </row>
    <row r="678" spans="1:65" s="2" customFormat="1" ht="37.8" customHeight="1">
      <c r="A678" s="36"/>
      <c r="B678" s="37"/>
      <c r="C678" s="220" t="s">
        <v>2295</v>
      </c>
      <c r="D678" s="220" t="s">
        <v>205</v>
      </c>
      <c r="E678" s="221" t="s">
        <v>2296</v>
      </c>
      <c r="F678" s="222" t="s">
        <v>2297</v>
      </c>
      <c r="G678" s="223" t="s">
        <v>196</v>
      </c>
      <c r="H678" s="224">
        <v>3</v>
      </c>
      <c r="I678" s="225"/>
      <c r="J678" s="226">
        <f>ROUND(I678*H678,2)</f>
        <v>0</v>
      </c>
      <c r="K678" s="222" t="s">
        <v>19</v>
      </c>
      <c r="L678" s="227"/>
      <c r="M678" s="228" t="s">
        <v>19</v>
      </c>
      <c r="N678" s="229" t="s">
        <v>40</v>
      </c>
      <c r="O678" s="82"/>
      <c r="P678" s="211">
        <f>O678*H678</f>
        <v>0</v>
      </c>
      <c r="Q678" s="211">
        <v>0.01553</v>
      </c>
      <c r="R678" s="211">
        <f>Q678*H678</f>
        <v>0.04659</v>
      </c>
      <c r="S678" s="211">
        <v>0</v>
      </c>
      <c r="T678" s="212">
        <f>S678*H678</f>
        <v>0</v>
      </c>
      <c r="U678" s="36"/>
      <c r="V678" s="36"/>
      <c r="W678" s="36"/>
      <c r="X678" s="36"/>
      <c r="Y678" s="36"/>
      <c r="Z678" s="36"/>
      <c r="AA678" s="36"/>
      <c r="AB678" s="36"/>
      <c r="AC678" s="36"/>
      <c r="AD678" s="36"/>
      <c r="AE678" s="36"/>
      <c r="AR678" s="213" t="s">
        <v>314</v>
      </c>
      <c r="AT678" s="213" t="s">
        <v>205</v>
      </c>
      <c r="AU678" s="213" t="s">
        <v>79</v>
      </c>
      <c r="AY678" s="15" t="s">
        <v>162</v>
      </c>
      <c r="BE678" s="214">
        <f>IF(N678="základní",J678,0)</f>
        <v>0</v>
      </c>
      <c r="BF678" s="214">
        <f>IF(N678="snížená",J678,0)</f>
        <v>0</v>
      </c>
      <c r="BG678" s="214">
        <f>IF(N678="zákl. přenesená",J678,0)</f>
        <v>0</v>
      </c>
      <c r="BH678" s="214">
        <f>IF(N678="sníž. přenesená",J678,0)</f>
        <v>0</v>
      </c>
      <c r="BI678" s="214">
        <f>IF(N678="nulová",J678,0)</f>
        <v>0</v>
      </c>
      <c r="BJ678" s="15" t="s">
        <v>77</v>
      </c>
      <c r="BK678" s="214">
        <f>ROUND(I678*H678,2)</f>
        <v>0</v>
      </c>
      <c r="BL678" s="15" t="s">
        <v>238</v>
      </c>
      <c r="BM678" s="213" t="s">
        <v>2298</v>
      </c>
    </row>
    <row r="679" spans="1:65" s="2" customFormat="1" ht="37.8" customHeight="1">
      <c r="A679" s="36"/>
      <c r="B679" s="37"/>
      <c r="C679" s="220" t="s">
        <v>2299</v>
      </c>
      <c r="D679" s="220" t="s">
        <v>205</v>
      </c>
      <c r="E679" s="221" t="s">
        <v>2300</v>
      </c>
      <c r="F679" s="222" t="s">
        <v>2301</v>
      </c>
      <c r="G679" s="223" t="s">
        <v>196</v>
      </c>
      <c r="H679" s="224">
        <v>1</v>
      </c>
      <c r="I679" s="225"/>
      <c r="J679" s="226">
        <f>ROUND(I679*H679,2)</f>
        <v>0</v>
      </c>
      <c r="K679" s="222" t="s">
        <v>19</v>
      </c>
      <c r="L679" s="227"/>
      <c r="M679" s="228" t="s">
        <v>19</v>
      </c>
      <c r="N679" s="229" t="s">
        <v>40</v>
      </c>
      <c r="O679" s="82"/>
      <c r="P679" s="211">
        <f>O679*H679</f>
        <v>0</v>
      </c>
      <c r="Q679" s="211">
        <v>0.02396</v>
      </c>
      <c r="R679" s="211">
        <f>Q679*H679</f>
        <v>0.02396</v>
      </c>
      <c r="S679" s="211">
        <v>0</v>
      </c>
      <c r="T679" s="212">
        <f>S679*H679</f>
        <v>0</v>
      </c>
      <c r="U679" s="36"/>
      <c r="V679" s="36"/>
      <c r="W679" s="36"/>
      <c r="X679" s="36"/>
      <c r="Y679" s="36"/>
      <c r="Z679" s="36"/>
      <c r="AA679" s="36"/>
      <c r="AB679" s="36"/>
      <c r="AC679" s="36"/>
      <c r="AD679" s="36"/>
      <c r="AE679" s="36"/>
      <c r="AR679" s="213" t="s">
        <v>314</v>
      </c>
      <c r="AT679" s="213" t="s">
        <v>205</v>
      </c>
      <c r="AU679" s="213" t="s">
        <v>79</v>
      </c>
      <c r="AY679" s="15" t="s">
        <v>162</v>
      </c>
      <c r="BE679" s="214">
        <f>IF(N679="základní",J679,0)</f>
        <v>0</v>
      </c>
      <c r="BF679" s="214">
        <f>IF(N679="snížená",J679,0)</f>
        <v>0</v>
      </c>
      <c r="BG679" s="214">
        <f>IF(N679="zákl. přenesená",J679,0)</f>
        <v>0</v>
      </c>
      <c r="BH679" s="214">
        <f>IF(N679="sníž. přenesená",J679,0)</f>
        <v>0</v>
      </c>
      <c r="BI679" s="214">
        <f>IF(N679="nulová",J679,0)</f>
        <v>0</v>
      </c>
      <c r="BJ679" s="15" t="s">
        <v>77</v>
      </c>
      <c r="BK679" s="214">
        <f>ROUND(I679*H679,2)</f>
        <v>0</v>
      </c>
      <c r="BL679" s="15" t="s">
        <v>238</v>
      </c>
      <c r="BM679" s="213" t="s">
        <v>2302</v>
      </c>
    </row>
    <row r="680" spans="1:65" s="2" customFormat="1" ht="37.8" customHeight="1">
      <c r="A680" s="36"/>
      <c r="B680" s="37"/>
      <c r="C680" s="220" t="s">
        <v>2303</v>
      </c>
      <c r="D680" s="220" t="s">
        <v>205</v>
      </c>
      <c r="E680" s="221" t="s">
        <v>2304</v>
      </c>
      <c r="F680" s="222" t="s">
        <v>2305</v>
      </c>
      <c r="G680" s="223" t="s">
        <v>196</v>
      </c>
      <c r="H680" s="224">
        <v>1</v>
      </c>
      <c r="I680" s="225"/>
      <c r="J680" s="226">
        <f>ROUND(I680*H680,2)</f>
        <v>0</v>
      </c>
      <c r="K680" s="222" t="s">
        <v>19</v>
      </c>
      <c r="L680" s="227"/>
      <c r="M680" s="228" t="s">
        <v>19</v>
      </c>
      <c r="N680" s="229" t="s">
        <v>40</v>
      </c>
      <c r="O680" s="82"/>
      <c r="P680" s="211">
        <f>O680*H680</f>
        <v>0</v>
      </c>
      <c r="Q680" s="211">
        <v>0.02521</v>
      </c>
      <c r="R680" s="211">
        <f>Q680*H680</f>
        <v>0.02521</v>
      </c>
      <c r="S680" s="211">
        <v>0</v>
      </c>
      <c r="T680" s="212">
        <f>S680*H680</f>
        <v>0</v>
      </c>
      <c r="U680" s="36"/>
      <c r="V680" s="36"/>
      <c r="W680" s="36"/>
      <c r="X680" s="36"/>
      <c r="Y680" s="36"/>
      <c r="Z680" s="36"/>
      <c r="AA680" s="36"/>
      <c r="AB680" s="36"/>
      <c r="AC680" s="36"/>
      <c r="AD680" s="36"/>
      <c r="AE680" s="36"/>
      <c r="AR680" s="213" t="s">
        <v>314</v>
      </c>
      <c r="AT680" s="213" t="s">
        <v>205</v>
      </c>
      <c r="AU680" s="213" t="s">
        <v>79</v>
      </c>
      <c r="AY680" s="15" t="s">
        <v>162</v>
      </c>
      <c r="BE680" s="214">
        <f>IF(N680="základní",J680,0)</f>
        <v>0</v>
      </c>
      <c r="BF680" s="214">
        <f>IF(N680="snížená",J680,0)</f>
        <v>0</v>
      </c>
      <c r="BG680" s="214">
        <f>IF(N680="zákl. přenesená",J680,0)</f>
        <v>0</v>
      </c>
      <c r="BH680" s="214">
        <f>IF(N680="sníž. přenesená",J680,0)</f>
        <v>0</v>
      </c>
      <c r="BI680" s="214">
        <f>IF(N680="nulová",J680,0)</f>
        <v>0</v>
      </c>
      <c r="BJ680" s="15" t="s">
        <v>77</v>
      </c>
      <c r="BK680" s="214">
        <f>ROUND(I680*H680,2)</f>
        <v>0</v>
      </c>
      <c r="BL680" s="15" t="s">
        <v>238</v>
      </c>
      <c r="BM680" s="213" t="s">
        <v>2306</v>
      </c>
    </row>
    <row r="681" spans="1:65" s="2" customFormat="1" ht="37.8" customHeight="1">
      <c r="A681" s="36"/>
      <c r="B681" s="37"/>
      <c r="C681" s="202" t="s">
        <v>2307</v>
      </c>
      <c r="D681" s="202" t="s">
        <v>164</v>
      </c>
      <c r="E681" s="203" t="s">
        <v>2308</v>
      </c>
      <c r="F681" s="204" t="s">
        <v>2309</v>
      </c>
      <c r="G681" s="205" t="s">
        <v>196</v>
      </c>
      <c r="H681" s="206">
        <v>9</v>
      </c>
      <c r="I681" s="207"/>
      <c r="J681" s="208">
        <f>ROUND(I681*H681,2)</f>
        <v>0</v>
      </c>
      <c r="K681" s="204" t="s">
        <v>19</v>
      </c>
      <c r="L681" s="42"/>
      <c r="M681" s="209" t="s">
        <v>19</v>
      </c>
      <c r="N681" s="210" t="s">
        <v>40</v>
      </c>
      <c r="O681" s="82"/>
      <c r="P681" s="211">
        <f>O681*H681</f>
        <v>0</v>
      </c>
      <c r="Q681" s="211">
        <v>0.00022</v>
      </c>
      <c r="R681" s="211">
        <f>Q681*H681</f>
        <v>0.00198</v>
      </c>
      <c r="S681" s="211">
        <v>0</v>
      </c>
      <c r="T681" s="212">
        <f>S681*H681</f>
        <v>0</v>
      </c>
      <c r="U681" s="36"/>
      <c r="V681" s="36"/>
      <c r="W681" s="36"/>
      <c r="X681" s="36"/>
      <c r="Y681" s="36"/>
      <c r="Z681" s="36"/>
      <c r="AA681" s="36"/>
      <c r="AB681" s="36"/>
      <c r="AC681" s="36"/>
      <c r="AD681" s="36"/>
      <c r="AE681" s="36"/>
      <c r="AR681" s="213" t="s">
        <v>238</v>
      </c>
      <c r="AT681" s="213" t="s">
        <v>164</v>
      </c>
      <c r="AU681" s="213" t="s">
        <v>79</v>
      </c>
      <c r="AY681" s="15" t="s">
        <v>162</v>
      </c>
      <c r="BE681" s="214">
        <f>IF(N681="základní",J681,0)</f>
        <v>0</v>
      </c>
      <c r="BF681" s="214">
        <f>IF(N681="snížená",J681,0)</f>
        <v>0</v>
      </c>
      <c r="BG681" s="214">
        <f>IF(N681="zákl. přenesená",J681,0)</f>
        <v>0</v>
      </c>
      <c r="BH681" s="214">
        <f>IF(N681="sníž. přenesená",J681,0)</f>
        <v>0</v>
      </c>
      <c r="BI681" s="214">
        <f>IF(N681="nulová",J681,0)</f>
        <v>0</v>
      </c>
      <c r="BJ681" s="15" t="s">
        <v>77</v>
      </c>
      <c r="BK681" s="214">
        <f>ROUND(I681*H681,2)</f>
        <v>0</v>
      </c>
      <c r="BL681" s="15" t="s">
        <v>238</v>
      </c>
      <c r="BM681" s="213" t="s">
        <v>2310</v>
      </c>
    </row>
    <row r="682" spans="1:65" s="2" customFormat="1" ht="37.8" customHeight="1">
      <c r="A682" s="36"/>
      <c r="B682" s="37"/>
      <c r="C682" s="220" t="s">
        <v>2311</v>
      </c>
      <c r="D682" s="220" t="s">
        <v>205</v>
      </c>
      <c r="E682" s="221" t="s">
        <v>2312</v>
      </c>
      <c r="F682" s="222" t="s">
        <v>2313</v>
      </c>
      <c r="G682" s="223" t="s">
        <v>196</v>
      </c>
      <c r="H682" s="224">
        <v>9</v>
      </c>
      <c r="I682" s="225"/>
      <c r="J682" s="226">
        <f>ROUND(I682*H682,2)</f>
        <v>0</v>
      </c>
      <c r="K682" s="222" t="s">
        <v>19</v>
      </c>
      <c r="L682" s="227"/>
      <c r="M682" s="228" t="s">
        <v>19</v>
      </c>
      <c r="N682" s="229" t="s">
        <v>40</v>
      </c>
      <c r="O682" s="82"/>
      <c r="P682" s="211">
        <f>O682*H682</f>
        <v>0</v>
      </c>
      <c r="Q682" s="211">
        <v>0.01553</v>
      </c>
      <c r="R682" s="211">
        <f>Q682*H682</f>
        <v>0.13977</v>
      </c>
      <c r="S682" s="211">
        <v>0</v>
      </c>
      <c r="T682" s="212">
        <f>S682*H682</f>
        <v>0</v>
      </c>
      <c r="U682" s="36"/>
      <c r="V682" s="36"/>
      <c r="W682" s="36"/>
      <c r="X682" s="36"/>
      <c r="Y682" s="36"/>
      <c r="Z682" s="36"/>
      <c r="AA682" s="36"/>
      <c r="AB682" s="36"/>
      <c r="AC682" s="36"/>
      <c r="AD682" s="36"/>
      <c r="AE682" s="36"/>
      <c r="AR682" s="213" t="s">
        <v>314</v>
      </c>
      <c r="AT682" s="213" t="s">
        <v>205</v>
      </c>
      <c r="AU682" s="213" t="s">
        <v>79</v>
      </c>
      <c r="AY682" s="15" t="s">
        <v>162</v>
      </c>
      <c r="BE682" s="214">
        <f>IF(N682="základní",J682,0)</f>
        <v>0</v>
      </c>
      <c r="BF682" s="214">
        <f>IF(N682="snížená",J682,0)</f>
        <v>0</v>
      </c>
      <c r="BG682" s="214">
        <f>IF(N682="zákl. přenesená",J682,0)</f>
        <v>0</v>
      </c>
      <c r="BH682" s="214">
        <f>IF(N682="sníž. přenesená",J682,0)</f>
        <v>0</v>
      </c>
      <c r="BI682" s="214">
        <f>IF(N682="nulová",J682,0)</f>
        <v>0</v>
      </c>
      <c r="BJ682" s="15" t="s">
        <v>77</v>
      </c>
      <c r="BK682" s="214">
        <f>ROUND(I682*H682,2)</f>
        <v>0</v>
      </c>
      <c r="BL682" s="15" t="s">
        <v>238</v>
      </c>
      <c r="BM682" s="213" t="s">
        <v>2314</v>
      </c>
    </row>
    <row r="683" spans="1:65" s="2" customFormat="1" ht="55.5" customHeight="1">
      <c r="A683" s="36"/>
      <c r="B683" s="37"/>
      <c r="C683" s="202" t="s">
        <v>2315</v>
      </c>
      <c r="D683" s="202" t="s">
        <v>164</v>
      </c>
      <c r="E683" s="203" t="s">
        <v>2316</v>
      </c>
      <c r="F683" s="204" t="s">
        <v>2317</v>
      </c>
      <c r="G683" s="205" t="s">
        <v>196</v>
      </c>
      <c r="H683" s="206">
        <v>2</v>
      </c>
      <c r="I683" s="207"/>
      <c r="J683" s="208">
        <f>ROUND(I683*H683,2)</f>
        <v>0</v>
      </c>
      <c r="K683" s="204" t="s">
        <v>168</v>
      </c>
      <c r="L683" s="42"/>
      <c r="M683" s="209" t="s">
        <v>19</v>
      </c>
      <c r="N683" s="210" t="s">
        <v>40</v>
      </c>
      <c r="O683" s="82"/>
      <c r="P683" s="211">
        <f>O683*H683</f>
        <v>0</v>
      </c>
      <c r="Q683" s="211">
        <v>0</v>
      </c>
      <c r="R683" s="211">
        <f>Q683*H683</f>
        <v>0</v>
      </c>
      <c r="S683" s="211">
        <v>0</v>
      </c>
      <c r="T683" s="212">
        <f>S683*H683</f>
        <v>0</v>
      </c>
      <c r="U683" s="36"/>
      <c r="V683" s="36"/>
      <c r="W683" s="36"/>
      <c r="X683" s="36"/>
      <c r="Y683" s="36"/>
      <c r="Z683" s="36"/>
      <c r="AA683" s="36"/>
      <c r="AB683" s="36"/>
      <c r="AC683" s="36"/>
      <c r="AD683" s="36"/>
      <c r="AE683" s="36"/>
      <c r="AR683" s="213" t="s">
        <v>238</v>
      </c>
      <c r="AT683" s="213" t="s">
        <v>164</v>
      </c>
      <c r="AU683" s="213" t="s">
        <v>79</v>
      </c>
      <c r="AY683" s="15" t="s">
        <v>162</v>
      </c>
      <c r="BE683" s="214">
        <f>IF(N683="základní",J683,0)</f>
        <v>0</v>
      </c>
      <c r="BF683" s="214">
        <f>IF(N683="snížená",J683,0)</f>
        <v>0</v>
      </c>
      <c r="BG683" s="214">
        <f>IF(N683="zákl. přenesená",J683,0)</f>
        <v>0</v>
      </c>
      <c r="BH683" s="214">
        <f>IF(N683="sníž. přenesená",J683,0)</f>
        <v>0</v>
      </c>
      <c r="BI683" s="214">
        <f>IF(N683="nulová",J683,0)</f>
        <v>0</v>
      </c>
      <c r="BJ683" s="15" t="s">
        <v>77</v>
      </c>
      <c r="BK683" s="214">
        <f>ROUND(I683*H683,2)</f>
        <v>0</v>
      </c>
      <c r="BL683" s="15" t="s">
        <v>238</v>
      </c>
      <c r="BM683" s="213" t="s">
        <v>2318</v>
      </c>
    </row>
    <row r="684" spans="1:47" s="2" customFormat="1" ht="12">
      <c r="A684" s="36"/>
      <c r="B684" s="37"/>
      <c r="C684" s="38"/>
      <c r="D684" s="215" t="s">
        <v>171</v>
      </c>
      <c r="E684" s="38"/>
      <c r="F684" s="216" t="s">
        <v>2319</v>
      </c>
      <c r="G684" s="38"/>
      <c r="H684" s="38"/>
      <c r="I684" s="217"/>
      <c r="J684" s="38"/>
      <c r="K684" s="38"/>
      <c r="L684" s="42"/>
      <c r="M684" s="218"/>
      <c r="N684" s="219"/>
      <c r="O684" s="82"/>
      <c r="P684" s="82"/>
      <c r="Q684" s="82"/>
      <c r="R684" s="82"/>
      <c r="S684" s="82"/>
      <c r="T684" s="83"/>
      <c r="U684" s="36"/>
      <c r="V684" s="36"/>
      <c r="W684" s="36"/>
      <c r="X684" s="36"/>
      <c r="Y684" s="36"/>
      <c r="Z684" s="36"/>
      <c r="AA684" s="36"/>
      <c r="AB684" s="36"/>
      <c r="AC684" s="36"/>
      <c r="AD684" s="36"/>
      <c r="AE684" s="36"/>
      <c r="AT684" s="15" t="s">
        <v>171</v>
      </c>
      <c r="AU684" s="15" t="s">
        <v>79</v>
      </c>
    </row>
    <row r="685" spans="1:65" s="2" customFormat="1" ht="24.15" customHeight="1">
      <c r="A685" s="36"/>
      <c r="B685" s="37"/>
      <c r="C685" s="220" t="s">
        <v>2320</v>
      </c>
      <c r="D685" s="220" t="s">
        <v>205</v>
      </c>
      <c r="E685" s="221" t="s">
        <v>2321</v>
      </c>
      <c r="F685" s="222" t="s">
        <v>2322</v>
      </c>
      <c r="G685" s="223" t="s">
        <v>196</v>
      </c>
      <c r="H685" s="224">
        <v>2</v>
      </c>
      <c r="I685" s="225"/>
      <c r="J685" s="226">
        <f>ROUND(I685*H685,2)</f>
        <v>0</v>
      </c>
      <c r="K685" s="222" t="s">
        <v>168</v>
      </c>
      <c r="L685" s="227"/>
      <c r="M685" s="228" t="s">
        <v>19</v>
      </c>
      <c r="N685" s="229" t="s">
        <v>40</v>
      </c>
      <c r="O685" s="82"/>
      <c r="P685" s="211">
        <f>O685*H685</f>
        <v>0</v>
      </c>
      <c r="Q685" s="211">
        <v>0.037</v>
      </c>
      <c r="R685" s="211">
        <f>Q685*H685</f>
        <v>0.074</v>
      </c>
      <c r="S685" s="211">
        <v>0</v>
      </c>
      <c r="T685" s="212">
        <f>S685*H685</f>
        <v>0</v>
      </c>
      <c r="U685" s="36"/>
      <c r="V685" s="36"/>
      <c r="W685" s="36"/>
      <c r="X685" s="36"/>
      <c r="Y685" s="36"/>
      <c r="Z685" s="36"/>
      <c r="AA685" s="36"/>
      <c r="AB685" s="36"/>
      <c r="AC685" s="36"/>
      <c r="AD685" s="36"/>
      <c r="AE685" s="36"/>
      <c r="AR685" s="213" t="s">
        <v>314</v>
      </c>
      <c r="AT685" s="213" t="s">
        <v>205</v>
      </c>
      <c r="AU685" s="213" t="s">
        <v>79</v>
      </c>
      <c r="AY685" s="15" t="s">
        <v>162</v>
      </c>
      <c r="BE685" s="214">
        <f>IF(N685="základní",J685,0)</f>
        <v>0</v>
      </c>
      <c r="BF685" s="214">
        <f>IF(N685="snížená",J685,0)</f>
        <v>0</v>
      </c>
      <c r="BG685" s="214">
        <f>IF(N685="zákl. přenesená",J685,0)</f>
        <v>0</v>
      </c>
      <c r="BH685" s="214">
        <f>IF(N685="sníž. přenesená",J685,0)</f>
        <v>0</v>
      </c>
      <c r="BI685" s="214">
        <f>IF(N685="nulová",J685,0)</f>
        <v>0</v>
      </c>
      <c r="BJ685" s="15" t="s">
        <v>77</v>
      </c>
      <c r="BK685" s="214">
        <f>ROUND(I685*H685,2)</f>
        <v>0</v>
      </c>
      <c r="BL685" s="15" t="s">
        <v>238</v>
      </c>
      <c r="BM685" s="213" t="s">
        <v>2323</v>
      </c>
    </row>
    <row r="686" spans="1:65" s="2" customFormat="1" ht="55.5" customHeight="1">
      <c r="A686" s="36"/>
      <c r="B686" s="37"/>
      <c r="C686" s="202" t="s">
        <v>2324</v>
      </c>
      <c r="D686" s="202" t="s">
        <v>164</v>
      </c>
      <c r="E686" s="203" t="s">
        <v>2325</v>
      </c>
      <c r="F686" s="204" t="s">
        <v>2326</v>
      </c>
      <c r="G686" s="205" t="s">
        <v>196</v>
      </c>
      <c r="H686" s="206">
        <v>4</v>
      </c>
      <c r="I686" s="207"/>
      <c r="J686" s="208">
        <f>ROUND(I686*H686,2)</f>
        <v>0</v>
      </c>
      <c r="K686" s="204" t="s">
        <v>168</v>
      </c>
      <c r="L686" s="42"/>
      <c r="M686" s="209" t="s">
        <v>19</v>
      </c>
      <c r="N686" s="210" t="s">
        <v>40</v>
      </c>
      <c r="O686" s="82"/>
      <c r="P686" s="211">
        <f>O686*H686</f>
        <v>0</v>
      </c>
      <c r="Q686" s="211">
        <v>0</v>
      </c>
      <c r="R686" s="211">
        <f>Q686*H686</f>
        <v>0</v>
      </c>
      <c r="S686" s="211">
        <v>0</v>
      </c>
      <c r="T686" s="212">
        <f>S686*H686</f>
        <v>0</v>
      </c>
      <c r="U686" s="36"/>
      <c r="V686" s="36"/>
      <c r="W686" s="36"/>
      <c r="X686" s="36"/>
      <c r="Y686" s="36"/>
      <c r="Z686" s="36"/>
      <c r="AA686" s="36"/>
      <c r="AB686" s="36"/>
      <c r="AC686" s="36"/>
      <c r="AD686" s="36"/>
      <c r="AE686" s="36"/>
      <c r="AR686" s="213" t="s">
        <v>238</v>
      </c>
      <c r="AT686" s="213" t="s">
        <v>164</v>
      </c>
      <c r="AU686" s="213" t="s">
        <v>79</v>
      </c>
      <c r="AY686" s="15" t="s">
        <v>162</v>
      </c>
      <c r="BE686" s="214">
        <f>IF(N686="základní",J686,0)</f>
        <v>0</v>
      </c>
      <c r="BF686" s="214">
        <f>IF(N686="snížená",J686,0)</f>
        <v>0</v>
      </c>
      <c r="BG686" s="214">
        <f>IF(N686="zákl. přenesená",J686,0)</f>
        <v>0</v>
      </c>
      <c r="BH686" s="214">
        <f>IF(N686="sníž. přenesená",J686,0)</f>
        <v>0</v>
      </c>
      <c r="BI686" s="214">
        <f>IF(N686="nulová",J686,0)</f>
        <v>0</v>
      </c>
      <c r="BJ686" s="15" t="s">
        <v>77</v>
      </c>
      <c r="BK686" s="214">
        <f>ROUND(I686*H686,2)</f>
        <v>0</v>
      </c>
      <c r="BL686" s="15" t="s">
        <v>238</v>
      </c>
      <c r="BM686" s="213" t="s">
        <v>2327</v>
      </c>
    </row>
    <row r="687" spans="1:47" s="2" customFormat="1" ht="12">
      <c r="A687" s="36"/>
      <c r="B687" s="37"/>
      <c r="C687" s="38"/>
      <c r="D687" s="215" t="s">
        <v>171</v>
      </c>
      <c r="E687" s="38"/>
      <c r="F687" s="216" t="s">
        <v>2328</v>
      </c>
      <c r="G687" s="38"/>
      <c r="H687" s="38"/>
      <c r="I687" s="217"/>
      <c r="J687" s="38"/>
      <c r="K687" s="38"/>
      <c r="L687" s="42"/>
      <c r="M687" s="218"/>
      <c r="N687" s="219"/>
      <c r="O687" s="82"/>
      <c r="P687" s="82"/>
      <c r="Q687" s="82"/>
      <c r="R687" s="82"/>
      <c r="S687" s="82"/>
      <c r="T687" s="83"/>
      <c r="U687" s="36"/>
      <c r="V687" s="36"/>
      <c r="W687" s="36"/>
      <c r="X687" s="36"/>
      <c r="Y687" s="36"/>
      <c r="Z687" s="36"/>
      <c r="AA687" s="36"/>
      <c r="AB687" s="36"/>
      <c r="AC687" s="36"/>
      <c r="AD687" s="36"/>
      <c r="AE687" s="36"/>
      <c r="AT687" s="15" t="s">
        <v>171</v>
      </c>
      <c r="AU687" s="15" t="s">
        <v>79</v>
      </c>
    </row>
    <row r="688" spans="1:65" s="2" customFormat="1" ht="24.15" customHeight="1">
      <c r="A688" s="36"/>
      <c r="B688" s="37"/>
      <c r="C688" s="220" t="s">
        <v>2329</v>
      </c>
      <c r="D688" s="220" t="s">
        <v>205</v>
      </c>
      <c r="E688" s="221" t="s">
        <v>2330</v>
      </c>
      <c r="F688" s="222" t="s">
        <v>2331</v>
      </c>
      <c r="G688" s="223" t="s">
        <v>196</v>
      </c>
      <c r="H688" s="224">
        <v>4</v>
      </c>
      <c r="I688" s="225"/>
      <c r="J688" s="226">
        <f>ROUND(I688*H688,2)</f>
        <v>0</v>
      </c>
      <c r="K688" s="222" t="s">
        <v>168</v>
      </c>
      <c r="L688" s="227"/>
      <c r="M688" s="228" t="s">
        <v>19</v>
      </c>
      <c r="N688" s="229" t="s">
        <v>40</v>
      </c>
      <c r="O688" s="82"/>
      <c r="P688" s="211">
        <f>O688*H688</f>
        <v>0</v>
      </c>
      <c r="Q688" s="211">
        <v>0.045</v>
      </c>
      <c r="R688" s="211">
        <f>Q688*H688</f>
        <v>0.18</v>
      </c>
      <c r="S688" s="211">
        <v>0</v>
      </c>
      <c r="T688" s="212">
        <f>S688*H688</f>
        <v>0</v>
      </c>
      <c r="U688" s="36"/>
      <c r="V688" s="36"/>
      <c r="W688" s="36"/>
      <c r="X688" s="36"/>
      <c r="Y688" s="36"/>
      <c r="Z688" s="36"/>
      <c r="AA688" s="36"/>
      <c r="AB688" s="36"/>
      <c r="AC688" s="36"/>
      <c r="AD688" s="36"/>
      <c r="AE688" s="36"/>
      <c r="AR688" s="213" t="s">
        <v>314</v>
      </c>
      <c r="AT688" s="213" t="s">
        <v>205</v>
      </c>
      <c r="AU688" s="213" t="s">
        <v>79</v>
      </c>
      <c r="AY688" s="15" t="s">
        <v>162</v>
      </c>
      <c r="BE688" s="214">
        <f>IF(N688="základní",J688,0)</f>
        <v>0</v>
      </c>
      <c r="BF688" s="214">
        <f>IF(N688="snížená",J688,0)</f>
        <v>0</v>
      </c>
      <c r="BG688" s="214">
        <f>IF(N688="zákl. přenesená",J688,0)</f>
        <v>0</v>
      </c>
      <c r="BH688" s="214">
        <f>IF(N688="sníž. přenesená",J688,0)</f>
        <v>0</v>
      </c>
      <c r="BI688" s="214">
        <f>IF(N688="nulová",J688,0)</f>
        <v>0</v>
      </c>
      <c r="BJ688" s="15" t="s">
        <v>77</v>
      </c>
      <c r="BK688" s="214">
        <f>ROUND(I688*H688,2)</f>
        <v>0</v>
      </c>
      <c r="BL688" s="15" t="s">
        <v>238</v>
      </c>
      <c r="BM688" s="213" t="s">
        <v>2332</v>
      </c>
    </row>
    <row r="689" spans="1:65" s="2" customFormat="1" ht="37.8" customHeight="1">
      <c r="A689" s="36"/>
      <c r="B689" s="37"/>
      <c r="C689" s="202" t="s">
        <v>2333</v>
      </c>
      <c r="D689" s="202" t="s">
        <v>164</v>
      </c>
      <c r="E689" s="203" t="s">
        <v>2334</v>
      </c>
      <c r="F689" s="204" t="s">
        <v>2335</v>
      </c>
      <c r="G689" s="205" t="s">
        <v>235</v>
      </c>
      <c r="H689" s="206">
        <v>1198.17</v>
      </c>
      <c r="I689" s="207"/>
      <c r="J689" s="208">
        <f>ROUND(I689*H689,2)</f>
        <v>0</v>
      </c>
      <c r="K689" s="204" t="s">
        <v>168</v>
      </c>
      <c r="L689" s="42"/>
      <c r="M689" s="209" t="s">
        <v>19</v>
      </c>
      <c r="N689" s="210" t="s">
        <v>40</v>
      </c>
      <c r="O689" s="82"/>
      <c r="P689" s="211">
        <f>O689*H689</f>
        <v>0</v>
      </c>
      <c r="Q689" s="211">
        <v>0.03271</v>
      </c>
      <c r="R689" s="211">
        <f>Q689*H689</f>
        <v>39.1921407</v>
      </c>
      <c r="S689" s="211">
        <v>0</v>
      </c>
      <c r="T689" s="212">
        <f>S689*H689</f>
        <v>0</v>
      </c>
      <c r="U689" s="36"/>
      <c r="V689" s="36"/>
      <c r="W689" s="36"/>
      <c r="X689" s="36"/>
      <c r="Y689" s="36"/>
      <c r="Z689" s="36"/>
      <c r="AA689" s="36"/>
      <c r="AB689" s="36"/>
      <c r="AC689" s="36"/>
      <c r="AD689" s="36"/>
      <c r="AE689" s="36"/>
      <c r="AR689" s="213" t="s">
        <v>238</v>
      </c>
      <c r="AT689" s="213" t="s">
        <v>164</v>
      </c>
      <c r="AU689" s="213" t="s">
        <v>79</v>
      </c>
      <c r="AY689" s="15" t="s">
        <v>162</v>
      </c>
      <c r="BE689" s="214">
        <f>IF(N689="základní",J689,0)</f>
        <v>0</v>
      </c>
      <c r="BF689" s="214">
        <f>IF(N689="snížená",J689,0)</f>
        <v>0</v>
      </c>
      <c r="BG689" s="214">
        <f>IF(N689="zákl. přenesená",J689,0)</f>
        <v>0</v>
      </c>
      <c r="BH689" s="214">
        <f>IF(N689="sníž. přenesená",J689,0)</f>
        <v>0</v>
      </c>
      <c r="BI689" s="214">
        <f>IF(N689="nulová",J689,0)</f>
        <v>0</v>
      </c>
      <c r="BJ689" s="15" t="s">
        <v>77</v>
      </c>
      <c r="BK689" s="214">
        <f>ROUND(I689*H689,2)</f>
        <v>0</v>
      </c>
      <c r="BL689" s="15" t="s">
        <v>238</v>
      </c>
      <c r="BM689" s="213" t="s">
        <v>2336</v>
      </c>
    </row>
    <row r="690" spans="1:47" s="2" customFormat="1" ht="12">
      <c r="A690" s="36"/>
      <c r="B690" s="37"/>
      <c r="C690" s="38"/>
      <c r="D690" s="215" t="s">
        <v>171</v>
      </c>
      <c r="E690" s="38"/>
      <c r="F690" s="216" t="s">
        <v>2337</v>
      </c>
      <c r="G690" s="38"/>
      <c r="H690" s="38"/>
      <c r="I690" s="217"/>
      <c r="J690" s="38"/>
      <c r="K690" s="38"/>
      <c r="L690" s="42"/>
      <c r="M690" s="218"/>
      <c r="N690" s="219"/>
      <c r="O690" s="82"/>
      <c r="P690" s="82"/>
      <c r="Q690" s="82"/>
      <c r="R690" s="82"/>
      <c r="S690" s="82"/>
      <c r="T690" s="83"/>
      <c r="U690" s="36"/>
      <c r="V690" s="36"/>
      <c r="W690" s="36"/>
      <c r="X690" s="36"/>
      <c r="Y690" s="36"/>
      <c r="Z690" s="36"/>
      <c r="AA690" s="36"/>
      <c r="AB690" s="36"/>
      <c r="AC690" s="36"/>
      <c r="AD690" s="36"/>
      <c r="AE690" s="36"/>
      <c r="AT690" s="15" t="s">
        <v>171</v>
      </c>
      <c r="AU690" s="15" t="s">
        <v>79</v>
      </c>
    </row>
    <row r="691" spans="1:65" s="2" customFormat="1" ht="16.5" customHeight="1">
      <c r="A691" s="36"/>
      <c r="B691" s="37"/>
      <c r="C691" s="202" t="s">
        <v>2338</v>
      </c>
      <c r="D691" s="202" t="s">
        <v>164</v>
      </c>
      <c r="E691" s="203" t="s">
        <v>2339</v>
      </c>
      <c r="F691" s="204" t="s">
        <v>2340</v>
      </c>
      <c r="G691" s="205" t="s">
        <v>235</v>
      </c>
      <c r="H691" s="206">
        <v>173.79</v>
      </c>
      <c r="I691" s="207"/>
      <c r="J691" s="208">
        <f>ROUND(I691*H691,2)</f>
        <v>0</v>
      </c>
      <c r="K691" s="204" t="s">
        <v>19</v>
      </c>
      <c r="L691" s="42"/>
      <c r="M691" s="209" t="s">
        <v>19</v>
      </c>
      <c r="N691" s="210" t="s">
        <v>40</v>
      </c>
      <c r="O691" s="82"/>
      <c r="P691" s="211">
        <f>O691*H691</f>
        <v>0</v>
      </c>
      <c r="Q691" s="211">
        <v>0</v>
      </c>
      <c r="R691" s="211">
        <f>Q691*H691</f>
        <v>0</v>
      </c>
      <c r="S691" s="211">
        <v>0</v>
      </c>
      <c r="T691" s="212">
        <f>S691*H691</f>
        <v>0</v>
      </c>
      <c r="U691" s="36"/>
      <c r="V691" s="36"/>
      <c r="W691" s="36"/>
      <c r="X691" s="36"/>
      <c r="Y691" s="36"/>
      <c r="Z691" s="36"/>
      <c r="AA691" s="36"/>
      <c r="AB691" s="36"/>
      <c r="AC691" s="36"/>
      <c r="AD691" s="36"/>
      <c r="AE691" s="36"/>
      <c r="AR691" s="213" t="s">
        <v>238</v>
      </c>
      <c r="AT691" s="213" t="s">
        <v>164</v>
      </c>
      <c r="AU691" s="213" t="s">
        <v>79</v>
      </c>
      <c r="AY691" s="15" t="s">
        <v>162</v>
      </c>
      <c r="BE691" s="214">
        <f>IF(N691="základní",J691,0)</f>
        <v>0</v>
      </c>
      <c r="BF691" s="214">
        <f>IF(N691="snížená",J691,0)</f>
        <v>0</v>
      </c>
      <c r="BG691" s="214">
        <f>IF(N691="zákl. přenesená",J691,0)</f>
        <v>0</v>
      </c>
      <c r="BH691" s="214">
        <f>IF(N691="sníž. přenesená",J691,0)</f>
        <v>0</v>
      </c>
      <c r="BI691" s="214">
        <f>IF(N691="nulová",J691,0)</f>
        <v>0</v>
      </c>
      <c r="BJ691" s="15" t="s">
        <v>77</v>
      </c>
      <c r="BK691" s="214">
        <f>ROUND(I691*H691,2)</f>
        <v>0</v>
      </c>
      <c r="BL691" s="15" t="s">
        <v>238</v>
      </c>
      <c r="BM691" s="213" t="s">
        <v>2341</v>
      </c>
    </row>
    <row r="692" spans="1:65" s="2" customFormat="1" ht="37.8" customHeight="1">
      <c r="A692" s="36"/>
      <c r="B692" s="37"/>
      <c r="C692" s="202" t="s">
        <v>2342</v>
      </c>
      <c r="D692" s="202" t="s">
        <v>164</v>
      </c>
      <c r="E692" s="203" t="s">
        <v>2343</v>
      </c>
      <c r="F692" s="204" t="s">
        <v>2344</v>
      </c>
      <c r="G692" s="205" t="s">
        <v>235</v>
      </c>
      <c r="H692" s="206">
        <v>28.85</v>
      </c>
      <c r="I692" s="207"/>
      <c r="J692" s="208">
        <f>ROUND(I692*H692,2)</f>
        <v>0</v>
      </c>
      <c r="K692" s="204" t="s">
        <v>168</v>
      </c>
      <c r="L692" s="42"/>
      <c r="M692" s="209" t="s">
        <v>19</v>
      </c>
      <c r="N692" s="210" t="s">
        <v>40</v>
      </c>
      <c r="O692" s="82"/>
      <c r="P692" s="211">
        <f>O692*H692</f>
        <v>0</v>
      </c>
      <c r="Q692" s="211">
        <v>0.03771</v>
      </c>
      <c r="R692" s="211">
        <f>Q692*H692</f>
        <v>1.0879335</v>
      </c>
      <c r="S692" s="211">
        <v>0</v>
      </c>
      <c r="T692" s="212">
        <f>S692*H692</f>
        <v>0</v>
      </c>
      <c r="U692" s="36"/>
      <c r="V692" s="36"/>
      <c r="W692" s="36"/>
      <c r="X692" s="36"/>
      <c r="Y692" s="36"/>
      <c r="Z692" s="36"/>
      <c r="AA692" s="36"/>
      <c r="AB692" s="36"/>
      <c r="AC692" s="36"/>
      <c r="AD692" s="36"/>
      <c r="AE692" s="36"/>
      <c r="AR692" s="213" t="s">
        <v>238</v>
      </c>
      <c r="AT692" s="213" t="s">
        <v>164</v>
      </c>
      <c r="AU692" s="213" t="s">
        <v>79</v>
      </c>
      <c r="AY692" s="15" t="s">
        <v>162</v>
      </c>
      <c r="BE692" s="214">
        <f>IF(N692="základní",J692,0)</f>
        <v>0</v>
      </c>
      <c r="BF692" s="214">
        <f>IF(N692="snížená",J692,0)</f>
        <v>0</v>
      </c>
      <c r="BG692" s="214">
        <f>IF(N692="zákl. přenesená",J692,0)</f>
        <v>0</v>
      </c>
      <c r="BH692" s="214">
        <f>IF(N692="sníž. přenesená",J692,0)</f>
        <v>0</v>
      </c>
      <c r="BI692" s="214">
        <f>IF(N692="nulová",J692,0)</f>
        <v>0</v>
      </c>
      <c r="BJ692" s="15" t="s">
        <v>77</v>
      </c>
      <c r="BK692" s="214">
        <f>ROUND(I692*H692,2)</f>
        <v>0</v>
      </c>
      <c r="BL692" s="15" t="s">
        <v>238</v>
      </c>
      <c r="BM692" s="213" t="s">
        <v>2345</v>
      </c>
    </row>
    <row r="693" spans="1:47" s="2" customFormat="1" ht="12">
      <c r="A693" s="36"/>
      <c r="B693" s="37"/>
      <c r="C693" s="38"/>
      <c r="D693" s="215" t="s">
        <v>171</v>
      </c>
      <c r="E693" s="38"/>
      <c r="F693" s="216" t="s">
        <v>2346</v>
      </c>
      <c r="G693" s="38"/>
      <c r="H693" s="38"/>
      <c r="I693" s="217"/>
      <c r="J693" s="38"/>
      <c r="K693" s="38"/>
      <c r="L693" s="42"/>
      <c r="M693" s="218"/>
      <c r="N693" s="219"/>
      <c r="O693" s="82"/>
      <c r="P693" s="82"/>
      <c r="Q693" s="82"/>
      <c r="R693" s="82"/>
      <c r="S693" s="82"/>
      <c r="T693" s="83"/>
      <c r="U693" s="36"/>
      <c r="V693" s="36"/>
      <c r="W693" s="36"/>
      <c r="X693" s="36"/>
      <c r="Y693" s="36"/>
      <c r="Z693" s="36"/>
      <c r="AA693" s="36"/>
      <c r="AB693" s="36"/>
      <c r="AC693" s="36"/>
      <c r="AD693" s="36"/>
      <c r="AE693" s="36"/>
      <c r="AT693" s="15" t="s">
        <v>171</v>
      </c>
      <c r="AU693" s="15" t="s">
        <v>79</v>
      </c>
    </row>
    <row r="694" spans="1:65" s="2" customFormat="1" ht="55.5" customHeight="1">
      <c r="A694" s="36"/>
      <c r="B694" s="37"/>
      <c r="C694" s="202" t="s">
        <v>2347</v>
      </c>
      <c r="D694" s="202" t="s">
        <v>164</v>
      </c>
      <c r="E694" s="203" t="s">
        <v>2348</v>
      </c>
      <c r="F694" s="204" t="s">
        <v>2349</v>
      </c>
      <c r="G694" s="205" t="s">
        <v>235</v>
      </c>
      <c r="H694" s="206">
        <v>18.755</v>
      </c>
      <c r="I694" s="207"/>
      <c r="J694" s="208">
        <f>ROUND(I694*H694,2)</f>
        <v>0</v>
      </c>
      <c r="K694" s="204" t="s">
        <v>168</v>
      </c>
      <c r="L694" s="42"/>
      <c r="M694" s="209" t="s">
        <v>19</v>
      </c>
      <c r="N694" s="210" t="s">
        <v>40</v>
      </c>
      <c r="O694" s="82"/>
      <c r="P694" s="211">
        <f>O694*H694</f>
        <v>0</v>
      </c>
      <c r="Q694" s="211">
        <v>0.0325</v>
      </c>
      <c r="R694" s="211">
        <f>Q694*H694</f>
        <v>0.6095375</v>
      </c>
      <c r="S694" s="211">
        <v>0</v>
      </c>
      <c r="T694" s="212">
        <f>S694*H694</f>
        <v>0</v>
      </c>
      <c r="U694" s="36"/>
      <c r="V694" s="36"/>
      <c r="W694" s="36"/>
      <c r="X694" s="36"/>
      <c r="Y694" s="36"/>
      <c r="Z694" s="36"/>
      <c r="AA694" s="36"/>
      <c r="AB694" s="36"/>
      <c r="AC694" s="36"/>
      <c r="AD694" s="36"/>
      <c r="AE694" s="36"/>
      <c r="AR694" s="213" t="s">
        <v>238</v>
      </c>
      <c r="AT694" s="213" t="s">
        <v>164</v>
      </c>
      <c r="AU694" s="213" t="s">
        <v>79</v>
      </c>
      <c r="AY694" s="15" t="s">
        <v>162</v>
      </c>
      <c r="BE694" s="214">
        <f>IF(N694="základní",J694,0)</f>
        <v>0</v>
      </c>
      <c r="BF694" s="214">
        <f>IF(N694="snížená",J694,0)</f>
        <v>0</v>
      </c>
      <c r="BG694" s="214">
        <f>IF(N694="zákl. přenesená",J694,0)</f>
        <v>0</v>
      </c>
      <c r="BH694" s="214">
        <f>IF(N694="sníž. přenesená",J694,0)</f>
        <v>0</v>
      </c>
      <c r="BI694" s="214">
        <f>IF(N694="nulová",J694,0)</f>
        <v>0</v>
      </c>
      <c r="BJ694" s="15" t="s">
        <v>77</v>
      </c>
      <c r="BK694" s="214">
        <f>ROUND(I694*H694,2)</f>
        <v>0</v>
      </c>
      <c r="BL694" s="15" t="s">
        <v>238</v>
      </c>
      <c r="BM694" s="213" t="s">
        <v>2350</v>
      </c>
    </row>
    <row r="695" spans="1:47" s="2" customFormat="1" ht="12">
      <c r="A695" s="36"/>
      <c r="B695" s="37"/>
      <c r="C695" s="38"/>
      <c r="D695" s="215" t="s">
        <v>171</v>
      </c>
      <c r="E695" s="38"/>
      <c r="F695" s="216" t="s">
        <v>2351</v>
      </c>
      <c r="G695" s="38"/>
      <c r="H695" s="38"/>
      <c r="I695" s="217"/>
      <c r="J695" s="38"/>
      <c r="K695" s="38"/>
      <c r="L695" s="42"/>
      <c r="M695" s="218"/>
      <c r="N695" s="219"/>
      <c r="O695" s="82"/>
      <c r="P695" s="82"/>
      <c r="Q695" s="82"/>
      <c r="R695" s="82"/>
      <c r="S695" s="82"/>
      <c r="T695" s="83"/>
      <c r="U695" s="36"/>
      <c r="V695" s="36"/>
      <c r="W695" s="36"/>
      <c r="X695" s="36"/>
      <c r="Y695" s="36"/>
      <c r="Z695" s="36"/>
      <c r="AA695" s="36"/>
      <c r="AB695" s="36"/>
      <c r="AC695" s="36"/>
      <c r="AD695" s="36"/>
      <c r="AE695" s="36"/>
      <c r="AT695" s="15" t="s">
        <v>171</v>
      </c>
      <c r="AU695" s="15" t="s">
        <v>79</v>
      </c>
    </row>
    <row r="696" spans="1:65" s="2" customFormat="1" ht="16.5" customHeight="1">
      <c r="A696" s="36"/>
      <c r="B696" s="37"/>
      <c r="C696" s="202" t="s">
        <v>2352</v>
      </c>
      <c r="D696" s="202" t="s">
        <v>164</v>
      </c>
      <c r="E696" s="203" t="s">
        <v>2353</v>
      </c>
      <c r="F696" s="204" t="s">
        <v>2354</v>
      </c>
      <c r="G696" s="205" t="s">
        <v>235</v>
      </c>
      <c r="H696" s="206">
        <v>15.668</v>
      </c>
      <c r="I696" s="207"/>
      <c r="J696" s="208">
        <f>ROUND(I696*H696,2)</f>
        <v>0</v>
      </c>
      <c r="K696" s="204" t="s">
        <v>19</v>
      </c>
      <c r="L696" s="42"/>
      <c r="M696" s="209" t="s">
        <v>19</v>
      </c>
      <c r="N696" s="210" t="s">
        <v>40</v>
      </c>
      <c r="O696" s="82"/>
      <c r="P696" s="211">
        <f>O696*H696</f>
        <v>0</v>
      </c>
      <c r="Q696" s="211">
        <v>0</v>
      </c>
      <c r="R696" s="211">
        <f>Q696*H696</f>
        <v>0</v>
      </c>
      <c r="S696" s="211">
        <v>0</v>
      </c>
      <c r="T696" s="212">
        <f>S696*H696</f>
        <v>0</v>
      </c>
      <c r="U696" s="36"/>
      <c r="V696" s="36"/>
      <c r="W696" s="36"/>
      <c r="X696" s="36"/>
      <c r="Y696" s="36"/>
      <c r="Z696" s="36"/>
      <c r="AA696" s="36"/>
      <c r="AB696" s="36"/>
      <c r="AC696" s="36"/>
      <c r="AD696" s="36"/>
      <c r="AE696" s="36"/>
      <c r="AR696" s="213" t="s">
        <v>238</v>
      </c>
      <c r="AT696" s="213" t="s">
        <v>164</v>
      </c>
      <c r="AU696" s="213" t="s">
        <v>79</v>
      </c>
      <c r="AY696" s="15" t="s">
        <v>162</v>
      </c>
      <c r="BE696" s="214">
        <f>IF(N696="základní",J696,0)</f>
        <v>0</v>
      </c>
      <c r="BF696" s="214">
        <f>IF(N696="snížená",J696,0)</f>
        <v>0</v>
      </c>
      <c r="BG696" s="214">
        <f>IF(N696="zákl. přenesená",J696,0)</f>
        <v>0</v>
      </c>
      <c r="BH696" s="214">
        <f>IF(N696="sníž. přenesená",J696,0)</f>
        <v>0</v>
      </c>
      <c r="BI696" s="214">
        <f>IF(N696="nulová",J696,0)</f>
        <v>0</v>
      </c>
      <c r="BJ696" s="15" t="s">
        <v>77</v>
      </c>
      <c r="BK696" s="214">
        <f>ROUND(I696*H696,2)</f>
        <v>0</v>
      </c>
      <c r="BL696" s="15" t="s">
        <v>238</v>
      </c>
      <c r="BM696" s="213" t="s">
        <v>2355</v>
      </c>
    </row>
    <row r="697" spans="1:65" s="2" customFormat="1" ht="33" customHeight="1">
      <c r="A697" s="36"/>
      <c r="B697" s="37"/>
      <c r="C697" s="202" t="s">
        <v>2356</v>
      </c>
      <c r="D697" s="202" t="s">
        <v>164</v>
      </c>
      <c r="E697" s="203" t="s">
        <v>2357</v>
      </c>
      <c r="F697" s="204" t="s">
        <v>2358</v>
      </c>
      <c r="G697" s="205" t="s">
        <v>235</v>
      </c>
      <c r="H697" s="206">
        <v>14.026</v>
      </c>
      <c r="I697" s="207"/>
      <c r="J697" s="208">
        <f>ROUND(I697*H697,2)</f>
        <v>0</v>
      </c>
      <c r="K697" s="204" t="s">
        <v>168</v>
      </c>
      <c r="L697" s="42"/>
      <c r="M697" s="209" t="s">
        <v>19</v>
      </c>
      <c r="N697" s="210" t="s">
        <v>40</v>
      </c>
      <c r="O697" s="82"/>
      <c r="P697" s="211">
        <f>O697*H697</f>
        <v>0</v>
      </c>
      <c r="Q697" s="211">
        <v>0.04725</v>
      </c>
      <c r="R697" s="211">
        <f>Q697*H697</f>
        <v>0.6627284999999999</v>
      </c>
      <c r="S697" s="211">
        <v>0</v>
      </c>
      <c r="T697" s="212">
        <f>S697*H697</f>
        <v>0</v>
      </c>
      <c r="U697" s="36"/>
      <c r="V697" s="36"/>
      <c r="W697" s="36"/>
      <c r="X697" s="36"/>
      <c r="Y697" s="36"/>
      <c r="Z697" s="36"/>
      <c r="AA697" s="36"/>
      <c r="AB697" s="36"/>
      <c r="AC697" s="36"/>
      <c r="AD697" s="36"/>
      <c r="AE697" s="36"/>
      <c r="AR697" s="213" t="s">
        <v>238</v>
      </c>
      <c r="AT697" s="213" t="s">
        <v>164</v>
      </c>
      <c r="AU697" s="213" t="s">
        <v>79</v>
      </c>
      <c r="AY697" s="15" t="s">
        <v>162</v>
      </c>
      <c r="BE697" s="214">
        <f>IF(N697="základní",J697,0)</f>
        <v>0</v>
      </c>
      <c r="BF697" s="214">
        <f>IF(N697="snížená",J697,0)</f>
        <v>0</v>
      </c>
      <c r="BG697" s="214">
        <f>IF(N697="zákl. přenesená",J697,0)</f>
        <v>0</v>
      </c>
      <c r="BH697" s="214">
        <f>IF(N697="sníž. přenesená",J697,0)</f>
        <v>0</v>
      </c>
      <c r="BI697" s="214">
        <f>IF(N697="nulová",J697,0)</f>
        <v>0</v>
      </c>
      <c r="BJ697" s="15" t="s">
        <v>77</v>
      </c>
      <c r="BK697" s="214">
        <f>ROUND(I697*H697,2)</f>
        <v>0</v>
      </c>
      <c r="BL697" s="15" t="s">
        <v>238</v>
      </c>
      <c r="BM697" s="213" t="s">
        <v>2359</v>
      </c>
    </row>
    <row r="698" spans="1:47" s="2" customFormat="1" ht="12">
      <c r="A698" s="36"/>
      <c r="B698" s="37"/>
      <c r="C698" s="38"/>
      <c r="D698" s="215" t="s">
        <v>171</v>
      </c>
      <c r="E698" s="38"/>
      <c r="F698" s="216" t="s">
        <v>2360</v>
      </c>
      <c r="G698" s="38"/>
      <c r="H698" s="38"/>
      <c r="I698" s="217"/>
      <c r="J698" s="38"/>
      <c r="K698" s="38"/>
      <c r="L698" s="42"/>
      <c r="M698" s="218"/>
      <c r="N698" s="219"/>
      <c r="O698" s="82"/>
      <c r="P698" s="82"/>
      <c r="Q698" s="82"/>
      <c r="R698" s="82"/>
      <c r="S698" s="82"/>
      <c r="T698" s="83"/>
      <c r="U698" s="36"/>
      <c r="V698" s="36"/>
      <c r="W698" s="36"/>
      <c r="X698" s="36"/>
      <c r="Y698" s="36"/>
      <c r="Z698" s="36"/>
      <c r="AA698" s="36"/>
      <c r="AB698" s="36"/>
      <c r="AC698" s="36"/>
      <c r="AD698" s="36"/>
      <c r="AE698" s="36"/>
      <c r="AT698" s="15" t="s">
        <v>171</v>
      </c>
      <c r="AU698" s="15" t="s">
        <v>79</v>
      </c>
    </row>
    <row r="699" spans="1:65" s="2" customFormat="1" ht="55.5" customHeight="1">
      <c r="A699" s="36"/>
      <c r="B699" s="37"/>
      <c r="C699" s="202" t="s">
        <v>2361</v>
      </c>
      <c r="D699" s="202" t="s">
        <v>164</v>
      </c>
      <c r="E699" s="203" t="s">
        <v>2362</v>
      </c>
      <c r="F699" s="204" t="s">
        <v>2363</v>
      </c>
      <c r="G699" s="205" t="s">
        <v>196</v>
      </c>
      <c r="H699" s="206">
        <v>7</v>
      </c>
      <c r="I699" s="207"/>
      <c r="J699" s="208">
        <f>ROUND(I699*H699,2)</f>
        <v>0</v>
      </c>
      <c r="K699" s="204" t="s">
        <v>168</v>
      </c>
      <c r="L699" s="42"/>
      <c r="M699" s="209" t="s">
        <v>19</v>
      </c>
      <c r="N699" s="210" t="s">
        <v>40</v>
      </c>
      <c r="O699" s="82"/>
      <c r="P699" s="211">
        <f>O699*H699</f>
        <v>0</v>
      </c>
      <c r="Q699" s="211">
        <v>0.04396</v>
      </c>
      <c r="R699" s="211">
        <f>Q699*H699</f>
        <v>0.30772</v>
      </c>
      <c r="S699" s="211">
        <v>0</v>
      </c>
      <c r="T699" s="212">
        <f>S699*H699</f>
        <v>0</v>
      </c>
      <c r="U699" s="36"/>
      <c r="V699" s="36"/>
      <c r="W699" s="36"/>
      <c r="X699" s="36"/>
      <c r="Y699" s="36"/>
      <c r="Z699" s="36"/>
      <c r="AA699" s="36"/>
      <c r="AB699" s="36"/>
      <c r="AC699" s="36"/>
      <c r="AD699" s="36"/>
      <c r="AE699" s="36"/>
      <c r="AR699" s="213" t="s">
        <v>238</v>
      </c>
      <c r="AT699" s="213" t="s">
        <v>164</v>
      </c>
      <c r="AU699" s="213" t="s">
        <v>79</v>
      </c>
      <c r="AY699" s="15" t="s">
        <v>162</v>
      </c>
      <c r="BE699" s="214">
        <f>IF(N699="základní",J699,0)</f>
        <v>0</v>
      </c>
      <c r="BF699" s="214">
        <f>IF(N699="snížená",J699,0)</f>
        <v>0</v>
      </c>
      <c r="BG699" s="214">
        <f>IF(N699="zákl. přenesená",J699,0)</f>
        <v>0</v>
      </c>
      <c r="BH699" s="214">
        <f>IF(N699="sníž. přenesená",J699,0)</f>
        <v>0</v>
      </c>
      <c r="BI699" s="214">
        <f>IF(N699="nulová",J699,0)</f>
        <v>0</v>
      </c>
      <c r="BJ699" s="15" t="s">
        <v>77</v>
      </c>
      <c r="BK699" s="214">
        <f>ROUND(I699*H699,2)</f>
        <v>0</v>
      </c>
      <c r="BL699" s="15" t="s">
        <v>238</v>
      </c>
      <c r="BM699" s="213" t="s">
        <v>2364</v>
      </c>
    </row>
    <row r="700" spans="1:47" s="2" customFormat="1" ht="12">
      <c r="A700" s="36"/>
      <c r="B700" s="37"/>
      <c r="C700" s="38"/>
      <c r="D700" s="215" t="s">
        <v>171</v>
      </c>
      <c r="E700" s="38"/>
      <c r="F700" s="216" t="s">
        <v>2365</v>
      </c>
      <c r="G700" s="38"/>
      <c r="H700" s="38"/>
      <c r="I700" s="217"/>
      <c r="J700" s="38"/>
      <c r="K700" s="38"/>
      <c r="L700" s="42"/>
      <c r="M700" s="218"/>
      <c r="N700" s="219"/>
      <c r="O700" s="82"/>
      <c r="P700" s="82"/>
      <c r="Q700" s="82"/>
      <c r="R700" s="82"/>
      <c r="S700" s="82"/>
      <c r="T700" s="83"/>
      <c r="U700" s="36"/>
      <c r="V700" s="36"/>
      <c r="W700" s="36"/>
      <c r="X700" s="36"/>
      <c r="Y700" s="36"/>
      <c r="Z700" s="36"/>
      <c r="AA700" s="36"/>
      <c r="AB700" s="36"/>
      <c r="AC700" s="36"/>
      <c r="AD700" s="36"/>
      <c r="AE700" s="36"/>
      <c r="AT700" s="15" t="s">
        <v>171</v>
      </c>
      <c r="AU700" s="15" t="s">
        <v>79</v>
      </c>
    </row>
    <row r="701" spans="1:65" s="2" customFormat="1" ht="37.8" customHeight="1">
      <c r="A701" s="36"/>
      <c r="B701" s="37"/>
      <c r="C701" s="202" t="s">
        <v>2366</v>
      </c>
      <c r="D701" s="202" t="s">
        <v>164</v>
      </c>
      <c r="E701" s="203" t="s">
        <v>2367</v>
      </c>
      <c r="F701" s="204" t="s">
        <v>2368</v>
      </c>
      <c r="G701" s="205" t="s">
        <v>235</v>
      </c>
      <c r="H701" s="206">
        <v>0.9</v>
      </c>
      <c r="I701" s="207"/>
      <c r="J701" s="208">
        <f>ROUND(I701*H701,2)</f>
        <v>0</v>
      </c>
      <c r="K701" s="204" t="s">
        <v>168</v>
      </c>
      <c r="L701" s="42"/>
      <c r="M701" s="209" t="s">
        <v>19</v>
      </c>
      <c r="N701" s="210" t="s">
        <v>40</v>
      </c>
      <c r="O701" s="82"/>
      <c r="P701" s="211">
        <f>O701*H701</f>
        <v>0</v>
      </c>
      <c r="Q701" s="211">
        <v>0.02789</v>
      </c>
      <c r="R701" s="211">
        <f>Q701*H701</f>
        <v>0.025101000000000002</v>
      </c>
      <c r="S701" s="211">
        <v>0</v>
      </c>
      <c r="T701" s="212">
        <f>S701*H701</f>
        <v>0</v>
      </c>
      <c r="U701" s="36"/>
      <c r="V701" s="36"/>
      <c r="W701" s="36"/>
      <c r="X701" s="36"/>
      <c r="Y701" s="36"/>
      <c r="Z701" s="36"/>
      <c r="AA701" s="36"/>
      <c r="AB701" s="36"/>
      <c r="AC701" s="36"/>
      <c r="AD701" s="36"/>
      <c r="AE701" s="36"/>
      <c r="AR701" s="213" t="s">
        <v>238</v>
      </c>
      <c r="AT701" s="213" t="s">
        <v>164</v>
      </c>
      <c r="AU701" s="213" t="s">
        <v>79</v>
      </c>
      <c r="AY701" s="15" t="s">
        <v>162</v>
      </c>
      <c r="BE701" s="214">
        <f>IF(N701="základní",J701,0)</f>
        <v>0</v>
      </c>
      <c r="BF701" s="214">
        <f>IF(N701="snížená",J701,0)</f>
        <v>0</v>
      </c>
      <c r="BG701" s="214">
        <f>IF(N701="zákl. přenesená",J701,0)</f>
        <v>0</v>
      </c>
      <c r="BH701" s="214">
        <f>IF(N701="sníž. přenesená",J701,0)</f>
        <v>0</v>
      </c>
      <c r="BI701" s="214">
        <f>IF(N701="nulová",J701,0)</f>
        <v>0</v>
      </c>
      <c r="BJ701" s="15" t="s">
        <v>77</v>
      </c>
      <c r="BK701" s="214">
        <f>ROUND(I701*H701,2)</f>
        <v>0</v>
      </c>
      <c r="BL701" s="15" t="s">
        <v>238</v>
      </c>
      <c r="BM701" s="213" t="s">
        <v>2369</v>
      </c>
    </row>
    <row r="702" spans="1:47" s="2" customFormat="1" ht="12">
      <c r="A702" s="36"/>
      <c r="B702" s="37"/>
      <c r="C702" s="38"/>
      <c r="D702" s="215" t="s">
        <v>171</v>
      </c>
      <c r="E702" s="38"/>
      <c r="F702" s="216" t="s">
        <v>2370</v>
      </c>
      <c r="G702" s="38"/>
      <c r="H702" s="38"/>
      <c r="I702" s="217"/>
      <c r="J702" s="38"/>
      <c r="K702" s="38"/>
      <c r="L702" s="42"/>
      <c r="M702" s="218"/>
      <c r="N702" s="219"/>
      <c r="O702" s="82"/>
      <c r="P702" s="82"/>
      <c r="Q702" s="82"/>
      <c r="R702" s="82"/>
      <c r="S702" s="82"/>
      <c r="T702" s="83"/>
      <c r="U702" s="36"/>
      <c r="V702" s="36"/>
      <c r="W702" s="36"/>
      <c r="X702" s="36"/>
      <c r="Y702" s="36"/>
      <c r="Z702" s="36"/>
      <c r="AA702" s="36"/>
      <c r="AB702" s="36"/>
      <c r="AC702" s="36"/>
      <c r="AD702" s="36"/>
      <c r="AE702" s="36"/>
      <c r="AT702" s="15" t="s">
        <v>171</v>
      </c>
      <c r="AU702" s="15" t="s">
        <v>79</v>
      </c>
    </row>
    <row r="703" spans="1:65" s="2" customFormat="1" ht="37.8" customHeight="1">
      <c r="A703" s="36"/>
      <c r="B703" s="37"/>
      <c r="C703" s="202" t="s">
        <v>2371</v>
      </c>
      <c r="D703" s="202" t="s">
        <v>164</v>
      </c>
      <c r="E703" s="203" t="s">
        <v>2372</v>
      </c>
      <c r="F703" s="204" t="s">
        <v>2373</v>
      </c>
      <c r="G703" s="205" t="s">
        <v>235</v>
      </c>
      <c r="H703" s="206">
        <v>81.98</v>
      </c>
      <c r="I703" s="207"/>
      <c r="J703" s="208">
        <f>ROUND(I703*H703,2)</f>
        <v>0</v>
      </c>
      <c r="K703" s="204" t="s">
        <v>168</v>
      </c>
      <c r="L703" s="42"/>
      <c r="M703" s="209" t="s">
        <v>19</v>
      </c>
      <c r="N703" s="210" t="s">
        <v>40</v>
      </c>
      <c r="O703" s="82"/>
      <c r="P703" s="211">
        <f>O703*H703</f>
        <v>0</v>
      </c>
      <c r="Q703" s="211">
        <v>0.00117</v>
      </c>
      <c r="R703" s="211">
        <f>Q703*H703</f>
        <v>0.0959166</v>
      </c>
      <c r="S703" s="211">
        <v>0</v>
      </c>
      <c r="T703" s="212">
        <f>S703*H703</f>
        <v>0</v>
      </c>
      <c r="U703" s="36"/>
      <c r="V703" s="36"/>
      <c r="W703" s="36"/>
      <c r="X703" s="36"/>
      <c r="Y703" s="36"/>
      <c r="Z703" s="36"/>
      <c r="AA703" s="36"/>
      <c r="AB703" s="36"/>
      <c r="AC703" s="36"/>
      <c r="AD703" s="36"/>
      <c r="AE703" s="36"/>
      <c r="AR703" s="213" t="s">
        <v>238</v>
      </c>
      <c r="AT703" s="213" t="s">
        <v>164</v>
      </c>
      <c r="AU703" s="213" t="s">
        <v>79</v>
      </c>
      <c r="AY703" s="15" t="s">
        <v>162</v>
      </c>
      <c r="BE703" s="214">
        <f>IF(N703="základní",J703,0)</f>
        <v>0</v>
      </c>
      <c r="BF703" s="214">
        <f>IF(N703="snížená",J703,0)</f>
        <v>0</v>
      </c>
      <c r="BG703" s="214">
        <f>IF(N703="zákl. přenesená",J703,0)</f>
        <v>0</v>
      </c>
      <c r="BH703" s="214">
        <f>IF(N703="sníž. přenesená",J703,0)</f>
        <v>0</v>
      </c>
      <c r="BI703" s="214">
        <f>IF(N703="nulová",J703,0)</f>
        <v>0</v>
      </c>
      <c r="BJ703" s="15" t="s">
        <v>77</v>
      </c>
      <c r="BK703" s="214">
        <f>ROUND(I703*H703,2)</f>
        <v>0</v>
      </c>
      <c r="BL703" s="15" t="s">
        <v>238</v>
      </c>
      <c r="BM703" s="213" t="s">
        <v>2374</v>
      </c>
    </row>
    <row r="704" spans="1:47" s="2" customFormat="1" ht="12">
      <c r="A704" s="36"/>
      <c r="B704" s="37"/>
      <c r="C704" s="38"/>
      <c r="D704" s="215" t="s">
        <v>171</v>
      </c>
      <c r="E704" s="38"/>
      <c r="F704" s="216" t="s">
        <v>2375</v>
      </c>
      <c r="G704" s="38"/>
      <c r="H704" s="38"/>
      <c r="I704" s="217"/>
      <c r="J704" s="38"/>
      <c r="K704" s="38"/>
      <c r="L704" s="42"/>
      <c r="M704" s="218"/>
      <c r="N704" s="219"/>
      <c r="O704" s="82"/>
      <c r="P704" s="82"/>
      <c r="Q704" s="82"/>
      <c r="R704" s="82"/>
      <c r="S704" s="82"/>
      <c r="T704" s="83"/>
      <c r="U704" s="36"/>
      <c r="V704" s="36"/>
      <c r="W704" s="36"/>
      <c r="X704" s="36"/>
      <c r="Y704" s="36"/>
      <c r="Z704" s="36"/>
      <c r="AA704" s="36"/>
      <c r="AB704" s="36"/>
      <c r="AC704" s="36"/>
      <c r="AD704" s="36"/>
      <c r="AE704" s="36"/>
      <c r="AT704" s="15" t="s">
        <v>171</v>
      </c>
      <c r="AU704" s="15" t="s">
        <v>79</v>
      </c>
    </row>
    <row r="705" spans="1:65" s="2" customFormat="1" ht="21.75" customHeight="1">
      <c r="A705" s="36"/>
      <c r="B705" s="37"/>
      <c r="C705" s="220" t="s">
        <v>2376</v>
      </c>
      <c r="D705" s="220" t="s">
        <v>205</v>
      </c>
      <c r="E705" s="221" t="s">
        <v>2377</v>
      </c>
      <c r="F705" s="222" t="s">
        <v>2378</v>
      </c>
      <c r="G705" s="223" t="s">
        <v>235</v>
      </c>
      <c r="H705" s="224">
        <v>45.906</v>
      </c>
      <c r="I705" s="225"/>
      <c r="J705" s="226">
        <f>ROUND(I705*H705,2)</f>
        <v>0</v>
      </c>
      <c r="K705" s="222" t="s">
        <v>168</v>
      </c>
      <c r="L705" s="227"/>
      <c r="M705" s="228" t="s">
        <v>19</v>
      </c>
      <c r="N705" s="229" t="s">
        <v>40</v>
      </c>
      <c r="O705" s="82"/>
      <c r="P705" s="211">
        <f>O705*H705</f>
        <v>0</v>
      </c>
      <c r="Q705" s="211">
        <v>0.0021</v>
      </c>
      <c r="R705" s="211">
        <f>Q705*H705</f>
        <v>0.09640259999999999</v>
      </c>
      <c r="S705" s="211">
        <v>0</v>
      </c>
      <c r="T705" s="212">
        <f>S705*H705</f>
        <v>0</v>
      </c>
      <c r="U705" s="36"/>
      <c r="V705" s="36"/>
      <c r="W705" s="36"/>
      <c r="X705" s="36"/>
      <c r="Y705" s="36"/>
      <c r="Z705" s="36"/>
      <c r="AA705" s="36"/>
      <c r="AB705" s="36"/>
      <c r="AC705" s="36"/>
      <c r="AD705" s="36"/>
      <c r="AE705" s="36"/>
      <c r="AR705" s="213" t="s">
        <v>314</v>
      </c>
      <c r="AT705" s="213" t="s">
        <v>205</v>
      </c>
      <c r="AU705" s="213" t="s">
        <v>79</v>
      </c>
      <c r="AY705" s="15" t="s">
        <v>162</v>
      </c>
      <c r="BE705" s="214">
        <f>IF(N705="základní",J705,0)</f>
        <v>0</v>
      </c>
      <c r="BF705" s="214">
        <f>IF(N705="snížená",J705,0)</f>
        <v>0</v>
      </c>
      <c r="BG705" s="214">
        <f>IF(N705="zákl. přenesená",J705,0)</f>
        <v>0</v>
      </c>
      <c r="BH705" s="214">
        <f>IF(N705="sníž. přenesená",J705,0)</f>
        <v>0</v>
      </c>
      <c r="BI705" s="214">
        <f>IF(N705="nulová",J705,0)</f>
        <v>0</v>
      </c>
      <c r="BJ705" s="15" t="s">
        <v>77</v>
      </c>
      <c r="BK705" s="214">
        <f>ROUND(I705*H705,2)</f>
        <v>0</v>
      </c>
      <c r="BL705" s="15" t="s">
        <v>238</v>
      </c>
      <c r="BM705" s="213" t="s">
        <v>2379</v>
      </c>
    </row>
    <row r="706" spans="1:65" s="2" customFormat="1" ht="24.15" customHeight="1">
      <c r="A706" s="36"/>
      <c r="B706" s="37"/>
      <c r="C706" s="220" t="s">
        <v>2380</v>
      </c>
      <c r="D706" s="220" t="s">
        <v>205</v>
      </c>
      <c r="E706" s="221" t="s">
        <v>2381</v>
      </c>
      <c r="F706" s="222" t="s">
        <v>2382</v>
      </c>
      <c r="G706" s="223" t="s">
        <v>235</v>
      </c>
      <c r="H706" s="224">
        <v>40.173</v>
      </c>
      <c r="I706" s="225"/>
      <c r="J706" s="226">
        <f>ROUND(I706*H706,2)</f>
        <v>0</v>
      </c>
      <c r="K706" s="222" t="s">
        <v>19</v>
      </c>
      <c r="L706" s="227"/>
      <c r="M706" s="228" t="s">
        <v>19</v>
      </c>
      <c r="N706" s="229" t="s">
        <v>40</v>
      </c>
      <c r="O706" s="82"/>
      <c r="P706" s="211">
        <f>O706*H706</f>
        <v>0</v>
      </c>
      <c r="Q706" s="211">
        <v>0.0021</v>
      </c>
      <c r="R706" s="211">
        <f>Q706*H706</f>
        <v>0.0843633</v>
      </c>
      <c r="S706" s="211">
        <v>0</v>
      </c>
      <c r="T706" s="212">
        <f>S706*H706</f>
        <v>0</v>
      </c>
      <c r="U706" s="36"/>
      <c r="V706" s="36"/>
      <c r="W706" s="36"/>
      <c r="X706" s="36"/>
      <c r="Y706" s="36"/>
      <c r="Z706" s="36"/>
      <c r="AA706" s="36"/>
      <c r="AB706" s="36"/>
      <c r="AC706" s="36"/>
      <c r="AD706" s="36"/>
      <c r="AE706" s="36"/>
      <c r="AR706" s="213" t="s">
        <v>314</v>
      </c>
      <c r="AT706" s="213" t="s">
        <v>205</v>
      </c>
      <c r="AU706" s="213" t="s">
        <v>79</v>
      </c>
      <c r="AY706" s="15" t="s">
        <v>162</v>
      </c>
      <c r="BE706" s="214">
        <f>IF(N706="základní",J706,0)</f>
        <v>0</v>
      </c>
      <c r="BF706" s="214">
        <f>IF(N706="snížená",J706,0)</f>
        <v>0</v>
      </c>
      <c r="BG706" s="214">
        <f>IF(N706="zákl. přenesená",J706,0)</f>
        <v>0</v>
      </c>
      <c r="BH706" s="214">
        <f>IF(N706="sníž. přenesená",J706,0)</f>
        <v>0</v>
      </c>
      <c r="BI706" s="214">
        <f>IF(N706="nulová",J706,0)</f>
        <v>0</v>
      </c>
      <c r="BJ706" s="15" t="s">
        <v>77</v>
      </c>
      <c r="BK706" s="214">
        <f>ROUND(I706*H706,2)</f>
        <v>0</v>
      </c>
      <c r="BL706" s="15" t="s">
        <v>238</v>
      </c>
      <c r="BM706" s="213" t="s">
        <v>2383</v>
      </c>
    </row>
    <row r="707" spans="1:65" s="2" customFormat="1" ht="37.8" customHeight="1">
      <c r="A707" s="36"/>
      <c r="B707" s="37"/>
      <c r="C707" s="202" t="s">
        <v>2384</v>
      </c>
      <c r="D707" s="202" t="s">
        <v>164</v>
      </c>
      <c r="E707" s="203" t="s">
        <v>2385</v>
      </c>
      <c r="F707" s="204" t="s">
        <v>2386</v>
      </c>
      <c r="G707" s="205" t="s">
        <v>235</v>
      </c>
      <c r="H707" s="206">
        <v>206.15</v>
      </c>
      <c r="I707" s="207"/>
      <c r="J707" s="208">
        <f>ROUND(I707*H707,2)</f>
        <v>0</v>
      </c>
      <c r="K707" s="204" t="s">
        <v>168</v>
      </c>
      <c r="L707" s="42"/>
      <c r="M707" s="209" t="s">
        <v>19</v>
      </c>
      <c r="N707" s="210" t="s">
        <v>40</v>
      </c>
      <c r="O707" s="82"/>
      <c r="P707" s="211">
        <f>O707*H707</f>
        <v>0</v>
      </c>
      <c r="Q707" s="211">
        <v>0.00117</v>
      </c>
      <c r="R707" s="211">
        <f>Q707*H707</f>
        <v>0.2411955</v>
      </c>
      <c r="S707" s="211">
        <v>0</v>
      </c>
      <c r="T707" s="212">
        <f>S707*H707</f>
        <v>0</v>
      </c>
      <c r="U707" s="36"/>
      <c r="V707" s="36"/>
      <c r="W707" s="36"/>
      <c r="X707" s="36"/>
      <c r="Y707" s="36"/>
      <c r="Z707" s="36"/>
      <c r="AA707" s="36"/>
      <c r="AB707" s="36"/>
      <c r="AC707" s="36"/>
      <c r="AD707" s="36"/>
      <c r="AE707" s="36"/>
      <c r="AR707" s="213" t="s">
        <v>238</v>
      </c>
      <c r="AT707" s="213" t="s">
        <v>164</v>
      </c>
      <c r="AU707" s="213" t="s">
        <v>79</v>
      </c>
      <c r="AY707" s="15" t="s">
        <v>162</v>
      </c>
      <c r="BE707" s="214">
        <f>IF(N707="základní",J707,0)</f>
        <v>0</v>
      </c>
      <c r="BF707" s="214">
        <f>IF(N707="snížená",J707,0)</f>
        <v>0</v>
      </c>
      <c r="BG707" s="214">
        <f>IF(N707="zákl. přenesená",J707,0)</f>
        <v>0</v>
      </c>
      <c r="BH707" s="214">
        <f>IF(N707="sníž. přenesená",J707,0)</f>
        <v>0</v>
      </c>
      <c r="BI707" s="214">
        <f>IF(N707="nulová",J707,0)</f>
        <v>0</v>
      </c>
      <c r="BJ707" s="15" t="s">
        <v>77</v>
      </c>
      <c r="BK707" s="214">
        <f>ROUND(I707*H707,2)</f>
        <v>0</v>
      </c>
      <c r="BL707" s="15" t="s">
        <v>238</v>
      </c>
      <c r="BM707" s="213" t="s">
        <v>2387</v>
      </c>
    </row>
    <row r="708" spans="1:47" s="2" customFormat="1" ht="12">
      <c r="A708" s="36"/>
      <c r="B708" s="37"/>
      <c r="C708" s="38"/>
      <c r="D708" s="215" t="s">
        <v>171</v>
      </c>
      <c r="E708" s="38"/>
      <c r="F708" s="216" t="s">
        <v>2388</v>
      </c>
      <c r="G708" s="38"/>
      <c r="H708" s="38"/>
      <c r="I708" s="217"/>
      <c r="J708" s="38"/>
      <c r="K708" s="38"/>
      <c r="L708" s="42"/>
      <c r="M708" s="218"/>
      <c r="N708" s="219"/>
      <c r="O708" s="82"/>
      <c r="P708" s="82"/>
      <c r="Q708" s="82"/>
      <c r="R708" s="82"/>
      <c r="S708" s="82"/>
      <c r="T708" s="83"/>
      <c r="U708" s="36"/>
      <c r="V708" s="36"/>
      <c r="W708" s="36"/>
      <c r="X708" s="36"/>
      <c r="Y708" s="36"/>
      <c r="Z708" s="36"/>
      <c r="AA708" s="36"/>
      <c r="AB708" s="36"/>
      <c r="AC708" s="36"/>
      <c r="AD708" s="36"/>
      <c r="AE708" s="36"/>
      <c r="AT708" s="15" t="s">
        <v>171</v>
      </c>
      <c r="AU708" s="15" t="s">
        <v>79</v>
      </c>
    </row>
    <row r="709" spans="1:65" s="2" customFormat="1" ht="24.15" customHeight="1">
      <c r="A709" s="36"/>
      <c r="B709" s="37"/>
      <c r="C709" s="220" t="s">
        <v>2389</v>
      </c>
      <c r="D709" s="220" t="s">
        <v>205</v>
      </c>
      <c r="E709" s="221" t="s">
        <v>2390</v>
      </c>
      <c r="F709" s="222" t="s">
        <v>2391</v>
      </c>
      <c r="G709" s="223" t="s">
        <v>235</v>
      </c>
      <c r="H709" s="224">
        <v>149.594</v>
      </c>
      <c r="I709" s="225"/>
      <c r="J709" s="226">
        <f>ROUND(I709*H709,2)</f>
        <v>0</v>
      </c>
      <c r="K709" s="222" t="s">
        <v>168</v>
      </c>
      <c r="L709" s="227"/>
      <c r="M709" s="228" t="s">
        <v>19</v>
      </c>
      <c r="N709" s="229" t="s">
        <v>40</v>
      </c>
      <c r="O709" s="82"/>
      <c r="P709" s="211">
        <f>O709*H709</f>
        <v>0</v>
      </c>
      <c r="Q709" s="211">
        <v>0.0048</v>
      </c>
      <c r="R709" s="211">
        <f>Q709*H709</f>
        <v>0.7180511999999999</v>
      </c>
      <c r="S709" s="211">
        <v>0</v>
      </c>
      <c r="T709" s="212">
        <f>S709*H709</f>
        <v>0</v>
      </c>
      <c r="U709" s="36"/>
      <c r="V709" s="36"/>
      <c r="W709" s="36"/>
      <c r="X709" s="36"/>
      <c r="Y709" s="36"/>
      <c r="Z709" s="36"/>
      <c r="AA709" s="36"/>
      <c r="AB709" s="36"/>
      <c r="AC709" s="36"/>
      <c r="AD709" s="36"/>
      <c r="AE709" s="36"/>
      <c r="AR709" s="213" t="s">
        <v>314</v>
      </c>
      <c r="AT709" s="213" t="s">
        <v>205</v>
      </c>
      <c r="AU709" s="213" t="s">
        <v>79</v>
      </c>
      <c r="AY709" s="15" t="s">
        <v>162</v>
      </c>
      <c r="BE709" s="214">
        <f>IF(N709="základní",J709,0)</f>
        <v>0</v>
      </c>
      <c r="BF709" s="214">
        <f>IF(N709="snížená",J709,0)</f>
        <v>0</v>
      </c>
      <c r="BG709" s="214">
        <f>IF(N709="zákl. přenesená",J709,0)</f>
        <v>0</v>
      </c>
      <c r="BH709" s="214">
        <f>IF(N709="sníž. přenesená",J709,0)</f>
        <v>0</v>
      </c>
      <c r="BI709" s="214">
        <f>IF(N709="nulová",J709,0)</f>
        <v>0</v>
      </c>
      <c r="BJ709" s="15" t="s">
        <v>77</v>
      </c>
      <c r="BK709" s="214">
        <f>ROUND(I709*H709,2)</f>
        <v>0</v>
      </c>
      <c r="BL709" s="15" t="s">
        <v>238</v>
      </c>
      <c r="BM709" s="213" t="s">
        <v>2392</v>
      </c>
    </row>
    <row r="710" spans="1:65" s="2" customFormat="1" ht="33" customHeight="1">
      <c r="A710" s="36"/>
      <c r="B710" s="37"/>
      <c r="C710" s="220" t="s">
        <v>2393</v>
      </c>
      <c r="D710" s="220" t="s">
        <v>205</v>
      </c>
      <c r="E710" s="221" t="s">
        <v>2394</v>
      </c>
      <c r="F710" s="222" t="s">
        <v>2395</v>
      </c>
      <c r="G710" s="223" t="s">
        <v>235</v>
      </c>
      <c r="H710" s="224">
        <v>66.864</v>
      </c>
      <c r="I710" s="225"/>
      <c r="J710" s="226">
        <f>ROUND(I710*H710,2)</f>
        <v>0</v>
      </c>
      <c r="K710" s="222" t="s">
        <v>19</v>
      </c>
      <c r="L710" s="227"/>
      <c r="M710" s="228" t="s">
        <v>19</v>
      </c>
      <c r="N710" s="229" t="s">
        <v>40</v>
      </c>
      <c r="O710" s="82"/>
      <c r="P710" s="211">
        <f>O710*H710</f>
        <v>0</v>
      </c>
      <c r="Q710" s="211">
        <v>0.0048</v>
      </c>
      <c r="R710" s="211">
        <f>Q710*H710</f>
        <v>0.3209472</v>
      </c>
      <c r="S710" s="211">
        <v>0</v>
      </c>
      <c r="T710" s="212">
        <f>S710*H710</f>
        <v>0</v>
      </c>
      <c r="U710" s="36"/>
      <c r="V710" s="36"/>
      <c r="W710" s="36"/>
      <c r="X710" s="36"/>
      <c r="Y710" s="36"/>
      <c r="Z710" s="36"/>
      <c r="AA710" s="36"/>
      <c r="AB710" s="36"/>
      <c r="AC710" s="36"/>
      <c r="AD710" s="36"/>
      <c r="AE710" s="36"/>
      <c r="AR710" s="213" t="s">
        <v>314</v>
      </c>
      <c r="AT710" s="213" t="s">
        <v>205</v>
      </c>
      <c r="AU710" s="213" t="s">
        <v>79</v>
      </c>
      <c r="AY710" s="15" t="s">
        <v>162</v>
      </c>
      <c r="BE710" s="214">
        <f>IF(N710="základní",J710,0)</f>
        <v>0</v>
      </c>
      <c r="BF710" s="214">
        <f>IF(N710="snížená",J710,0)</f>
        <v>0</v>
      </c>
      <c r="BG710" s="214">
        <f>IF(N710="zákl. přenesená",J710,0)</f>
        <v>0</v>
      </c>
      <c r="BH710" s="214">
        <f>IF(N710="sníž. přenesená",J710,0)</f>
        <v>0</v>
      </c>
      <c r="BI710" s="214">
        <f>IF(N710="nulová",J710,0)</f>
        <v>0</v>
      </c>
      <c r="BJ710" s="15" t="s">
        <v>77</v>
      </c>
      <c r="BK710" s="214">
        <f>ROUND(I710*H710,2)</f>
        <v>0</v>
      </c>
      <c r="BL710" s="15" t="s">
        <v>238</v>
      </c>
      <c r="BM710" s="213" t="s">
        <v>2396</v>
      </c>
    </row>
    <row r="711" spans="1:65" s="2" customFormat="1" ht="16.5" customHeight="1">
      <c r="A711" s="36"/>
      <c r="B711" s="37"/>
      <c r="C711" s="202" t="s">
        <v>2397</v>
      </c>
      <c r="D711" s="202" t="s">
        <v>164</v>
      </c>
      <c r="E711" s="203" t="s">
        <v>2398</v>
      </c>
      <c r="F711" s="204" t="s">
        <v>2399</v>
      </c>
      <c r="G711" s="205" t="s">
        <v>196</v>
      </c>
      <c r="H711" s="206">
        <v>8</v>
      </c>
      <c r="I711" s="207"/>
      <c r="J711" s="208">
        <f>ROUND(I711*H711,2)</f>
        <v>0</v>
      </c>
      <c r="K711" s="204" t="s">
        <v>19</v>
      </c>
      <c r="L711" s="42"/>
      <c r="M711" s="209" t="s">
        <v>19</v>
      </c>
      <c r="N711" s="210" t="s">
        <v>40</v>
      </c>
      <c r="O711" s="82"/>
      <c r="P711" s="211">
        <f>O711*H711</f>
        <v>0</v>
      </c>
      <c r="Q711" s="211">
        <v>0</v>
      </c>
      <c r="R711" s="211">
        <f>Q711*H711</f>
        <v>0</v>
      </c>
      <c r="S711" s="211">
        <v>0</v>
      </c>
      <c r="T711" s="212">
        <f>S711*H711</f>
        <v>0</v>
      </c>
      <c r="U711" s="36"/>
      <c r="V711" s="36"/>
      <c r="W711" s="36"/>
      <c r="X711" s="36"/>
      <c r="Y711" s="36"/>
      <c r="Z711" s="36"/>
      <c r="AA711" s="36"/>
      <c r="AB711" s="36"/>
      <c r="AC711" s="36"/>
      <c r="AD711" s="36"/>
      <c r="AE711" s="36"/>
      <c r="AR711" s="213" t="s">
        <v>238</v>
      </c>
      <c r="AT711" s="213" t="s">
        <v>164</v>
      </c>
      <c r="AU711" s="213" t="s">
        <v>79</v>
      </c>
      <c r="AY711" s="15" t="s">
        <v>162</v>
      </c>
      <c r="BE711" s="214">
        <f>IF(N711="základní",J711,0)</f>
        <v>0</v>
      </c>
      <c r="BF711" s="214">
        <f>IF(N711="snížená",J711,0)</f>
        <v>0</v>
      </c>
      <c r="BG711" s="214">
        <f>IF(N711="zákl. přenesená",J711,0)</f>
        <v>0</v>
      </c>
      <c r="BH711" s="214">
        <f>IF(N711="sníž. přenesená",J711,0)</f>
        <v>0</v>
      </c>
      <c r="BI711" s="214">
        <f>IF(N711="nulová",J711,0)</f>
        <v>0</v>
      </c>
      <c r="BJ711" s="15" t="s">
        <v>77</v>
      </c>
      <c r="BK711" s="214">
        <f>ROUND(I711*H711,2)</f>
        <v>0</v>
      </c>
      <c r="BL711" s="15" t="s">
        <v>238</v>
      </c>
      <c r="BM711" s="213" t="s">
        <v>2400</v>
      </c>
    </row>
    <row r="712" spans="1:65" s="2" customFormat="1" ht="49.05" customHeight="1">
      <c r="A712" s="36"/>
      <c r="B712" s="37"/>
      <c r="C712" s="202" t="s">
        <v>2401</v>
      </c>
      <c r="D712" s="202" t="s">
        <v>164</v>
      </c>
      <c r="E712" s="203" t="s">
        <v>2402</v>
      </c>
      <c r="F712" s="204" t="s">
        <v>2403</v>
      </c>
      <c r="G712" s="205" t="s">
        <v>1519</v>
      </c>
      <c r="H712" s="234"/>
      <c r="I712" s="207"/>
      <c r="J712" s="208">
        <f>ROUND(I712*H712,2)</f>
        <v>0</v>
      </c>
      <c r="K712" s="204" t="s">
        <v>168</v>
      </c>
      <c r="L712" s="42"/>
      <c r="M712" s="209" t="s">
        <v>19</v>
      </c>
      <c r="N712" s="210" t="s">
        <v>40</v>
      </c>
      <c r="O712" s="82"/>
      <c r="P712" s="211">
        <f>O712*H712</f>
        <v>0</v>
      </c>
      <c r="Q712" s="211">
        <v>0</v>
      </c>
      <c r="R712" s="211">
        <f>Q712*H712</f>
        <v>0</v>
      </c>
      <c r="S712" s="211">
        <v>0</v>
      </c>
      <c r="T712" s="212">
        <f>S712*H712</f>
        <v>0</v>
      </c>
      <c r="U712" s="36"/>
      <c r="V712" s="36"/>
      <c r="W712" s="36"/>
      <c r="X712" s="36"/>
      <c r="Y712" s="36"/>
      <c r="Z712" s="36"/>
      <c r="AA712" s="36"/>
      <c r="AB712" s="36"/>
      <c r="AC712" s="36"/>
      <c r="AD712" s="36"/>
      <c r="AE712" s="36"/>
      <c r="AR712" s="213" t="s">
        <v>238</v>
      </c>
      <c r="AT712" s="213" t="s">
        <v>164</v>
      </c>
      <c r="AU712" s="213" t="s">
        <v>79</v>
      </c>
      <c r="AY712" s="15" t="s">
        <v>162</v>
      </c>
      <c r="BE712" s="214">
        <f>IF(N712="základní",J712,0)</f>
        <v>0</v>
      </c>
      <c r="BF712" s="214">
        <f>IF(N712="snížená",J712,0)</f>
        <v>0</v>
      </c>
      <c r="BG712" s="214">
        <f>IF(N712="zákl. přenesená",J712,0)</f>
        <v>0</v>
      </c>
      <c r="BH712" s="214">
        <f>IF(N712="sníž. přenesená",J712,0)</f>
        <v>0</v>
      </c>
      <c r="BI712" s="214">
        <f>IF(N712="nulová",J712,0)</f>
        <v>0</v>
      </c>
      <c r="BJ712" s="15" t="s">
        <v>77</v>
      </c>
      <c r="BK712" s="214">
        <f>ROUND(I712*H712,2)</f>
        <v>0</v>
      </c>
      <c r="BL712" s="15" t="s">
        <v>238</v>
      </c>
      <c r="BM712" s="213" t="s">
        <v>2404</v>
      </c>
    </row>
    <row r="713" spans="1:47" s="2" customFormat="1" ht="12">
      <c r="A713" s="36"/>
      <c r="B713" s="37"/>
      <c r="C713" s="38"/>
      <c r="D713" s="215" t="s">
        <v>171</v>
      </c>
      <c r="E713" s="38"/>
      <c r="F713" s="216" t="s">
        <v>2405</v>
      </c>
      <c r="G713" s="38"/>
      <c r="H713" s="38"/>
      <c r="I713" s="217"/>
      <c r="J713" s="38"/>
      <c r="K713" s="38"/>
      <c r="L713" s="42"/>
      <c r="M713" s="218"/>
      <c r="N713" s="219"/>
      <c r="O713" s="82"/>
      <c r="P713" s="82"/>
      <c r="Q713" s="82"/>
      <c r="R713" s="82"/>
      <c r="S713" s="82"/>
      <c r="T713" s="83"/>
      <c r="U713" s="36"/>
      <c r="V713" s="36"/>
      <c r="W713" s="36"/>
      <c r="X713" s="36"/>
      <c r="Y713" s="36"/>
      <c r="Z713" s="36"/>
      <c r="AA713" s="36"/>
      <c r="AB713" s="36"/>
      <c r="AC713" s="36"/>
      <c r="AD713" s="36"/>
      <c r="AE713" s="36"/>
      <c r="AT713" s="15" t="s">
        <v>171</v>
      </c>
      <c r="AU713" s="15" t="s">
        <v>79</v>
      </c>
    </row>
    <row r="714" spans="1:63" s="12" customFormat="1" ht="22.8" customHeight="1">
      <c r="A714" s="12"/>
      <c r="B714" s="186"/>
      <c r="C714" s="187"/>
      <c r="D714" s="188" t="s">
        <v>68</v>
      </c>
      <c r="E714" s="200" t="s">
        <v>788</v>
      </c>
      <c r="F714" s="200" t="s">
        <v>789</v>
      </c>
      <c r="G714" s="187"/>
      <c r="H714" s="187"/>
      <c r="I714" s="190"/>
      <c r="J714" s="201">
        <f>BK714</f>
        <v>0</v>
      </c>
      <c r="K714" s="187"/>
      <c r="L714" s="192"/>
      <c r="M714" s="193"/>
      <c r="N714" s="194"/>
      <c r="O714" s="194"/>
      <c r="P714" s="195">
        <f>SUM(P715:P748)</f>
        <v>0</v>
      </c>
      <c r="Q714" s="194"/>
      <c r="R714" s="195">
        <f>SUM(R715:R748)</f>
        <v>3.1186210800000005</v>
      </c>
      <c r="S714" s="194"/>
      <c r="T714" s="196">
        <f>SUM(T715:T748)</f>
        <v>0</v>
      </c>
      <c r="U714" s="12"/>
      <c r="V714" s="12"/>
      <c r="W714" s="12"/>
      <c r="X714" s="12"/>
      <c r="Y714" s="12"/>
      <c r="Z714" s="12"/>
      <c r="AA714" s="12"/>
      <c r="AB714" s="12"/>
      <c r="AC714" s="12"/>
      <c r="AD714" s="12"/>
      <c r="AE714" s="12"/>
      <c r="AR714" s="197" t="s">
        <v>79</v>
      </c>
      <c r="AT714" s="198" t="s">
        <v>68</v>
      </c>
      <c r="AU714" s="198" t="s">
        <v>77</v>
      </c>
      <c r="AY714" s="197" t="s">
        <v>162</v>
      </c>
      <c r="BK714" s="199">
        <f>SUM(BK715:BK748)</f>
        <v>0</v>
      </c>
    </row>
    <row r="715" spans="1:65" s="2" customFormat="1" ht="37.8" customHeight="1">
      <c r="A715" s="36"/>
      <c r="B715" s="37"/>
      <c r="C715" s="202" t="s">
        <v>2406</v>
      </c>
      <c r="D715" s="202" t="s">
        <v>164</v>
      </c>
      <c r="E715" s="203" t="s">
        <v>2407</v>
      </c>
      <c r="F715" s="204" t="s">
        <v>2408</v>
      </c>
      <c r="G715" s="205" t="s">
        <v>327</v>
      </c>
      <c r="H715" s="206">
        <v>178.9</v>
      </c>
      <c r="I715" s="207"/>
      <c r="J715" s="208">
        <f>ROUND(I715*H715,2)</f>
        <v>0</v>
      </c>
      <c r="K715" s="204" t="s">
        <v>168</v>
      </c>
      <c r="L715" s="42"/>
      <c r="M715" s="209" t="s">
        <v>19</v>
      </c>
      <c r="N715" s="210" t="s">
        <v>40</v>
      </c>
      <c r="O715" s="82"/>
      <c r="P715" s="211">
        <f>O715*H715</f>
        <v>0</v>
      </c>
      <c r="Q715" s="211">
        <v>0.00199</v>
      </c>
      <c r="R715" s="211">
        <f>Q715*H715</f>
        <v>0.356011</v>
      </c>
      <c r="S715" s="211">
        <v>0</v>
      </c>
      <c r="T715" s="212">
        <f>S715*H715</f>
        <v>0</v>
      </c>
      <c r="U715" s="36"/>
      <c r="V715" s="36"/>
      <c r="W715" s="36"/>
      <c r="X715" s="36"/>
      <c r="Y715" s="36"/>
      <c r="Z715" s="36"/>
      <c r="AA715" s="36"/>
      <c r="AB715" s="36"/>
      <c r="AC715" s="36"/>
      <c r="AD715" s="36"/>
      <c r="AE715" s="36"/>
      <c r="AR715" s="213" t="s">
        <v>238</v>
      </c>
      <c r="AT715" s="213" t="s">
        <v>164</v>
      </c>
      <c r="AU715" s="213" t="s">
        <v>79</v>
      </c>
      <c r="AY715" s="15" t="s">
        <v>162</v>
      </c>
      <c r="BE715" s="214">
        <f>IF(N715="základní",J715,0)</f>
        <v>0</v>
      </c>
      <c r="BF715" s="214">
        <f>IF(N715="snížená",J715,0)</f>
        <v>0</v>
      </c>
      <c r="BG715" s="214">
        <f>IF(N715="zákl. přenesená",J715,0)</f>
        <v>0</v>
      </c>
      <c r="BH715" s="214">
        <f>IF(N715="sníž. přenesená",J715,0)</f>
        <v>0</v>
      </c>
      <c r="BI715" s="214">
        <f>IF(N715="nulová",J715,0)</f>
        <v>0</v>
      </c>
      <c r="BJ715" s="15" t="s">
        <v>77</v>
      </c>
      <c r="BK715" s="214">
        <f>ROUND(I715*H715,2)</f>
        <v>0</v>
      </c>
      <c r="BL715" s="15" t="s">
        <v>238</v>
      </c>
      <c r="BM715" s="213" t="s">
        <v>2409</v>
      </c>
    </row>
    <row r="716" spans="1:47" s="2" customFormat="1" ht="12">
      <c r="A716" s="36"/>
      <c r="B716" s="37"/>
      <c r="C716" s="38"/>
      <c r="D716" s="215" t="s">
        <v>171</v>
      </c>
      <c r="E716" s="38"/>
      <c r="F716" s="216" t="s">
        <v>2410</v>
      </c>
      <c r="G716" s="38"/>
      <c r="H716" s="38"/>
      <c r="I716" s="217"/>
      <c r="J716" s="38"/>
      <c r="K716" s="38"/>
      <c r="L716" s="42"/>
      <c r="M716" s="218"/>
      <c r="N716" s="219"/>
      <c r="O716" s="82"/>
      <c r="P716" s="82"/>
      <c r="Q716" s="82"/>
      <c r="R716" s="82"/>
      <c r="S716" s="82"/>
      <c r="T716" s="83"/>
      <c r="U716" s="36"/>
      <c r="V716" s="36"/>
      <c r="W716" s="36"/>
      <c r="X716" s="36"/>
      <c r="Y716" s="36"/>
      <c r="Z716" s="36"/>
      <c r="AA716" s="36"/>
      <c r="AB716" s="36"/>
      <c r="AC716" s="36"/>
      <c r="AD716" s="36"/>
      <c r="AE716" s="36"/>
      <c r="AT716" s="15" t="s">
        <v>171</v>
      </c>
      <c r="AU716" s="15" t="s">
        <v>79</v>
      </c>
    </row>
    <row r="717" spans="1:65" s="2" customFormat="1" ht="33" customHeight="1">
      <c r="A717" s="36"/>
      <c r="B717" s="37"/>
      <c r="C717" s="202" t="s">
        <v>2411</v>
      </c>
      <c r="D717" s="202" t="s">
        <v>164</v>
      </c>
      <c r="E717" s="203" t="s">
        <v>2412</v>
      </c>
      <c r="F717" s="204" t="s">
        <v>2413</v>
      </c>
      <c r="G717" s="205" t="s">
        <v>327</v>
      </c>
      <c r="H717" s="206">
        <v>25.3</v>
      </c>
      <c r="I717" s="207"/>
      <c r="J717" s="208">
        <f>ROUND(I717*H717,2)</f>
        <v>0</v>
      </c>
      <c r="K717" s="204" t="s">
        <v>168</v>
      </c>
      <c r="L717" s="42"/>
      <c r="M717" s="209" t="s">
        <v>19</v>
      </c>
      <c r="N717" s="210" t="s">
        <v>40</v>
      </c>
      <c r="O717" s="82"/>
      <c r="P717" s="211">
        <f>O717*H717</f>
        <v>0</v>
      </c>
      <c r="Q717" s="211">
        <v>0.00297</v>
      </c>
      <c r="R717" s="211">
        <f>Q717*H717</f>
        <v>0.075141</v>
      </c>
      <c r="S717" s="211">
        <v>0</v>
      </c>
      <c r="T717" s="212">
        <f>S717*H717</f>
        <v>0</v>
      </c>
      <c r="U717" s="36"/>
      <c r="V717" s="36"/>
      <c r="W717" s="36"/>
      <c r="X717" s="36"/>
      <c r="Y717" s="36"/>
      <c r="Z717" s="36"/>
      <c r="AA717" s="36"/>
      <c r="AB717" s="36"/>
      <c r="AC717" s="36"/>
      <c r="AD717" s="36"/>
      <c r="AE717" s="36"/>
      <c r="AR717" s="213" t="s">
        <v>238</v>
      </c>
      <c r="AT717" s="213" t="s">
        <v>164</v>
      </c>
      <c r="AU717" s="213" t="s">
        <v>79</v>
      </c>
      <c r="AY717" s="15" t="s">
        <v>162</v>
      </c>
      <c r="BE717" s="214">
        <f>IF(N717="základní",J717,0)</f>
        <v>0</v>
      </c>
      <c r="BF717" s="214">
        <f>IF(N717="snížená",J717,0)</f>
        <v>0</v>
      </c>
      <c r="BG717" s="214">
        <f>IF(N717="zákl. přenesená",J717,0)</f>
        <v>0</v>
      </c>
      <c r="BH717" s="214">
        <f>IF(N717="sníž. přenesená",J717,0)</f>
        <v>0</v>
      </c>
      <c r="BI717" s="214">
        <f>IF(N717="nulová",J717,0)</f>
        <v>0</v>
      </c>
      <c r="BJ717" s="15" t="s">
        <v>77</v>
      </c>
      <c r="BK717" s="214">
        <f>ROUND(I717*H717,2)</f>
        <v>0</v>
      </c>
      <c r="BL717" s="15" t="s">
        <v>238</v>
      </c>
      <c r="BM717" s="213" t="s">
        <v>2414</v>
      </c>
    </row>
    <row r="718" spans="1:47" s="2" customFormat="1" ht="12">
      <c r="A718" s="36"/>
      <c r="B718" s="37"/>
      <c r="C718" s="38"/>
      <c r="D718" s="215" t="s">
        <v>171</v>
      </c>
      <c r="E718" s="38"/>
      <c r="F718" s="216" t="s">
        <v>2415</v>
      </c>
      <c r="G718" s="38"/>
      <c r="H718" s="38"/>
      <c r="I718" s="217"/>
      <c r="J718" s="38"/>
      <c r="K718" s="38"/>
      <c r="L718" s="42"/>
      <c r="M718" s="218"/>
      <c r="N718" s="219"/>
      <c r="O718" s="82"/>
      <c r="P718" s="82"/>
      <c r="Q718" s="82"/>
      <c r="R718" s="82"/>
      <c r="S718" s="82"/>
      <c r="T718" s="83"/>
      <c r="U718" s="36"/>
      <c r="V718" s="36"/>
      <c r="W718" s="36"/>
      <c r="X718" s="36"/>
      <c r="Y718" s="36"/>
      <c r="Z718" s="36"/>
      <c r="AA718" s="36"/>
      <c r="AB718" s="36"/>
      <c r="AC718" s="36"/>
      <c r="AD718" s="36"/>
      <c r="AE718" s="36"/>
      <c r="AT718" s="15" t="s">
        <v>171</v>
      </c>
      <c r="AU718" s="15" t="s">
        <v>79</v>
      </c>
    </row>
    <row r="719" spans="1:65" s="2" customFormat="1" ht="33" customHeight="1">
      <c r="A719" s="36"/>
      <c r="B719" s="37"/>
      <c r="C719" s="202" t="s">
        <v>2416</v>
      </c>
      <c r="D719" s="202" t="s">
        <v>164</v>
      </c>
      <c r="E719" s="203" t="s">
        <v>2417</v>
      </c>
      <c r="F719" s="204" t="s">
        <v>2418</v>
      </c>
      <c r="G719" s="205" t="s">
        <v>327</v>
      </c>
      <c r="H719" s="206">
        <v>26.5</v>
      </c>
      <c r="I719" s="207"/>
      <c r="J719" s="208">
        <f>ROUND(I719*H719,2)</f>
        <v>0</v>
      </c>
      <c r="K719" s="204" t="s">
        <v>168</v>
      </c>
      <c r="L719" s="42"/>
      <c r="M719" s="209" t="s">
        <v>19</v>
      </c>
      <c r="N719" s="210" t="s">
        <v>40</v>
      </c>
      <c r="O719" s="82"/>
      <c r="P719" s="211">
        <f>O719*H719</f>
        <v>0</v>
      </c>
      <c r="Q719" s="211">
        <v>0.00396</v>
      </c>
      <c r="R719" s="211">
        <f>Q719*H719</f>
        <v>0.10494</v>
      </c>
      <c r="S719" s="211">
        <v>0</v>
      </c>
      <c r="T719" s="212">
        <f>S719*H719</f>
        <v>0</v>
      </c>
      <c r="U719" s="36"/>
      <c r="V719" s="36"/>
      <c r="W719" s="36"/>
      <c r="X719" s="36"/>
      <c r="Y719" s="36"/>
      <c r="Z719" s="36"/>
      <c r="AA719" s="36"/>
      <c r="AB719" s="36"/>
      <c r="AC719" s="36"/>
      <c r="AD719" s="36"/>
      <c r="AE719" s="36"/>
      <c r="AR719" s="213" t="s">
        <v>238</v>
      </c>
      <c r="AT719" s="213" t="s">
        <v>164</v>
      </c>
      <c r="AU719" s="213" t="s">
        <v>79</v>
      </c>
      <c r="AY719" s="15" t="s">
        <v>162</v>
      </c>
      <c r="BE719" s="214">
        <f>IF(N719="základní",J719,0)</f>
        <v>0</v>
      </c>
      <c r="BF719" s="214">
        <f>IF(N719="snížená",J719,0)</f>
        <v>0</v>
      </c>
      <c r="BG719" s="214">
        <f>IF(N719="zákl. přenesená",J719,0)</f>
        <v>0</v>
      </c>
      <c r="BH719" s="214">
        <f>IF(N719="sníž. přenesená",J719,0)</f>
        <v>0</v>
      </c>
      <c r="BI719" s="214">
        <f>IF(N719="nulová",J719,0)</f>
        <v>0</v>
      </c>
      <c r="BJ719" s="15" t="s">
        <v>77</v>
      </c>
      <c r="BK719" s="214">
        <f>ROUND(I719*H719,2)</f>
        <v>0</v>
      </c>
      <c r="BL719" s="15" t="s">
        <v>238</v>
      </c>
      <c r="BM719" s="213" t="s">
        <v>2419</v>
      </c>
    </row>
    <row r="720" spans="1:47" s="2" customFormat="1" ht="12">
      <c r="A720" s="36"/>
      <c r="B720" s="37"/>
      <c r="C720" s="38"/>
      <c r="D720" s="215" t="s">
        <v>171</v>
      </c>
      <c r="E720" s="38"/>
      <c r="F720" s="216" t="s">
        <v>2420</v>
      </c>
      <c r="G720" s="38"/>
      <c r="H720" s="38"/>
      <c r="I720" s="217"/>
      <c r="J720" s="38"/>
      <c r="K720" s="38"/>
      <c r="L720" s="42"/>
      <c r="M720" s="218"/>
      <c r="N720" s="219"/>
      <c r="O720" s="82"/>
      <c r="P720" s="82"/>
      <c r="Q720" s="82"/>
      <c r="R720" s="82"/>
      <c r="S720" s="82"/>
      <c r="T720" s="83"/>
      <c r="U720" s="36"/>
      <c r="V720" s="36"/>
      <c r="W720" s="36"/>
      <c r="X720" s="36"/>
      <c r="Y720" s="36"/>
      <c r="Z720" s="36"/>
      <c r="AA720" s="36"/>
      <c r="AB720" s="36"/>
      <c r="AC720" s="36"/>
      <c r="AD720" s="36"/>
      <c r="AE720" s="36"/>
      <c r="AT720" s="15" t="s">
        <v>171</v>
      </c>
      <c r="AU720" s="15" t="s">
        <v>79</v>
      </c>
    </row>
    <row r="721" spans="1:65" s="2" customFormat="1" ht="33" customHeight="1">
      <c r="A721" s="36"/>
      <c r="B721" s="37"/>
      <c r="C721" s="202" t="s">
        <v>2421</v>
      </c>
      <c r="D721" s="202" t="s">
        <v>164</v>
      </c>
      <c r="E721" s="203" t="s">
        <v>2422</v>
      </c>
      <c r="F721" s="204" t="s">
        <v>2423</v>
      </c>
      <c r="G721" s="205" t="s">
        <v>327</v>
      </c>
      <c r="H721" s="206">
        <v>7.5</v>
      </c>
      <c r="I721" s="207"/>
      <c r="J721" s="208">
        <f>ROUND(I721*H721,2)</f>
        <v>0</v>
      </c>
      <c r="K721" s="204" t="s">
        <v>168</v>
      </c>
      <c r="L721" s="42"/>
      <c r="M721" s="209" t="s">
        <v>19</v>
      </c>
      <c r="N721" s="210" t="s">
        <v>40</v>
      </c>
      <c r="O721" s="82"/>
      <c r="P721" s="211">
        <f>O721*H721</f>
        <v>0</v>
      </c>
      <c r="Q721" s="211">
        <v>0.00194</v>
      </c>
      <c r="R721" s="211">
        <f>Q721*H721</f>
        <v>0.01455</v>
      </c>
      <c r="S721" s="211">
        <v>0</v>
      </c>
      <c r="T721" s="212">
        <f>S721*H721</f>
        <v>0</v>
      </c>
      <c r="U721" s="36"/>
      <c r="V721" s="36"/>
      <c r="W721" s="36"/>
      <c r="X721" s="36"/>
      <c r="Y721" s="36"/>
      <c r="Z721" s="36"/>
      <c r="AA721" s="36"/>
      <c r="AB721" s="36"/>
      <c r="AC721" s="36"/>
      <c r="AD721" s="36"/>
      <c r="AE721" s="36"/>
      <c r="AR721" s="213" t="s">
        <v>238</v>
      </c>
      <c r="AT721" s="213" t="s">
        <v>164</v>
      </c>
      <c r="AU721" s="213" t="s">
        <v>79</v>
      </c>
      <c r="AY721" s="15" t="s">
        <v>162</v>
      </c>
      <c r="BE721" s="214">
        <f>IF(N721="základní",J721,0)</f>
        <v>0</v>
      </c>
      <c r="BF721" s="214">
        <f>IF(N721="snížená",J721,0)</f>
        <v>0</v>
      </c>
      <c r="BG721" s="214">
        <f>IF(N721="zákl. přenesená",J721,0)</f>
        <v>0</v>
      </c>
      <c r="BH721" s="214">
        <f>IF(N721="sníž. přenesená",J721,0)</f>
        <v>0</v>
      </c>
      <c r="BI721" s="214">
        <f>IF(N721="nulová",J721,0)</f>
        <v>0</v>
      </c>
      <c r="BJ721" s="15" t="s">
        <v>77</v>
      </c>
      <c r="BK721" s="214">
        <f>ROUND(I721*H721,2)</f>
        <v>0</v>
      </c>
      <c r="BL721" s="15" t="s">
        <v>238</v>
      </c>
      <c r="BM721" s="213" t="s">
        <v>2424</v>
      </c>
    </row>
    <row r="722" spans="1:47" s="2" customFormat="1" ht="12">
      <c r="A722" s="36"/>
      <c r="B722" s="37"/>
      <c r="C722" s="38"/>
      <c r="D722" s="215" t="s">
        <v>171</v>
      </c>
      <c r="E722" s="38"/>
      <c r="F722" s="216" t="s">
        <v>2425</v>
      </c>
      <c r="G722" s="38"/>
      <c r="H722" s="38"/>
      <c r="I722" s="217"/>
      <c r="J722" s="38"/>
      <c r="K722" s="38"/>
      <c r="L722" s="42"/>
      <c r="M722" s="218"/>
      <c r="N722" s="219"/>
      <c r="O722" s="82"/>
      <c r="P722" s="82"/>
      <c r="Q722" s="82"/>
      <c r="R722" s="82"/>
      <c r="S722" s="82"/>
      <c r="T722" s="83"/>
      <c r="U722" s="36"/>
      <c r="V722" s="36"/>
      <c r="W722" s="36"/>
      <c r="X722" s="36"/>
      <c r="Y722" s="36"/>
      <c r="Z722" s="36"/>
      <c r="AA722" s="36"/>
      <c r="AB722" s="36"/>
      <c r="AC722" s="36"/>
      <c r="AD722" s="36"/>
      <c r="AE722" s="36"/>
      <c r="AT722" s="15" t="s">
        <v>171</v>
      </c>
      <c r="AU722" s="15" t="s">
        <v>79</v>
      </c>
    </row>
    <row r="723" spans="1:65" s="2" customFormat="1" ht="37.8" customHeight="1">
      <c r="A723" s="36"/>
      <c r="B723" s="37"/>
      <c r="C723" s="202" t="s">
        <v>2426</v>
      </c>
      <c r="D723" s="202" t="s">
        <v>164</v>
      </c>
      <c r="E723" s="203" t="s">
        <v>2427</v>
      </c>
      <c r="F723" s="204" t="s">
        <v>2428</v>
      </c>
      <c r="G723" s="205" t="s">
        <v>327</v>
      </c>
      <c r="H723" s="206">
        <v>35.1</v>
      </c>
      <c r="I723" s="207"/>
      <c r="J723" s="208">
        <f>ROUND(I723*H723,2)</f>
        <v>0</v>
      </c>
      <c r="K723" s="204" t="s">
        <v>168</v>
      </c>
      <c r="L723" s="42"/>
      <c r="M723" s="209" t="s">
        <v>19</v>
      </c>
      <c r="N723" s="210" t="s">
        <v>40</v>
      </c>
      <c r="O723" s="82"/>
      <c r="P723" s="211">
        <f>O723*H723</f>
        <v>0</v>
      </c>
      <c r="Q723" s="211">
        <v>0.00423</v>
      </c>
      <c r="R723" s="211">
        <f>Q723*H723</f>
        <v>0.14847300000000002</v>
      </c>
      <c r="S723" s="211">
        <v>0</v>
      </c>
      <c r="T723" s="212">
        <f>S723*H723</f>
        <v>0</v>
      </c>
      <c r="U723" s="36"/>
      <c r="V723" s="36"/>
      <c r="W723" s="36"/>
      <c r="X723" s="36"/>
      <c r="Y723" s="36"/>
      <c r="Z723" s="36"/>
      <c r="AA723" s="36"/>
      <c r="AB723" s="36"/>
      <c r="AC723" s="36"/>
      <c r="AD723" s="36"/>
      <c r="AE723" s="36"/>
      <c r="AR723" s="213" t="s">
        <v>238</v>
      </c>
      <c r="AT723" s="213" t="s">
        <v>164</v>
      </c>
      <c r="AU723" s="213" t="s">
        <v>79</v>
      </c>
      <c r="AY723" s="15" t="s">
        <v>162</v>
      </c>
      <c r="BE723" s="214">
        <f>IF(N723="základní",J723,0)</f>
        <v>0</v>
      </c>
      <c r="BF723" s="214">
        <f>IF(N723="snížená",J723,0)</f>
        <v>0</v>
      </c>
      <c r="BG723" s="214">
        <f>IF(N723="zákl. přenesená",J723,0)</f>
        <v>0</v>
      </c>
      <c r="BH723" s="214">
        <f>IF(N723="sníž. přenesená",J723,0)</f>
        <v>0</v>
      </c>
      <c r="BI723" s="214">
        <f>IF(N723="nulová",J723,0)</f>
        <v>0</v>
      </c>
      <c r="BJ723" s="15" t="s">
        <v>77</v>
      </c>
      <c r="BK723" s="214">
        <f>ROUND(I723*H723,2)</f>
        <v>0</v>
      </c>
      <c r="BL723" s="15" t="s">
        <v>238</v>
      </c>
      <c r="BM723" s="213" t="s">
        <v>2429</v>
      </c>
    </row>
    <row r="724" spans="1:47" s="2" customFormat="1" ht="12">
      <c r="A724" s="36"/>
      <c r="B724" s="37"/>
      <c r="C724" s="38"/>
      <c r="D724" s="215" t="s">
        <v>171</v>
      </c>
      <c r="E724" s="38"/>
      <c r="F724" s="216" t="s">
        <v>2430</v>
      </c>
      <c r="G724" s="38"/>
      <c r="H724" s="38"/>
      <c r="I724" s="217"/>
      <c r="J724" s="38"/>
      <c r="K724" s="38"/>
      <c r="L724" s="42"/>
      <c r="M724" s="218"/>
      <c r="N724" s="219"/>
      <c r="O724" s="82"/>
      <c r="P724" s="82"/>
      <c r="Q724" s="82"/>
      <c r="R724" s="82"/>
      <c r="S724" s="82"/>
      <c r="T724" s="83"/>
      <c r="U724" s="36"/>
      <c r="V724" s="36"/>
      <c r="W724" s="36"/>
      <c r="X724" s="36"/>
      <c r="Y724" s="36"/>
      <c r="Z724" s="36"/>
      <c r="AA724" s="36"/>
      <c r="AB724" s="36"/>
      <c r="AC724" s="36"/>
      <c r="AD724" s="36"/>
      <c r="AE724" s="36"/>
      <c r="AT724" s="15" t="s">
        <v>171</v>
      </c>
      <c r="AU724" s="15" t="s">
        <v>79</v>
      </c>
    </row>
    <row r="725" spans="1:65" s="2" customFormat="1" ht="37.8" customHeight="1">
      <c r="A725" s="36"/>
      <c r="B725" s="37"/>
      <c r="C725" s="202" t="s">
        <v>2431</v>
      </c>
      <c r="D725" s="202" t="s">
        <v>164</v>
      </c>
      <c r="E725" s="203" t="s">
        <v>2432</v>
      </c>
      <c r="F725" s="204" t="s">
        <v>2433</v>
      </c>
      <c r="G725" s="205" t="s">
        <v>327</v>
      </c>
      <c r="H725" s="206">
        <v>15</v>
      </c>
      <c r="I725" s="207"/>
      <c r="J725" s="208">
        <f>ROUND(I725*H725,2)</f>
        <v>0</v>
      </c>
      <c r="K725" s="204" t="s">
        <v>168</v>
      </c>
      <c r="L725" s="42"/>
      <c r="M725" s="209" t="s">
        <v>19</v>
      </c>
      <c r="N725" s="210" t="s">
        <v>40</v>
      </c>
      <c r="O725" s="82"/>
      <c r="P725" s="211">
        <f>O725*H725</f>
        <v>0</v>
      </c>
      <c r="Q725" s="211">
        <v>0.00584</v>
      </c>
      <c r="R725" s="211">
        <f>Q725*H725</f>
        <v>0.0876</v>
      </c>
      <c r="S725" s="211">
        <v>0</v>
      </c>
      <c r="T725" s="212">
        <f>S725*H725</f>
        <v>0</v>
      </c>
      <c r="U725" s="36"/>
      <c r="V725" s="36"/>
      <c r="W725" s="36"/>
      <c r="X725" s="36"/>
      <c r="Y725" s="36"/>
      <c r="Z725" s="36"/>
      <c r="AA725" s="36"/>
      <c r="AB725" s="36"/>
      <c r="AC725" s="36"/>
      <c r="AD725" s="36"/>
      <c r="AE725" s="36"/>
      <c r="AR725" s="213" t="s">
        <v>238</v>
      </c>
      <c r="AT725" s="213" t="s">
        <v>164</v>
      </c>
      <c r="AU725" s="213" t="s">
        <v>79</v>
      </c>
      <c r="AY725" s="15" t="s">
        <v>162</v>
      </c>
      <c r="BE725" s="214">
        <f>IF(N725="základní",J725,0)</f>
        <v>0</v>
      </c>
      <c r="BF725" s="214">
        <f>IF(N725="snížená",J725,0)</f>
        <v>0</v>
      </c>
      <c r="BG725" s="214">
        <f>IF(N725="zákl. přenesená",J725,0)</f>
        <v>0</v>
      </c>
      <c r="BH725" s="214">
        <f>IF(N725="sníž. přenesená",J725,0)</f>
        <v>0</v>
      </c>
      <c r="BI725" s="214">
        <f>IF(N725="nulová",J725,0)</f>
        <v>0</v>
      </c>
      <c r="BJ725" s="15" t="s">
        <v>77</v>
      </c>
      <c r="BK725" s="214">
        <f>ROUND(I725*H725,2)</f>
        <v>0</v>
      </c>
      <c r="BL725" s="15" t="s">
        <v>238</v>
      </c>
      <c r="BM725" s="213" t="s">
        <v>2434</v>
      </c>
    </row>
    <row r="726" spans="1:47" s="2" customFormat="1" ht="12">
      <c r="A726" s="36"/>
      <c r="B726" s="37"/>
      <c r="C726" s="38"/>
      <c r="D726" s="215" t="s">
        <v>171</v>
      </c>
      <c r="E726" s="38"/>
      <c r="F726" s="216" t="s">
        <v>2435</v>
      </c>
      <c r="G726" s="38"/>
      <c r="H726" s="38"/>
      <c r="I726" s="217"/>
      <c r="J726" s="38"/>
      <c r="K726" s="38"/>
      <c r="L726" s="42"/>
      <c r="M726" s="218"/>
      <c r="N726" s="219"/>
      <c r="O726" s="82"/>
      <c r="P726" s="82"/>
      <c r="Q726" s="82"/>
      <c r="R726" s="82"/>
      <c r="S726" s="82"/>
      <c r="T726" s="83"/>
      <c r="U726" s="36"/>
      <c r="V726" s="36"/>
      <c r="W726" s="36"/>
      <c r="X726" s="36"/>
      <c r="Y726" s="36"/>
      <c r="Z726" s="36"/>
      <c r="AA726" s="36"/>
      <c r="AB726" s="36"/>
      <c r="AC726" s="36"/>
      <c r="AD726" s="36"/>
      <c r="AE726" s="36"/>
      <c r="AT726" s="15" t="s">
        <v>171</v>
      </c>
      <c r="AU726" s="15" t="s">
        <v>79</v>
      </c>
    </row>
    <row r="727" spans="1:65" s="2" customFormat="1" ht="37.8" customHeight="1">
      <c r="A727" s="36"/>
      <c r="B727" s="37"/>
      <c r="C727" s="202" t="s">
        <v>2436</v>
      </c>
      <c r="D727" s="202" t="s">
        <v>164</v>
      </c>
      <c r="E727" s="203" t="s">
        <v>2437</v>
      </c>
      <c r="F727" s="204" t="s">
        <v>2438</v>
      </c>
      <c r="G727" s="205" t="s">
        <v>327</v>
      </c>
      <c r="H727" s="206">
        <v>3.1</v>
      </c>
      <c r="I727" s="207"/>
      <c r="J727" s="208">
        <f>ROUND(I727*H727,2)</f>
        <v>0</v>
      </c>
      <c r="K727" s="204" t="s">
        <v>168</v>
      </c>
      <c r="L727" s="42"/>
      <c r="M727" s="209" t="s">
        <v>19</v>
      </c>
      <c r="N727" s="210" t="s">
        <v>40</v>
      </c>
      <c r="O727" s="82"/>
      <c r="P727" s="211">
        <f>O727*H727</f>
        <v>0</v>
      </c>
      <c r="Q727" s="211">
        <v>0.00159</v>
      </c>
      <c r="R727" s="211">
        <f>Q727*H727</f>
        <v>0.004929</v>
      </c>
      <c r="S727" s="211">
        <v>0</v>
      </c>
      <c r="T727" s="212">
        <f>S727*H727</f>
        <v>0</v>
      </c>
      <c r="U727" s="36"/>
      <c r="V727" s="36"/>
      <c r="W727" s="36"/>
      <c r="X727" s="36"/>
      <c r="Y727" s="36"/>
      <c r="Z727" s="36"/>
      <c r="AA727" s="36"/>
      <c r="AB727" s="36"/>
      <c r="AC727" s="36"/>
      <c r="AD727" s="36"/>
      <c r="AE727" s="36"/>
      <c r="AR727" s="213" t="s">
        <v>238</v>
      </c>
      <c r="AT727" s="213" t="s">
        <v>164</v>
      </c>
      <c r="AU727" s="213" t="s">
        <v>79</v>
      </c>
      <c r="AY727" s="15" t="s">
        <v>162</v>
      </c>
      <c r="BE727" s="214">
        <f>IF(N727="základní",J727,0)</f>
        <v>0</v>
      </c>
      <c r="BF727" s="214">
        <f>IF(N727="snížená",J727,0)</f>
        <v>0</v>
      </c>
      <c r="BG727" s="214">
        <f>IF(N727="zákl. přenesená",J727,0)</f>
        <v>0</v>
      </c>
      <c r="BH727" s="214">
        <f>IF(N727="sníž. přenesená",J727,0)</f>
        <v>0</v>
      </c>
      <c r="BI727" s="214">
        <f>IF(N727="nulová",J727,0)</f>
        <v>0</v>
      </c>
      <c r="BJ727" s="15" t="s">
        <v>77</v>
      </c>
      <c r="BK727" s="214">
        <f>ROUND(I727*H727,2)</f>
        <v>0</v>
      </c>
      <c r="BL727" s="15" t="s">
        <v>238</v>
      </c>
      <c r="BM727" s="213" t="s">
        <v>2439</v>
      </c>
    </row>
    <row r="728" spans="1:47" s="2" customFormat="1" ht="12">
      <c r="A728" s="36"/>
      <c r="B728" s="37"/>
      <c r="C728" s="38"/>
      <c r="D728" s="215" t="s">
        <v>171</v>
      </c>
      <c r="E728" s="38"/>
      <c r="F728" s="216" t="s">
        <v>2440</v>
      </c>
      <c r="G728" s="38"/>
      <c r="H728" s="38"/>
      <c r="I728" s="217"/>
      <c r="J728" s="38"/>
      <c r="K728" s="38"/>
      <c r="L728" s="42"/>
      <c r="M728" s="218"/>
      <c r="N728" s="219"/>
      <c r="O728" s="82"/>
      <c r="P728" s="82"/>
      <c r="Q728" s="82"/>
      <c r="R728" s="82"/>
      <c r="S728" s="82"/>
      <c r="T728" s="83"/>
      <c r="U728" s="36"/>
      <c r="V728" s="36"/>
      <c r="W728" s="36"/>
      <c r="X728" s="36"/>
      <c r="Y728" s="36"/>
      <c r="Z728" s="36"/>
      <c r="AA728" s="36"/>
      <c r="AB728" s="36"/>
      <c r="AC728" s="36"/>
      <c r="AD728" s="36"/>
      <c r="AE728" s="36"/>
      <c r="AT728" s="15" t="s">
        <v>171</v>
      </c>
      <c r="AU728" s="15" t="s">
        <v>79</v>
      </c>
    </row>
    <row r="729" spans="1:65" s="2" customFormat="1" ht="37.8" customHeight="1">
      <c r="A729" s="36"/>
      <c r="B729" s="37"/>
      <c r="C729" s="202" t="s">
        <v>2441</v>
      </c>
      <c r="D729" s="202" t="s">
        <v>164</v>
      </c>
      <c r="E729" s="203" t="s">
        <v>2442</v>
      </c>
      <c r="F729" s="204" t="s">
        <v>2443</v>
      </c>
      <c r="G729" s="205" t="s">
        <v>327</v>
      </c>
      <c r="H729" s="206">
        <v>3.5</v>
      </c>
      <c r="I729" s="207"/>
      <c r="J729" s="208">
        <f>ROUND(I729*H729,2)</f>
        <v>0</v>
      </c>
      <c r="K729" s="204" t="s">
        <v>168</v>
      </c>
      <c r="L729" s="42"/>
      <c r="M729" s="209" t="s">
        <v>19</v>
      </c>
      <c r="N729" s="210" t="s">
        <v>40</v>
      </c>
      <c r="O729" s="82"/>
      <c r="P729" s="211">
        <f>O729*H729</f>
        <v>0</v>
      </c>
      <c r="Q729" s="211">
        <v>0.00315</v>
      </c>
      <c r="R729" s="211">
        <f>Q729*H729</f>
        <v>0.011025</v>
      </c>
      <c r="S729" s="211">
        <v>0</v>
      </c>
      <c r="T729" s="212">
        <f>S729*H729</f>
        <v>0</v>
      </c>
      <c r="U729" s="36"/>
      <c r="V729" s="36"/>
      <c r="W729" s="36"/>
      <c r="X729" s="36"/>
      <c r="Y729" s="36"/>
      <c r="Z729" s="36"/>
      <c r="AA729" s="36"/>
      <c r="AB729" s="36"/>
      <c r="AC729" s="36"/>
      <c r="AD729" s="36"/>
      <c r="AE729" s="36"/>
      <c r="AR729" s="213" t="s">
        <v>238</v>
      </c>
      <c r="AT729" s="213" t="s">
        <v>164</v>
      </c>
      <c r="AU729" s="213" t="s">
        <v>79</v>
      </c>
      <c r="AY729" s="15" t="s">
        <v>162</v>
      </c>
      <c r="BE729" s="214">
        <f>IF(N729="základní",J729,0)</f>
        <v>0</v>
      </c>
      <c r="BF729" s="214">
        <f>IF(N729="snížená",J729,0)</f>
        <v>0</v>
      </c>
      <c r="BG729" s="214">
        <f>IF(N729="zákl. přenesená",J729,0)</f>
        <v>0</v>
      </c>
      <c r="BH729" s="214">
        <f>IF(N729="sníž. přenesená",J729,0)</f>
        <v>0</v>
      </c>
      <c r="BI729" s="214">
        <f>IF(N729="nulová",J729,0)</f>
        <v>0</v>
      </c>
      <c r="BJ729" s="15" t="s">
        <v>77</v>
      </c>
      <c r="BK729" s="214">
        <f>ROUND(I729*H729,2)</f>
        <v>0</v>
      </c>
      <c r="BL729" s="15" t="s">
        <v>238</v>
      </c>
      <c r="BM729" s="213" t="s">
        <v>2444</v>
      </c>
    </row>
    <row r="730" spans="1:47" s="2" customFormat="1" ht="12">
      <c r="A730" s="36"/>
      <c r="B730" s="37"/>
      <c r="C730" s="38"/>
      <c r="D730" s="215" t="s">
        <v>171</v>
      </c>
      <c r="E730" s="38"/>
      <c r="F730" s="216" t="s">
        <v>2445</v>
      </c>
      <c r="G730" s="38"/>
      <c r="H730" s="38"/>
      <c r="I730" s="217"/>
      <c r="J730" s="38"/>
      <c r="K730" s="38"/>
      <c r="L730" s="42"/>
      <c r="M730" s="218"/>
      <c r="N730" s="219"/>
      <c r="O730" s="82"/>
      <c r="P730" s="82"/>
      <c r="Q730" s="82"/>
      <c r="R730" s="82"/>
      <c r="S730" s="82"/>
      <c r="T730" s="83"/>
      <c r="U730" s="36"/>
      <c r="V730" s="36"/>
      <c r="W730" s="36"/>
      <c r="X730" s="36"/>
      <c r="Y730" s="36"/>
      <c r="Z730" s="36"/>
      <c r="AA730" s="36"/>
      <c r="AB730" s="36"/>
      <c r="AC730" s="36"/>
      <c r="AD730" s="36"/>
      <c r="AE730" s="36"/>
      <c r="AT730" s="15" t="s">
        <v>171</v>
      </c>
      <c r="AU730" s="15" t="s">
        <v>79</v>
      </c>
    </row>
    <row r="731" spans="1:65" s="2" customFormat="1" ht="44.25" customHeight="1">
      <c r="A731" s="36"/>
      <c r="B731" s="37"/>
      <c r="C731" s="202" t="s">
        <v>2446</v>
      </c>
      <c r="D731" s="202" t="s">
        <v>164</v>
      </c>
      <c r="E731" s="203" t="s">
        <v>2447</v>
      </c>
      <c r="F731" s="204" t="s">
        <v>2448</v>
      </c>
      <c r="G731" s="205" t="s">
        <v>327</v>
      </c>
      <c r="H731" s="206">
        <v>24.5</v>
      </c>
      <c r="I731" s="207"/>
      <c r="J731" s="208">
        <f>ROUND(I731*H731,2)</f>
        <v>0</v>
      </c>
      <c r="K731" s="204" t="s">
        <v>168</v>
      </c>
      <c r="L731" s="42"/>
      <c r="M731" s="209" t="s">
        <v>19</v>
      </c>
      <c r="N731" s="210" t="s">
        <v>40</v>
      </c>
      <c r="O731" s="82"/>
      <c r="P731" s="211">
        <f>O731*H731</f>
        <v>0</v>
      </c>
      <c r="Q731" s="211">
        <v>0.00294</v>
      </c>
      <c r="R731" s="211">
        <f>Q731*H731</f>
        <v>0.07203</v>
      </c>
      <c r="S731" s="211">
        <v>0</v>
      </c>
      <c r="T731" s="212">
        <f>S731*H731</f>
        <v>0</v>
      </c>
      <c r="U731" s="36"/>
      <c r="V731" s="36"/>
      <c r="W731" s="36"/>
      <c r="X731" s="36"/>
      <c r="Y731" s="36"/>
      <c r="Z731" s="36"/>
      <c r="AA731" s="36"/>
      <c r="AB731" s="36"/>
      <c r="AC731" s="36"/>
      <c r="AD731" s="36"/>
      <c r="AE731" s="36"/>
      <c r="AR731" s="213" t="s">
        <v>238</v>
      </c>
      <c r="AT731" s="213" t="s">
        <v>164</v>
      </c>
      <c r="AU731" s="213" t="s">
        <v>79</v>
      </c>
      <c r="AY731" s="15" t="s">
        <v>162</v>
      </c>
      <c r="BE731" s="214">
        <f>IF(N731="základní",J731,0)</f>
        <v>0</v>
      </c>
      <c r="BF731" s="214">
        <f>IF(N731="snížená",J731,0)</f>
        <v>0</v>
      </c>
      <c r="BG731" s="214">
        <f>IF(N731="zákl. přenesená",J731,0)</f>
        <v>0</v>
      </c>
      <c r="BH731" s="214">
        <f>IF(N731="sníž. přenesená",J731,0)</f>
        <v>0</v>
      </c>
      <c r="BI731" s="214">
        <f>IF(N731="nulová",J731,0)</f>
        <v>0</v>
      </c>
      <c r="BJ731" s="15" t="s">
        <v>77</v>
      </c>
      <c r="BK731" s="214">
        <f>ROUND(I731*H731,2)</f>
        <v>0</v>
      </c>
      <c r="BL731" s="15" t="s">
        <v>238</v>
      </c>
      <c r="BM731" s="213" t="s">
        <v>2449</v>
      </c>
    </row>
    <row r="732" spans="1:47" s="2" customFormat="1" ht="12">
      <c r="A732" s="36"/>
      <c r="B732" s="37"/>
      <c r="C732" s="38"/>
      <c r="D732" s="215" t="s">
        <v>171</v>
      </c>
      <c r="E732" s="38"/>
      <c r="F732" s="216" t="s">
        <v>2450</v>
      </c>
      <c r="G732" s="38"/>
      <c r="H732" s="38"/>
      <c r="I732" s="217"/>
      <c r="J732" s="38"/>
      <c r="K732" s="38"/>
      <c r="L732" s="42"/>
      <c r="M732" s="218"/>
      <c r="N732" s="219"/>
      <c r="O732" s="82"/>
      <c r="P732" s="82"/>
      <c r="Q732" s="82"/>
      <c r="R732" s="82"/>
      <c r="S732" s="82"/>
      <c r="T732" s="83"/>
      <c r="U732" s="36"/>
      <c r="V732" s="36"/>
      <c r="W732" s="36"/>
      <c r="X732" s="36"/>
      <c r="Y732" s="36"/>
      <c r="Z732" s="36"/>
      <c r="AA732" s="36"/>
      <c r="AB732" s="36"/>
      <c r="AC732" s="36"/>
      <c r="AD732" s="36"/>
      <c r="AE732" s="36"/>
      <c r="AT732" s="15" t="s">
        <v>171</v>
      </c>
      <c r="AU732" s="15" t="s">
        <v>79</v>
      </c>
    </row>
    <row r="733" spans="1:65" s="2" customFormat="1" ht="37.8" customHeight="1">
      <c r="A733" s="36"/>
      <c r="B733" s="37"/>
      <c r="C733" s="202" t="s">
        <v>2451</v>
      </c>
      <c r="D733" s="202" t="s">
        <v>164</v>
      </c>
      <c r="E733" s="203" t="s">
        <v>2452</v>
      </c>
      <c r="F733" s="204" t="s">
        <v>2453</v>
      </c>
      <c r="G733" s="205" t="s">
        <v>235</v>
      </c>
      <c r="H733" s="206">
        <v>93.703</v>
      </c>
      <c r="I733" s="207"/>
      <c r="J733" s="208">
        <f>ROUND(I733*H733,2)</f>
        <v>0</v>
      </c>
      <c r="K733" s="204" t="s">
        <v>168</v>
      </c>
      <c r="L733" s="42"/>
      <c r="M733" s="209" t="s">
        <v>19</v>
      </c>
      <c r="N733" s="210" t="s">
        <v>40</v>
      </c>
      <c r="O733" s="82"/>
      <c r="P733" s="211">
        <f>O733*H733</f>
        <v>0</v>
      </c>
      <c r="Q733" s="211">
        <v>0.00584</v>
      </c>
      <c r="R733" s="211">
        <f>Q733*H733</f>
        <v>0.54722552</v>
      </c>
      <c r="S733" s="211">
        <v>0</v>
      </c>
      <c r="T733" s="212">
        <f>S733*H733</f>
        <v>0</v>
      </c>
      <c r="U733" s="36"/>
      <c r="V733" s="36"/>
      <c r="W733" s="36"/>
      <c r="X733" s="36"/>
      <c r="Y733" s="36"/>
      <c r="Z733" s="36"/>
      <c r="AA733" s="36"/>
      <c r="AB733" s="36"/>
      <c r="AC733" s="36"/>
      <c r="AD733" s="36"/>
      <c r="AE733" s="36"/>
      <c r="AR733" s="213" t="s">
        <v>238</v>
      </c>
      <c r="AT733" s="213" t="s">
        <v>164</v>
      </c>
      <c r="AU733" s="213" t="s">
        <v>79</v>
      </c>
      <c r="AY733" s="15" t="s">
        <v>162</v>
      </c>
      <c r="BE733" s="214">
        <f>IF(N733="základní",J733,0)</f>
        <v>0</v>
      </c>
      <c r="BF733" s="214">
        <f>IF(N733="snížená",J733,0)</f>
        <v>0</v>
      </c>
      <c r="BG733" s="214">
        <f>IF(N733="zákl. přenesená",J733,0)</f>
        <v>0</v>
      </c>
      <c r="BH733" s="214">
        <f>IF(N733="sníž. přenesená",J733,0)</f>
        <v>0</v>
      </c>
      <c r="BI733" s="214">
        <f>IF(N733="nulová",J733,0)</f>
        <v>0</v>
      </c>
      <c r="BJ733" s="15" t="s">
        <v>77</v>
      </c>
      <c r="BK733" s="214">
        <f>ROUND(I733*H733,2)</f>
        <v>0</v>
      </c>
      <c r="BL733" s="15" t="s">
        <v>238</v>
      </c>
      <c r="BM733" s="213" t="s">
        <v>2454</v>
      </c>
    </row>
    <row r="734" spans="1:47" s="2" customFormat="1" ht="12">
      <c r="A734" s="36"/>
      <c r="B734" s="37"/>
      <c r="C734" s="38"/>
      <c r="D734" s="215" t="s">
        <v>171</v>
      </c>
      <c r="E734" s="38"/>
      <c r="F734" s="216" t="s">
        <v>2455</v>
      </c>
      <c r="G734" s="38"/>
      <c r="H734" s="38"/>
      <c r="I734" s="217"/>
      <c r="J734" s="38"/>
      <c r="K734" s="38"/>
      <c r="L734" s="42"/>
      <c r="M734" s="218"/>
      <c r="N734" s="219"/>
      <c r="O734" s="82"/>
      <c r="P734" s="82"/>
      <c r="Q734" s="82"/>
      <c r="R734" s="82"/>
      <c r="S734" s="82"/>
      <c r="T734" s="83"/>
      <c r="U734" s="36"/>
      <c r="V734" s="36"/>
      <c r="W734" s="36"/>
      <c r="X734" s="36"/>
      <c r="Y734" s="36"/>
      <c r="Z734" s="36"/>
      <c r="AA734" s="36"/>
      <c r="AB734" s="36"/>
      <c r="AC734" s="36"/>
      <c r="AD734" s="36"/>
      <c r="AE734" s="36"/>
      <c r="AT734" s="15" t="s">
        <v>171</v>
      </c>
      <c r="AU734" s="15" t="s">
        <v>79</v>
      </c>
    </row>
    <row r="735" spans="1:65" s="2" customFormat="1" ht="33" customHeight="1">
      <c r="A735" s="36"/>
      <c r="B735" s="37"/>
      <c r="C735" s="202" t="s">
        <v>2456</v>
      </c>
      <c r="D735" s="202" t="s">
        <v>164</v>
      </c>
      <c r="E735" s="203" t="s">
        <v>2457</v>
      </c>
      <c r="F735" s="204" t="s">
        <v>2458</v>
      </c>
      <c r="G735" s="205" t="s">
        <v>327</v>
      </c>
      <c r="H735" s="206">
        <v>79.792</v>
      </c>
      <c r="I735" s="207"/>
      <c r="J735" s="208">
        <f>ROUND(I735*H735,2)</f>
        <v>0</v>
      </c>
      <c r="K735" s="204" t="s">
        <v>168</v>
      </c>
      <c r="L735" s="42"/>
      <c r="M735" s="209" t="s">
        <v>19</v>
      </c>
      <c r="N735" s="210" t="s">
        <v>40</v>
      </c>
      <c r="O735" s="82"/>
      <c r="P735" s="211">
        <f>O735*H735</f>
        <v>0</v>
      </c>
      <c r="Q735" s="211">
        <v>0.00118</v>
      </c>
      <c r="R735" s="211">
        <f>Q735*H735</f>
        <v>0.09415456000000001</v>
      </c>
      <c r="S735" s="211">
        <v>0</v>
      </c>
      <c r="T735" s="212">
        <f>S735*H735</f>
        <v>0</v>
      </c>
      <c r="U735" s="36"/>
      <c r="V735" s="36"/>
      <c r="W735" s="36"/>
      <c r="X735" s="36"/>
      <c r="Y735" s="36"/>
      <c r="Z735" s="36"/>
      <c r="AA735" s="36"/>
      <c r="AB735" s="36"/>
      <c r="AC735" s="36"/>
      <c r="AD735" s="36"/>
      <c r="AE735" s="36"/>
      <c r="AR735" s="213" t="s">
        <v>238</v>
      </c>
      <c r="AT735" s="213" t="s">
        <v>164</v>
      </c>
      <c r="AU735" s="213" t="s">
        <v>79</v>
      </c>
      <c r="AY735" s="15" t="s">
        <v>162</v>
      </c>
      <c r="BE735" s="214">
        <f>IF(N735="základní",J735,0)</f>
        <v>0</v>
      </c>
      <c r="BF735" s="214">
        <f>IF(N735="snížená",J735,0)</f>
        <v>0</v>
      </c>
      <c r="BG735" s="214">
        <f>IF(N735="zákl. přenesená",J735,0)</f>
        <v>0</v>
      </c>
      <c r="BH735" s="214">
        <f>IF(N735="sníž. přenesená",J735,0)</f>
        <v>0</v>
      </c>
      <c r="BI735" s="214">
        <f>IF(N735="nulová",J735,0)</f>
        <v>0</v>
      </c>
      <c r="BJ735" s="15" t="s">
        <v>77</v>
      </c>
      <c r="BK735" s="214">
        <f>ROUND(I735*H735,2)</f>
        <v>0</v>
      </c>
      <c r="BL735" s="15" t="s">
        <v>238</v>
      </c>
      <c r="BM735" s="213" t="s">
        <v>2459</v>
      </c>
    </row>
    <row r="736" spans="1:47" s="2" customFormat="1" ht="12">
      <c r="A736" s="36"/>
      <c r="B736" s="37"/>
      <c r="C736" s="38"/>
      <c r="D736" s="215" t="s">
        <v>171</v>
      </c>
      <c r="E736" s="38"/>
      <c r="F736" s="216" t="s">
        <v>2460</v>
      </c>
      <c r="G736" s="38"/>
      <c r="H736" s="38"/>
      <c r="I736" s="217"/>
      <c r="J736" s="38"/>
      <c r="K736" s="38"/>
      <c r="L736" s="42"/>
      <c r="M736" s="218"/>
      <c r="N736" s="219"/>
      <c r="O736" s="82"/>
      <c r="P736" s="82"/>
      <c r="Q736" s="82"/>
      <c r="R736" s="82"/>
      <c r="S736" s="82"/>
      <c r="T736" s="83"/>
      <c r="U736" s="36"/>
      <c r="V736" s="36"/>
      <c r="W736" s="36"/>
      <c r="X736" s="36"/>
      <c r="Y736" s="36"/>
      <c r="Z736" s="36"/>
      <c r="AA736" s="36"/>
      <c r="AB736" s="36"/>
      <c r="AC736" s="36"/>
      <c r="AD736" s="36"/>
      <c r="AE736" s="36"/>
      <c r="AT736" s="15" t="s">
        <v>171</v>
      </c>
      <c r="AU736" s="15" t="s">
        <v>79</v>
      </c>
    </row>
    <row r="737" spans="1:65" s="2" customFormat="1" ht="49.05" customHeight="1">
      <c r="A737" s="36"/>
      <c r="B737" s="37"/>
      <c r="C737" s="202" t="s">
        <v>2461</v>
      </c>
      <c r="D737" s="202" t="s">
        <v>164</v>
      </c>
      <c r="E737" s="203" t="s">
        <v>2462</v>
      </c>
      <c r="F737" s="204" t="s">
        <v>2463</v>
      </c>
      <c r="G737" s="205" t="s">
        <v>196</v>
      </c>
      <c r="H737" s="206">
        <v>2</v>
      </c>
      <c r="I737" s="207"/>
      <c r="J737" s="208">
        <f>ROUND(I737*H737,2)</f>
        <v>0</v>
      </c>
      <c r="K737" s="204" t="s">
        <v>168</v>
      </c>
      <c r="L737" s="42"/>
      <c r="M737" s="209" t="s">
        <v>19</v>
      </c>
      <c r="N737" s="210" t="s">
        <v>40</v>
      </c>
      <c r="O737" s="82"/>
      <c r="P737" s="211">
        <f>O737*H737</f>
        <v>0</v>
      </c>
      <c r="Q737" s="211">
        <v>0.00462</v>
      </c>
      <c r="R737" s="211">
        <f>Q737*H737</f>
        <v>0.00924</v>
      </c>
      <c r="S737" s="211">
        <v>0</v>
      </c>
      <c r="T737" s="212">
        <f>S737*H737</f>
        <v>0</v>
      </c>
      <c r="U737" s="36"/>
      <c r="V737" s="36"/>
      <c r="W737" s="36"/>
      <c r="X737" s="36"/>
      <c r="Y737" s="36"/>
      <c r="Z737" s="36"/>
      <c r="AA737" s="36"/>
      <c r="AB737" s="36"/>
      <c r="AC737" s="36"/>
      <c r="AD737" s="36"/>
      <c r="AE737" s="36"/>
      <c r="AR737" s="213" t="s">
        <v>238</v>
      </c>
      <c r="AT737" s="213" t="s">
        <v>164</v>
      </c>
      <c r="AU737" s="213" t="s">
        <v>79</v>
      </c>
      <c r="AY737" s="15" t="s">
        <v>162</v>
      </c>
      <c r="BE737" s="214">
        <f>IF(N737="základní",J737,0)</f>
        <v>0</v>
      </c>
      <c r="BF737" s="214">
        <f>IF(N737="snížená",J737,0)</f>
        <v>0</v>
      </c>
      <c r="BG737" s="214">
        <f>IF(N737="zákl. přenesená",J737,0)</f>
        <v>0</v>
      </c>
      <c r="BH737" s="214">
        <f>IF(N737="sníž. přenesená",J737,0)</f>
        <v>0</v>
      </c>
      <c r="BI737" s="214">
        <f>IF(N737="nulová",J737,0)</f>
        <v>0</v>
      </c>
      <c r="BJ737" s="15" t="s">
        <v>77</v>
      </c>
      <c r="BK737" s="214">
        <f>ROUND(I737*H737,2)</f>
        <v>0</v>
      </c>
      <c r="BL737" s="15" t="s">
        <v>238</v>
      </c>
      <c r="BM737" s="213" t="s">
        <v>2464</v>
      </c>
    </row>
    <row r="738" spans="1:47" s="2" customFormat="1" ht="12">
      <c r="A738" s="36"/>
      <c r="B738" s="37"/>
      <c r="C738" s="38"/>
      <c r="D738" s="215" t="s">
        <v>171</v>
      </c>
      <c r="E738" s="38"/>
      <c r="F738" s="216" t="s">
        <v>2465</v>
      </c>
      <c r="G738" s="38"/>
      <c r="H738" s="38"/>
      <c r="I738" s="217"/>
      <c r="J738" s="38"/>
      <c r="K738" s="38"/>
      <c r="L738" s="42"/>
      <c r="M738" s="218"/>
      <c r="N738" s="219"/>
      <c r="O738" s="82"/>
      <c r="P738" s="82"/>
      <c r="Q738" s="82"/>
      <c r="R738" s="82"/>
      <c r="S738" s="82"/>
      <c r="T738" s="83"/>
      <c r="U738" s="36"/>
      <c r="V738" s="36"/>
      <c r="W738" s="36"/>
      <c r="X738" s="36"/>
      <c r="Y738" s="36"/>
      <c r="Z738" s="36"/>
      <c r="AA738" s="36"/>
      <c r="AB738" s="36"/>
      <c r="AC738" s="36"/>
      <c r="AD738" s="36"/>
      <c r="AE738" s="36"/>
      <c r="AT738" s="15" t="s">
        <v>171</v>
      </c>
      <c r="AU738" s="15" t="s">
        <v>79</v>
      </c>
    </row>
    <row r="739" spans="1:65" s="2" customFormat="1" ht="33" customHeight="1">
      <c r="A739" s="36"/>
      <c r="B739" s="37"/>
      <c r="C739" s="202" t="s">
        <v>2466</v>
      </c>
      <c r="D739" s="202" t="s">
        <v>164</v>
      </c>
      <c r="E739" s="203" t="s">
        <v>2467</v>
      </c>
      <c r="F739" s="204" t="s">
        <v>2468</v>
      </c>
      <c r="G739" s="205" t="s">
        <v>327</v>
      </c>
      <c r="H739" s="206">
        <v>364.9</v>
      </c>
      <c r="I739" s="207"/>
      <c r="J739" s="208">
        <f>ROUND(I739*H739,2)</f>
        <v>0</v>
      </c>
      <c r="K739" s="204" t="s">
        <v>168</v>
      </c>
      <c r="L739" s="42"/>
      <c r="M739" s="209" t="s">
        <v>19</v>
      </c>
      <c r="N739" s="210" t="s">
        <v>40</v>
      </c>
      <c r="O739" s="82"/>
      <c r="P739" s="211">
        <f>O739*H739</f>
        <v>0</v>
      </c>
      <c r="Q739" s="211">
        <v>0.00366</v>
      </c>
      <c r="R739" s="211">
        <f>Q739*H739</f>
        <v>1.335534</v>
      </c>
      <c r="S739" s="211">
        <v>0</v>
      </c>
      <c r="T739" s="212">
        <f>S739*H739</f>
        <v>0</v>
      </c>
      <c r="U739" s="36"/>
      <c r="V739" s="36"/>
      <c r="W739" s="36"/>
      <c r="X739" s="36"/>
      <c r="Y739" s="36"/>
      <c r="Z739" s="36"/>
      <c r="AA739" s="36"/>
      <c r="AB739" s="36"/>
      <c r="AC739" s="36"/>
      <c r="AD739" s="36"/>
      <c r="AE739" s="36"/>
      <c r="AR739" s="213" t="s">
        <v>238</v>
      </c>
      <c r="AT739" s="213" t="s">
        <v>164</v>
      </c>
      <c r="AU739" s="213" t="s">
        <v>79</v>
      </c>
      <c r="AY739" s="15" t="s">
        <v>162</v>
      </c>
      <c r="BE739" s="214">
        <f>IF(N739="základní",J739,0)</f>
        <v>0</v>
      </c>
      <c r="BF739" s="214">
        <f>IF(N739="snížená",J739,0)</f>
        <v>0</v>
      </c>
      <c r="BG739" s="214">
        <f>IF(N739="zákl. přenesená",J739,0)</f>
        <v>0</v>
      </c>
      <c r="BH739" s="214">
        <f>IF(N739="sníž. přenesená",J739,0)</f>
        <v>0</v>
      </c>
      <c r="BI739" s="214">
        <f>IF(N739="nulová",J739,0)</f>
        <v>0</v>
      </c>
      <c r="BJ739" s="15" t="s">
        <v>77</v>
      </c>
      <c r="BK739" s="214">
        <f>ROUND(I739*H739,2)</f>
        <v>0</v>
      </c>
      <c r="BL739" s="15" t="s">
        <v>238</v>
      </c>
      <c r="BM739" s="213" t="s">
        <v>2469</v>
      </c>
    </row>
    <row r="740" spans="1:47" s="2" customFormat="1" ht="12">
      <c r="A740" s="36"/>
      <c r="B740" s="37"/>
      <c r="C740" s="38"/>
      <c r="D740" s="215" t="s">
        <v>171</v>
      </c>
      <c r="E740" s="38"/>
      <c r="F740" s="216" t="s">
        <v>2470</v>
      </c>
      <c r="G740" s="38"/>
      <c r="H740" s="38"/>
      <c r="I740" s="217"/>
      <c r="J740" s="38"/>
      <c r="K740" s="38"/>
      <c r="L740" s="42"/>
      <c r="M740" s="218"/>
      <c r="N740" s="219"/>
      <c r="O740" s="82"/>
      <c r="P740" s="82"/>
      <c r="Q740" s="82"/>
      <c r="R740" s="82"/>
      <c r="S740" s="82"/>
      <c r="T740" s="83"/>
      <c r="U740" s="36"/>
      <c r="V740" s="36"/>
      <c r="W740" s="36"/>
      <c r="X740" s="36"/>
      <c r="Y740" s="36"/>
      <c r="Z740" s="36"/>
      <c r="AA740" s="36"/>
      <c r="AB740" s="36"/>
      <c r="AC740" s="36"/>
      <c r="AD740" s="36"/>
      <c r="AE740" s="36"/>
      <c r="AT740" s="15" t="s">
        <v>171</v>
      </c>
      <c r="AU740" s="15" t="s">
        <v>79</v>
      </c>
    </row>
    <row r="741" spans="1:65" s="2" customFormat="1" ht="37.8" customHeight="1">
      <c r="A741" s="36"/>
      <c r="B741" s="37"/>
      <c r="C741" s="202" t="s">
        <v>2471</v>
      </c>
      <c r="D741" s="202" t="s">
        <v>164</v>
      </c>
      <c r="E741" s="203" t="s">
        <v>2472</v>
      </c>
      <c r="F741" s="204" t="s">
        <v>2473</v>
      </c>
      <c r="G741" s="205" t="s">
        <v>196</v>
      </c>
      <c r="H741" s="206">
        <v>18</v>
      </c>
      <c r="I741" s="207"/>
      <c r="J741" s="208">
        <f>ROUND(I741*H741,2)</f>
        <v>0</v>
      </c>
      <c r="K741" s="204" t="s">
        <v>168</v>
      </c>
      <c r="L741" s="42"/>
      <c r="M741" s="209" t="s">
        <v>19</v>
      </c>
      <c r="N741" s="210" t="s">
        <v>40</v>
      </c>
      <c r="O741" s="82"/>
      <c r="P741" s="211">
        <f>O741*H741</f>
        <v>0</v>
      </c>
      <c r="Q741" s="211">
        <v>0.0011</v>
      </c>
      <c r="R741" s="211">
        <f>Q741*H741</f>
        <v>0.0198</v>
      </c>
      <c r="S741" s="211">
        <v>0</v>
      </c>
      <c r="T741" s="212">
        <f>S741*H741</f>
        <v>0</v>
      </c>
      <c r="U741" s="36"/>
      <c r="V741" s="36"/>
      <c r="W741" s="36"/>
      <c r="X741" s="36"/>
      <c r="Y741" s="36"/>
      <c r="Z741" s="36"/>
      <c r="AA741" s="36"/>
      <c r="AB741" s="36"/>
      <c r="AC741" s="36"/>
      <c r="AD741" s="36"/>
      <c r="AE741" s="36"/>
      <c r="AR741" s="213" t="s">
        <v>238</v>
      </c>
      <c r="AT741" s="213" t="s">
        <v>164</v>
      </c>
      <c r="AU741" s="213" t="s">
        <v>79</v>
      </c>
      <c r="AY741" s="15" t="s">
        <v>162</v>
      </c>
      <c r="BE741" s="214">
        <f>IF(N741="základní",J741,0)</f>
        <v>0</v>
      </c>
      <c r="BF741" s="214">
        <f>IF(N741="snížená",J741,0)</f>
        <v>0</v>
      </c>
      <c r="BG741" s="214">
        <f>IF(N741="zákl. přenesená",J741,0)</f>
        <v>0</v>
      </c>
      <c r="BH741" s="214">
        <f>IF(N741="sníž. přenesená",J741,0)</f>
        <v>0</v>
      </c>
      <c r="BI741" s="214">
        <f>IF(N741="nulová",J741,0)</f>
        <v>0</v>
      </c>
      <c r="BJ741" s="15" t="s">
        <v>77</v>
      </c>
      <c r="BK741" s="214">
        <f>ROUND(I741*H741,2)</f>
        <v>0</v>
      </c>
      <c r="BL741" s="15" t="s">
        <v>238</v>
      </c>
      <c r="BM741" s="213" t="s">
        <v>2474</v>
      </c>
    </row>
    <row r="742" spans="1:47" s="2" customFormat="1" ht="12">
      <c r="A742" s="36"/>
      <c r="B742" s="37"/>
      <c r="C742" s="38"/>
      <c r="D742" s="215" t="s">
        <v>171</v>
      </c>
      <c r="E742" s="38"/>
      <c r="F742" s="216" t="s">
        <v>2475</v>
      </c>
      <c r="G742" s="38"/>
      <c r="H742" s="38"/>
      <c r="I742" s="217"/>
      <c r="J742" s="38"/>
      <c r="K742" s="38"/>
      <c r="L742" s="42"/>
      <c r="M742" s="218"/>
      <c r="N742" s="219"/>
      <c r="O742" s="82"/>
      <c r="P742" s="82"/>
      <c r="Q742" s="82"/>
      <c r="R742" s="82"/>
      <c r="S742" s="82"/>
      <c r="T742" s="83"/>
      <c r="U742" s="36"/>
      <c r="V742" s="36"/>
      <c r="W742" s="36"/>
      <c r="X742" s="36"/>
      <c r="Y742" s="36"/>
      <c r="Z742" s="36"/>
      <c r="AA742" s="36"/>
      <c r="AB742" s="36"/>
      <c r="AC742" s="36"/>
      <c r="AD742" s="36"/>
      <c r="AE742" s="36"/>
      <c r="AT742" s="15" t="s">
        <v>171</v>
      </c>
      <c r="AU742" s="15" t="s">
        <v>79</v>
      </c>
    </row>
    <row r="743" spans="1:65" s="2" customFormat="1" ht="37.8" customHeight="1">
      <c r="A743" s="36"/>
      <c r="B743" s="37"/>
      <c r="C743" s="202" t="s">
        <v>2476</v>
      </c>
      <c r="D743" s="202" t="s">
        <v>164</v>
      </c>
      <c r="E743" s="203" t="s">
        <v>2477</v>
      </c>
      <c r="F743" s="204" t="s">
        <v>2478</v>
      </c>
      <c r="G743" s="205" t="s">
        <v>196</v>
      </c>
      <c r="H743" s="206">
        <v>15</v>
      </c>
      <c r="I743" s="207"/>
      <c r="J743" s="208">
        <f>ROUND(I743*H743,2)</f>
        <v>0</v>
      </c>
      <c r="K743" s="204" t="s">
        <v>168</v>
      </c>
      <c r="L743" s="42"/>
      <c r="M743" s="209" t="s">
        <v>19</v>
      </c>
      <c r="N743" s="210" t="s">
        <v>40</v>
      </c>
      <c r="O743" s="82"/>
      <c r="P743" s="211">
        <f>O743*H743</f>
        <v>0</v>
      </c>
      <c r="Q743" s="211">
        <v>0.00073</v>
      </c>
      <c r="R743" s="211">
        <f>Q743*H743</f>
        <v>0.01095</v>
      </c>
      <c r="S743" s="211">
        <v>0</v>
      </c>
      <c r="T743" s="212">
        <f>S743*H743</f>
        <v>0</v>
      </c>
      <c r="U743" s="36"/>
      <c r="V743" s="36"/>
      <c r="W743" s="36"/>
      <c r="X743" s="36"/>
      <c r="Y743" s="36"/>
      <c r="Z743" s="36"/>
      <c r="AA743" s="36"/>
      <c r="AB743" s="36"/>
      <c r="AC743" s="36"/>
      <c r="AD743" s="36"/>
      <c r="AE743" s="36"/>
      <c r="AR743" s="213" t="s">
        <v>238</v>
      </c>
      <c r="AT743" s="213" t="s">
        <v>164</v>
      </c>
      <c r="AU743" s="213" t="s">
        <v>79</v>
      </c>
      <c r="AY743" s="15" t="s">
        <v>162</v>
      </c>
      <c r="BE743" s="214">
        <f>IF(N743="základní",J743,0)</f>
        <v>0</v>
      </c>
      <c r="BF743" s="214">
        <f>IF(N743="snížená",J743,0)</f>
        <v>0</v>
      </c>
      <c r="BG743" s="214">
        <f>IF(N743="zákl. přenesená",J743,0)</f>
        <v>0</v>
      </c>
      <c r="BH743" s="214">
        <f>IF(N743="sníž. přenesená",J743,0)</f>
        <v>0</v>
      </c>
      <c r="BI743" s="214">
        <f>IF(N743="nulová",J743,0)</f>
        <v>0</v>
      </c>
      <c r="BJ743" s="15" t="s">
        <v>77</v>
      </c>
      <c r="BK743" s="214">
        <f>ROUND(I743*H743,2)</f>
        <v>0</v>
      </c>
      <c r="BL743" s="15" t="s">
        <v>238</v>
      </c>
      <c r="BM743" s="213" t="s">
        <v>2479</v>
      </c>
    </row>
    <row r="744" spans="1:47" s="2" customFormat="1" ht="12">
      <c r="A744" s="36"/>
      <c r="B744" s="37"/>
      <c r="C744" s="38"/>
      <c r="D744" s="215" t="s">
        <v>171</v>
      </c>
      <c r="E744" s="38"/>
      <c r="F744" s="216" t="s">
        <v>2480</v>
      </c>
      <c r="G744" s="38"/>
      <c r="H744" s="38"/>
      <c r="I744" s="217"/>
      <c r="J744" s="38"/>
      <c r="K744" s="38"/>
      <c r="L744" s="42"/>
      <c r="M744" s="218"/>
      <c r="N744" s="219"/>
      <c r="O744" s="82"/>
      <c r="P744" s="82"/>
      <c r="Q744" s="82"/>
      <c r="R744" s="82"/>
      <c r="S744" s="82"/>
      <c r="T744" s="83"/>
      <c r="U744" s="36"/>
      <c r="V744" s="36"/>
      <c r="W744" s="36"/>
      <c r="X744" s="36"/>
      <c r="Y744" s="36"/>
      <c r="Z744" s="36"/>
      <c r="AA744" s="36"/>
      <c r="AB744" s="36"/>
      <c r="AC744" s="36"/>
      <c r="AD744" s="36"/>
      <c r="AE744" s="36"/>
      <c r="AT744" s="15" t="s">
        <v>171</v>
      </c>
      <c r="AU744" s="15" t="s">
        <v>79</v>
      </c>
    </row>
    <row r="745" spans="1:65" s="2" customFormat="1" ht="33" customHeight="1">
      <c r="A745" s="36"/>
      <c r="B745" s="37"/>
      <c r="C745" s="202" t="s">
        <v>2481</v>
      </c>
      <c r="D745" s="202" t="s">
        <v>164</v>
      </c>
      <c r="E745" s="203" t="s">
        <v>2482</v>
      </c>
      <c r="F745" s="204" t="s">
        <v>2483</v>
      </c>
      <c r="G745" s="205" t="s">
        <v>327</v>
      </c>
      <c r="H745" s="206">
        <v>60.7</v>
      </c>
      <c r="I745" s="207"/>
      <c r="J745" s="208">
        <f>ROUND(I745*H745,2)</f>
        <v>0</v>
      </c>
      <c r="K745" s="204" t="s">
        <v>168</v>
      </c>
      <c r="L745" s="42"/>
      <c r="M745" s="209" t="s">
        <v>19</v>
      </c>
      <c r="N745" s="210" t="s">
        <v>40</v>
      </c>
      <c r="O745" s="82"/>
      <c r="P745" s="211">
        <f>O745*H745</f>
        <v>0</v>
      </c>
      <c r="Q745" s="211">
        <v>0.00374</v>
      </c>
      <c r="R745" s="211">
        <f>Q745*H745</f>
        <v>0.227018</v>
      </c>
      <c r="S745" s="211">
        <v>0</v>
      </c>
      <c r="T745" s="212">
        <f>S745*H745</f>
        <v>0</v>
      </c>
      <c r="U745" s="36"/>
      <c r="V745" s="36"/>
      <c r="W745" s="36"/>
      <c r="X745" s="36"/>
      <c r="Y745" s="36"/>
      <c r="Z745" s="36"/>
      <c r="AA745" s="36"/>
      <c r="AB745" s="36"/>
      <c r="AC745" s="36"/>
      <c r="AD745" s="36"/>
      <c r="AE745" s="36"/>
      <c r="AR745" s="213" t="s">
        <v>238</v>
      </c>
      <c r="AT745" s="213" t="s">
        <v>164</v>
      </c>
      <c r="AU745" s="213" t="s">
        <v>79</v>
      </c>
      <c r="AY745" s="15" t="s">
        <v>162</v>
      </c>
      <c r="BE745" s="214">
        <f>IF(N745="základní",J745,0)</f>
        <v>0</v>
      </c>
      <c r="BF745" s="214">
        <f>IF(N745="snížená",J745,0)</f>
        <v>0</v>
      </c>
      <c r="BG745" s="214">
        <f>IF(N745="zákl. přenesená",J745,0)</f>
        <v>0</v>
      </c>
      <c r="BH745" s="214">
        <f>IF(N745="sníž. přenesená",J745,0)</f>
        <v>0</v>
      </c>
      <c r="BI745" s="214">
        <f>IF(N745="nulová",J745,0)</f>
        <v>0</v>
      </c>
      <c r="BJ745" s="15" t="s">
        <v>77</v>
      </c>
      <c r="BK745" s="214">
        <f>ROUND(I745*H745,2)</f>
        <v>0</v>
      </c>
      <c r="BL745" s="15" t="s">
        <v>238</v>
      </c>
      <c r="BM745" s="213" t="s">
        <v>2484</v>
      </c>
    </row>
    <row r="746" spans="1:47" s="2" customFormat="1" ht="12">
      <c r="A746" s="36"/>
      <c r="B746" s="37"/>
      <c r="C746" s="38"/>
      <c r="D746" s="215" t="s">
        <v>171</v>
      </c>
      <c r="E746" s="38"/>
      <c r="F746" s="216" t="s">
        <v>2485</v>
      </c>
      <c r="G746" s="38"/>
      <c r="H746" s="38"/>
      <c r="I746" s="217"/>
      <c r="J746" s="38"/>
      <c r="K746" s="38"/>
      <c r="L746" s="42"/>
      <c r="M746" s="218"/>
      <c r="N746" s="219"/>
      <c r="O746" s="82"/>
      <c r="P746" s="82"/>
      <c r="Q746" s="82"/>
      <c r="R746" s="82"/>
      <c r="S746" s="82"/>
      <c r="T746" s="83"/>
      <c r="U746" s="36"/>
      <c r="V746" s="36"/>
      <c r="W746" s="36"/>
      <c r="X746" s="36"/>
      <c r="Y746" s="36"/>
      <c r="Z746" s="36"/>
      <c r="AA746" s="36"/>
      <c r="AB746" s="36"/>
      <c r="AC746" s="36"/>
      <c r="AD746" s="36"/>
      <c r="AE746" s="36"/>
      <c r="AT746" s="15" t="s">
        <v>171</v>
      </c>
      <c r="AU746" s="15" t="s">
        <v>79</v>
      </c>
    </row>
    <row r="747" spans="1:65" s="2" customFormat="1" ht="44.25" customHeight="1">
      <c r="A747" s="36"/>
      <c r="B747" s="37"/>
      <c r="C747" s="202" t="s">
        <v>2486</v>
      </c>
      <c r="D747" s="202" t="s">
        <v>164</v>
      </c>
      <c r="E747" s="203" t="s">
        <v>2487</v>
      </c>
      <c r="F747" s="204" t="s">
        <v>2488</v>
      </c>
      <c r="G747" s="205" t="s">
        <v>1519</v>
      </c>
      <c r="H747" s="234"/>
      <c r="I747" s="207"/>
      <c r="J747" s="208">
        <f>ROUND(I747*H747,2)</f>
        <v>0</v>
      </c>
      <c r="K747" s="204" t="s">
        <v>168</v>
      </c>
      <c r="L747" s="42"/>
      <c r="M747" s="209" t="s">
        <v>19</v>
      </c>
      <c r="N747" s="210" t="s">
        <v>40</v>
      </c>
      <c r="O747" s="82"/>
      <c r="P747" s="211">
        <f>O747*H747</f>
        <v>0</v>
      </c>
      <c r="Q747" s="211">
        <v>0</v>
      </c>
      <c r="R747" s="211">
        <f>Q747*H747</f>
        <v>0</v>
      </c>
      <c r="S747" s="211">
        <v>0</v>
      </c>
      <c r="T747" s="212">
        <f>S747*H747</f>
        <v>0</v>
      </c>
      <c r="U747" s="36"/>
      <c r="V747" s="36"/>
      <c r="W747" s="36"/>
      <c r="X747" s="36"/>
      <c r="Y747" s="36"/>
      <c r="Z747" s="36"/>
      <c r="AA747" s="36"/>
      <c r="AB747" s="36"/>
      <c r="AC747" s="36"/>
      <c r="AD747" s="36"/>
      <c r="AE747" s="36"/>
      <c r="AR747" s="213" t="s">
        <v>238</v>
      </c>
      <c r="AT747" s="213" t="s">
        <v>164</v>
      </c>
      <c r="AU747" s="213" t="s">
        <v>79</v>
      </c>
      <c r="AY747" s="15" t="s">
        <v>162</v>
      </c>
      <c r="BE747" s="214">
        <f>IF(N747="základní",J747,0)</f>
        <v>0</v>
      </c>
      <c r="BF747" s="214">
        <f>IF(N747="snížená",J747,0)</f>
        <v>0</v>
      </c>
      <c r="BG747" s="214">
        <f>IF(N747="zákl. přenesená",J747,0)</f>
        <v>0</v>
      </c>
      <c r="BH747" s="214">
        <f>IF(N747="sníž. přenesená",J747,0)</f>
        <v>0</v>
      </c>
      <c r="BI747" s="214">
        <f>IF(N747="nulová",J747,0)</f>
        <v>0</v>
      </c>
      <c r="BJ747" s="15" t="s">
        <v>77</v>
      </c>
      <c r="BK747" s="214">
        <f>ROUND(I747*H747,2)</f>
        <v>0</v>
      </c>
      <c r="BL747" s="15" t="s">
        <v>238</v>
      </c>
      <c r="BM747" s="213" t="s">
        <v>2489</v>
      </c>
    </row>
    <row r="748" spans="1:47" s="2" customFormat="1" ht="12">
      <c r="A748" s="36"/>
      <c r="B748" s="37"/>
      <c r="C748" s="38"/>
      <c r="D748" s="215" t="s">
        <v>171</v>
      </c>
      <c r="E748" s="38"/>
      <c r="F748" s="216" t="s">
        <v>2490</v>
      </c>
      <c r="G748" s="38"/>
      <c r="H748" s="38"/>
      <c r="I748" s="217"/>
      <c r="J748" s="38"/>
      <c r="K748" s="38"/>
      <c r="L748" s="42"/>
      <c r="M748" s="218"/>
      <c r="N748" s="219"/>
      <c r="O748" s="82"/>
      <c r="P748" s="82"/>
      <c r="Q748" s="82"/>
      <c r="R748" s="82"/>
      <c r="S748" s="82"/>
      <c r="T748" s="83"/>
      <c r="U748" s="36"/>
      <c r="V748" s="36"/>
      <c r="W748" s="36"/>
      <c r="X748" s="36"/>
      <c r="Y748" s="36"/>
      <c r="Z748" s="36"/>
      <c r="AA748" s="36"/>
      <c r="AB748" s="36"/>
      <c r="AC748" s="36"/>
      <c r="AD748" s="36"/>
      <c r="AE748" s="36"/>
      <c r="AT748" s="15" t="s">
        <v>171</v>
      </c>
      <c r="AU748" s="15" t="s">
        <v>79</v>
      </c>
    </row>
    <row r="749" spans="1:63" s="12" customFormat="1" ht="22.8" customHeight="1">
      <c r="A749" s="12"/>
      <c r="B749" s="186"/>
      <c r="C749" s="187"/>
      <c r="D749" s="188" t="s">
        <v>68</v>
      </c>
      <c r="E749" s="200" t="s">
        <v>819</v>
      </c>
      <c r="F749" s="200" t="s">
        <v>820</v>
      </c>
      <c r="G749" s="187"/>
      <c r="H749" s="187"/>
      <c r="I749" s="190"/>
      <c r="J749" s="201">
        <f>BK749</f>
        <v>0</v>
      </c>
      <c r="K749" s="187"/>
      <c r="L749" s="192"/>
      <c r="M749" s="193"/>
      <c r="N749" s="194"/>
      <c r="O749" s="194"/>
      <c r="P749" s="195">
        <f>SUM(P750:P780)</f>
        <v>0</v>
      </c>
      <c r="Q749" s="194"/>
      <c r="R749" s="195">
        <f>SUM(R750:R780)</f>
        <v>42.439414400000004</v>
      </c>
      <c r="S749" s="194"/>
      <c r="T749" s="196">
        <f>SUM(T750:T780)</f>
        <v>0</v>
      </c>
      <c r="U749" s="12"/>
      <c r="V749" s="12"/>
      <c r="W749" s="12"/>
      <c r="X749" s="12"/>
      <c r="Y749" s="12"/>
      <c r="Z749" s="12"/>
      <c r="AA749" s="12"/>
      <c r="AB749" s="12"/>
      <c r="AC749" s="12"/>
      <c r="AD749" s="12"/>
      <c r="AE749" s="12"/>
      <c r="AR749" s="197" t="s">
        <v>79</v>
      </c>
      <c r="AT749" s="198" t="s">
        <v>68</v>
      </c>
      <c r="AU749" s="198" t="s">
        <v>77</v>
      </c>
      <c r="AY749" s="197" t="s">
        <v>162</v>
      </c>
      <c r="BK749" s="199">
        <f>SUM(BK750:BK780)</f>
        <v>0</v>
      </c>
    </row>
    <row r="750" spans="1:65" s="2" customFormat="1" ht="16.5" customHeight="1">
      <c r="A750" s="36"/>
      <c r="B750" s="37"/>
      <c r="C750" s="202" t="s">
        <v>2491</v>
      </c>
      <c r="D750" s="202" t="s">
        <v>164</v>
      </c>
      <c r="E750" s="203" t="s">
        <v>2492</v>
      </c>
      <c r="F750" s="204" t="s">
        <v>2493</v>
      </c>
      <c r="G750" s="205" t="s">
        <v>327</v>
      </c>
      <c r="H750" s="206">
        <v>24.539</v>
      </c>
      <c r="I750" s="207"/>
      <c r="J750" s="208">
        <f>ROUND(I750*H750,2)</f>
        <v>0</v>
      </c>
      <c r="K750" s="204" t="s">
        <v>168</v>
      </c>
      <c r="L750" s="42"/>
      <c r="M750" s="209" t="s">
        <v>19</v>
      </c>
      <c r="N750" s="210" t="s">
        <v>40</v>
      </c>
      <c r="O750" s="82"/>
      <c r="P750" s="211">
        <f>O750*H750</f>
        <v>0</v>
      </c>
      <c r="Q750" s="211">
        <v>0.00114</v>
      </c>
      <c r="R750" s="211">
        <f>Q750*H750</f>
        <v>0.02797446</v>
      </c>
      <c r="S750" s="211">
        <v>0</v>
      </c>
      <c r="T750" s="212">
        <f>S750*H750</f>
        <v>0</v>
      </c>
      <c r="U750" s="36"/>
      <c r="V750" s="36"/>
      <c r="W750" s="36"/>
      <c r="X750" s="36"/>
      <c r="Y750" s="36"/>
      <c r="Z750" s="36"/>
      <c r="AA750" s="36"/>
      <c r="AB750" s="36"/>
      <c r="AC750" s="36"/>
      <c r="AD750" s="36"/>
      <c r="AE750" s="36"/>
      <c r="AR750" s="213" t="s">
        <v>169</v>
      </c>
      <c r="AT750" s="213" t="s">
        <v>164</v>
      </c>
      <c r="AU750" s="213" t="s">
        <v>79</v>
      </c>
      <c r="AY750" s="15" t="s">
        <v>162</v>
      </c>
      <c r="BE750" s="214">
        <f>IF(N750="základní",J750,0)</f>
        <v>0</v>
      </c>
      <c r="BF750" s="214">
        <f>IF(N750="snížená",J750,0)</f>
        <v>0</v>
      </c>
      <c r="BG750" s="214">
        <f>IF(N750="zákl. přenesená",J750,0)</f>
        <v>0</v>
      </c>
      <c r="BH750" s="214">
        <f>IF(N750="sníž. přenesená",J750,0)</f>
        <v>0</v>
      </c>
      <c r="BI750" s="214">
        <f>IF(N750="nulová",J750,0)</f>
        <v>0</v>
      </c>
      <c r="BJ750" s="15" t="s">
        <v>77</v>
      </c>
      <c r="BK750" s="214">
        <f>ROUND(I750*H750,2)</f>
        <v>0</v>
      </c>
      <c r="BL750" s="15" t="s">
        <v>169</v>
      </c>
      <c r="BM750" s="213" t="s">
        <v>2494</v>
      </c>
    </row>
    <row r="751" spans="1:47" s="2" customFormat="1" ht="12">
      <c r="A751" s="36"/>
      <c r="B751" s="37"/>
      <c r="C751" s="38"/>
      <c r="D751" s="215" t="s">
        <v>171</v>
      </c>
      <c r="E751" s="38"/>
      <c r="F751" s="216" t="s">
        <v>2495</v>
      </c>
      <c r="G751" s="38"/>
      <c r="H751" s="38"/>
      <c r="I751" s="217"/>
      <c r="J751" s="38"/>
      <c r="K751" s="38"/>
      <c r="L751" s="42"/>
      <c r="M751" s="218"/>
      <c r="N751" s="219"/>
      <c r="O751" s="82"/>
      <c r="P751" s="82"/>
      <c r="Q751" s="82"/>
      <c r="R751" s="82"/>
      <c r="S751" s="82"/>
      <c r="T751" s="83"/>
      <c r="U751" s="36"/>
      <c r="V751" s="36"/>
      <c r="W751" s="36"/>
      <c r="X751" s="36"/>
      <c r="Y751" s="36"/>
      <c r="Z751" s="36"/>
      <c r="AA751" s="36"/>
      <c r="AB751" s="36"/>
      <c r="AC751" s="36"/>
      <c r="AD751" s="36"/>
      <c r="AE751" s="36"/>
      <c r="AT751" s="15" t="s">
        <v>171</v>
      </c>
      <c r="AU751" s="15" t="s">
        <v>79</v>
      </c>
    </row>
    <row r="752" spans="1:65" s="2" customFormat="1" ht="16.5" customHeight="1">
      <c r="A752" s="36"/>
      <c r="B752" s="37"/>
      <c r="C752" s="202" t="s">
        <v>2496</v>
      </c>
      <c r="D752" s="202" t="s">
        <v>164</v>
      </c>
      <c r="E752" s="203" t="s">
        <v>2497</v>
      </c>
      <c r="F752" s="204" t="s">
        <v>2498</v>
      </c>
      <c r="G752" s="205" t="s">
        <v>327</v>
      </c>
      <c r="H752" s="206">
        <v>332</v>
      </c>
      <c r="I752" s="207"/>
      <c r="J752" s="208">
        <f>ROUND(I752*H752,2)</f>
        <v>0</v>
      </c>
      <c r="K752" s="204" t="s">
        <v>168</v>
      </c>
      <c r="L752" s="42"/>
      <c r="M752" s="209" t="s">
        <v>19</v>
      </c>
      <c r="N752" s="210" t="s">
        <v>40</v>
      </c>
      <c r="O752" s="82"/>
      <c r="P752" s="211">
        <f>O752*H752</f>
        <v>0</v>
      </c>
      <c r="Q752" s="211">
        <v>0.0002</v>
      </c>
      <c r="R752" s="211">
        <f>Q752*H752</f>
        <v>0.0664</v>
      </c>
      <c r="S752" s="211">
        <v>0</v>
      </c>
      <c r="T752" s="212">
        <f>S752*H752</f>
        <v>0</v>
      </c>
      <c r="U752" s="36"/>
      <c r="V752" s="36"/>
      <c r="W752" s="36"/>
      <c r="X752" s="36"/>
      <c r="Y752" s="36"/>
      <c r="Z752" s="36"/>
      <c r="AA752" s="36"/>
      <c r="AB752" s="36"/>
      <c r="AC752" s="36"/>
      <c r="AD752" s="36"/>
      <c r="AE752" s="36"/>
      <c r="AR752" s="213" t="s">
        <v>238</v>
      </c>
      <c r="AT752" s="213" t="s">
        <v>164</v>
      </c>
      <c r="AU752" s="213" t="s">
        <v>79</v>
      </c>
      <c r="AY752" s="15" t="s">
        <v>162</v>
      </c>
      <c r="BE752" s="214">
        <f>IF(N752="základní",J752,0)</f>
        <v>0</v>
      </c>
      <c r="BF752" s="214">
        <f>IF(N752="snížená",J752,0)</f>
        <v>0</v>
      </c>
      <c r="BG752" s="214">
        <f>IF(N752="zákl. přenesená",J752,0)</f>
        <v>0</v>
      </c>
      <c r="BH752" s="214">
        <f>IF(N752="sníž. přenesená",J752,0)</f>
        <v>0</v>
      </c>
      <c r="BI752" s="214">
        <f>IF(N752="nulová",J752,0)</f>
        <v>0</v>
      </c>
      <c r="BJ752" s="15" t="s">
        <v>77</v>
      </c>
      <c r="BK752" s="214">
        <f>ROUND(I752*H752,2)</f>
        <v>0</v>
      </c>
      <c r="BL752" s="15" t="s">
        <v>238</v>
      </c>
      <c r="BM752" s="213" t="s">
        <v>2499</v>
      </c>
    </row>
    <row r="753" spans="1:47" s="2" customFormat="1" ht="12">
      <c r="A753" s="36"/>
      <c r="B753" s="37"/>
      <c r="C753" s="38"/>
      <c r="D753" s="215" t="s">
        <v>171</v>
      </c>
      <c r="E753" s="38"/>
      <c r="F753" s="216" t="s">
        <v>2500</v>
      </c>
      <c r="G753" s="38"/>
      <c r="H753" s="38"/>
      <c r="I753" s="217"/>
      <c r="J753" s="38"/>
      <c r="K753" s="38"/>
      <c r="L753" s="42"/>
      <c r="M753" s="218"/>
      <c r="N753" s="219"/>
      <c r="O753" s="82"/>
      <c r="P753" s="82"/>
      <c r="Q753" s="82"/>
      <c r="R753" s="82"/>
      <c r="S753" s="82"/>
      <c r="T753" s="83"/>
      <c r="U753" s="36"/>
      <c r="V753" s="36"/>
      <c r="W753" s="36"/>
      <c r="X753" s="36"/>
      <c r="Y753" s="36"/>
      <c r="Z753" s="36"/>
      <c r="AA753" s="36"/>
      <c r="AB753" s="36"/>
      <c r="AC753" s="36"/>
      <c r="AD753" s="36"/>
      <c r="AE753" s="36"/>
      <c r="AT753" s="15" t="s">
        <v>171</v>
      </c>
      <c r="AU753" s="15" t="s">
        <v>79</v>
      </c>
    </row>
    <row r="754" spans="1:65" s="2" customFormat="1" ht="37.8" customHeight="1">
      <c r="A754" s="36"/>
      <c r="B754" s="37"/>
      <c r="C754" s="202" t="s">
        <v>2501</v>
      </c>
      <c r="D754" s="202" t="s">
        <v>164</v>
      </c>
      <c r="E754" s="203" t="s">
        <v>2502</v>
      </c>
      <c r="F754" s="204" t="s">
        <v>2503</v>
      </c>
      <c r="G754" s="205" t="s">
        <v>235</v>
      </c>
      <c r="H754" s="206">
        <v>1853.867</v>
      </c>
      <c r="I754" s="207"/>
      <c r="J754" s="208">
        <f>ROUND(I754*H754,2)</f>
        <v>0</v>
      </c>
      <c r="K754" s="204" t="s">
        <v>168</v>
      </c>
      <c r="L754" s="42"/>
      <c r="M754" s="209" t="s">
        <v>19</v>
      </c>
      <c r="N754" s="210" t="s">
        <v>40</v>
      </c>
      <c r="O754" s="82"/>
      <c r="P754" s="211">
        <f>O754*H754</f>
        <v>0</v>
      </c>
      <c r="Q754" s="211">
        <v>0.00036</v>
      </c>
      <c r="R754" s="211">
        <f>Q754*H754</f>
        <v>0.66739212</v>
      </c>
      <c r="S754" s="211">
        <v>0</v>
      </c>
      <c r="T754" s="212">
        <f>S754*H754</f>
        <v>0</v>
      </c>
      <c r="U754" s="36"/>
      <c r="V754" s="36"/>
      <c r="W754" s="36"/>
      <c r="X754" s="36"/>
      <c r="Y754" s="36"/>
      <c r="Z754" s="36"/>
      <c r="AA754" s="36"/>
      <c r="AB754" s="36"/>
      <c r="AC754" s="36"/>
      <c r="AD754" s="36"/>
      <c r="AE754" s="36"/>
      <c r="AR754" s="213" t="s">
        <v>238</v>
      </c>
      <c r="AT754" s="213" t="s">
        <v>164</v>
      </c>
      <c r="AU754" s="213" t="s">
        <v>79</v>
      </c>
      <c r="AY754" s="15" t="s">
        <v>162</v>
      </c>
      <c r="BE754" s="214">
        <f>IF(N754="základní",J754,0)</f>
        <v>0</v>
      </c>
      <c r="BF754" s="214">
        <f>IF(N754="snížená",J754,0)</f>
        <v>0</v>
      </c>
      <c r="BG754" s="214">
        <f>IF(N754="zákl. přenesená",J754,0)</f>
        <v>0</v>
      </c>
      <c r="BH754" s="214">
        <f>IF(N754="sníž. přenesená",J754,0)</f>
        <v>0</v>
      </c>
      <c r="BI754" s="214">
        <f>IF(N754="nulová",J754,0)</f>
        <v>0</v>
      </c>
      <c r="BJ754" s="15" t="s">
        <v>77</v>
      </c>
      <c r="BK754" s="214">
        <f>ROUND(I754*H754,2)</f>
        <v>0</v>
      </c>
      <c r="BL754" s="15" t="s">
        <v>238</v>
      </c>
      <c r="BM754" s="213" t="s">
        <v>2504</v>
      </c>
    </row>
    <row r="755" spans="1:47" s="2" customFormat="1" ht="12">
      <c r="A755" s="36"/>
      <c r="B755" s="37"/>
      <c r="C755" s="38"/>
      <c r="D755" s="215" t="s">
        <v>171</v>
      </c>
      <c r="E755" s="38"/>
      <c r="F755" s="216" t="s">
        <v>2505</v>
      </c>
      <c r="G755" s="38"/>
      <c r="H755" s="38"/>
      <c r="I755" s="217"/>
      <c r="J755" s="38"/>
      <c r="K755" s="38"/>
      <c r="L755" s="42"/>
      <c r="M755" s="218"/>
      <c r="N755" s="219"/>
      <c r="O755" s="82"/>
      <c r="P755" s="82"/>
      <c r="Q755" s="82"/>
      <c r="R755" s="82"/>
      <c r="S755" s="82"/>
      <c r="T755" s="83"/>
      <c r="U755" s="36"/>
      <c r="V755" s="36"/>
      <c r="W755" s="36"/>
      <c r="X755" s="36"/>
      <c r="Y755" s="36"/>
      <c r="Z755" s="36"/>
      <c r="AA755" s="36"/>
      <c r="AB755" s="36"/>
      <c r="AC755" s="36"/>
      <c r="AD755" s="36"/>
      <c r="AE755" s="36"/>
      <c r="AT755" s="15" t="s">
        <v>171</v>
      </c>
      <c r="AU755" s="15" t="s">
        <v>79</v>
      </c>
    </row>
    <row r="756" spans="1:65" s="2" customFormat="1" ht="24.15" customHeight="1">
      <c r="A756" s="36"/>
      <c r="B756" s="37"/>
      <c r="C756" s="220" t="s">
        <v>2506</v>
      </c>
      <c r="D756" s="220" t="s">
        <v>205</v>
      </c>
      <c r="E756" s="221" t="s">
        <v>2507</v>
      </c>
      <c r="F756" s="222" t="s">
        <v>2508</v>
      </c>
      <c r="G756" s="223" t="s">
        <v>196</v>
      </c>
      <c r="H756" s="224">
        <v>17947.713</v>
      </c>
      <c r="I756" s="225"/>
      <c r="J756" s="226">
        <f>ROUND(I756*H756,2)</f>
        <v>0</v>
      </c>
      <c r="K756" s="222" t="s">
        <v>168</v>
      </c>
      <c r="L756" s="227"/>
      <c r="M756" s="228" t="s">
        <v>19</v>
      </c>
      <c r="N756" s="229" t="s">
        <v>40</v>
      </c>
      <c r="O756" s="82"/>
      <c r="P756" s="211">
        <f>O756*H756</f>
        <v>0</v>
      </c>
      <c r="Q756" s="211">
        <v>0.0015</v>
      </c>
      <c r="R756" s="211">
        <f>Q756*H756</f>
        <v>26.9215695</v>
      </c>
      <c r="S756" s="211">
        <v>0</v>
      </c>
      <c r="T756" s="212">
        <f>S756*H756</f>
        <v>0</v>
      </c>
      <c r="U756" s="36"/>
      <c r="V756" s="36"/>
      <c r="W756" s="36"/>
      <c r="X756" s="36"/>
      <c r="Y756" s="36"/>
      <c r="Z756" s="36"/>
      <c r="AA756" s="36"/>
      <c r="AB756" s="36"/>
      <c r="AC756" s="36"/>
      <c r="AD756" s="36"/>
      <c r="AE756" s="36"/>
      <c r="AR756" s="213" t="s">
        <v>314</v>
      </c>
      <c r="AT756" s="213" t="s">
        <v>205</v>
      </c>
      <c r="AU756" s="213" t="s">
        <v>79</v>
      </c>
      <c r="AY756" s="15" t="s">
        <v>162</v>
      </c>
      <c r="BE756" s="214">
        <f>IF(N756="základní",J756,0)</f>
        <v>0</v>
      </c>
      <c r="BF756" s="214">
        <f>IF(N756="snížená",J756,0)</f>
        <v>0</v>
      </c>
      <c r="BG756" s="214">
        <f>IF(N756="zákl. přenesená",J756,0)</f>
        <v>0</v>
      </c>
      <c r="BH756" s="214">
        <f>IF(N756="sníž. přenesená",J756,0)</f>
        <v>0</v>
      </c>
      <c r="BI756" s="214">
        <f>IF(N756="nulová",J756,0)</f>
        <v>0</v>
      </c>
      <c r="BJ756" s="15" t="s">
        <v>77</v>
      </c>
      <c r="BK756" s="214">
        <f>ROUND(I756*H756,2)</f>
        <v>0</v>
      </c>
      <c r="BL756" s="15" t="s">
        <v>238</v>
      </c>
      <c r="BM756" s="213" t="s">
        <v>2509</v>
      </c>
    </row>
    <row r="757" spans="1:65" s="2" customFormat="1" ht="24.15" customHeight="1">
      <c r="A757" s="36"/>
      <c r="B757" s="37"/>
      <c r="C757" s="220" t="s">
        <v>2510</v>
      </c>
      <c r="D757" s="220" t="s">
        <v>205</v>
      </c>
      <c r="E757" s="221" t="s">
        <v>2511</v>
      </c>
      <c r="F757" s="222" t="s">
        <v>2512</v>
      </c>
      <c r="G757" s="223" t="s">
        <v>196</v>
      </c>
      <c r="H757" s="224">
        <v>9091.213</v>
      </c>
      <c r="I757" s="225"/>
      <c r="J757" s="226">
        <f>ROUND(I757*H757,2)</f>
        <v>0</v>
      </c>
      <c r="K757" s="222" t="s">
        <v>168</v>
      </c>
      <c r="L757" s="227"/>
      <c r="M757" s="228" t="s">
        <v>19</v>
      </c>
      <c r="N757" s="229" t="s">
        <v>40</v>
      </c>
      <c r="O757" s="82"/>
      <c r="P757" s="211">
        <f>O757*H757</f>
        <v>0</v>
      </c>
      <c r="Q757" s="211">
        <v>0.00133</v>
      </c>
      <c r="R757" s="211">
        <f>Q757*H757</f>
        <v>12.09131329</v>
      </c>
      <c r="S757" s="211">
        <v>0</v>
      </c>
      <c r="T757" s="212">
        <f>S757*H757</f>
        <v>0</v>
      </c>
      <c r="U757" s="36"/>
      <c r="V757" s="36"/>
      <c r="W757" s="36"/>
      <c r="X757" s="36"/>
      <c r="Y757" s="36"/>
      <c r="Z757" s="36"/>
      <c r="AA757" s="36"/>
      <c r="AB757" s="36"/>
      <c r="AC757" s="36"/>
      <c r="AD757" s="36"/>
      <c r="AE757" s="36"/>
      <c r="AR757" s="213" t="s">
        <v>314</v>
      </c>
      <c r="AT757" s="213" t="s">
        <v>205</v>
      </c>
      <c r="AU757" s="213" t="s">
        <v>79</v>
      </c>
      <c r="AY757" s="15" t="s">
        <v>162</v>
      </c>
      <c r="BE757" s="214">
        <f>IF(N757="základní",J757,0)</f>
        <v>0</v>
      </c>
      <c r="BF757" s="214">
        <f>IF(N757="snížená",J757,0)</f>
        <v>0</v>
      </c>
      <c r="BG757" s="214">
        <f>IF(N757="zákl. přenesená",J757,0)</f>
        <v>0</v>
      </c>
      <c r="BH757" s="214">
        <f>IF(N757="sníž. přenesená",J757,0)</f>
        <v>0</v>
      </c>
      <c r="BI757" s="214">
        <f>IF(N757="nulová",J757,0)</f>
        <v>0</v>
      </c>
      <c r="BJ757" s="15" t="s">
        <v>77</v>
      </c>
      <c r="BK757" s="214">
        <f>ROUND(I757*H757,2)</f>
        <v>0</v>
      </c>
      <c r="BL757" s="15" t="s">
        <v>238</v>
      </c>
      <c r="BM757" s="213" t="s">
        <v>2513</v>
      </c>
    </row>
    <row r="758" spans="1:65" s="2" customFormat="1" ht="24.15" customHeight="1">
      <c r="A758" s="36"/>
      <c r="B758" s="37"/>
      <c r="C758" s="202" t="s">
        <v>2514</v>
      </c>
      <c r="D758" s="202" t="s">
        <v>164</v>
      </c>
      <c r="E758" s="203" t="s">
        <v>2515</v>
      </c>
      <c r="F758" s="204" t="s">
        <v>2516</v>
      </c>
      <c r="G758" s="205" t="s">
        <v>327</v>
      </c>
      <c r="H758" s="206">
        <v>145.137</v>
      </c>
      <c r="I758" s="207"/>
      <c r="J758" s="208">
        <f>ROUND(I758*H758,2)</f>
        <v>0</v>
      </c>
      <c r="K758" s="204" t="s">
        <v>168</v>
      </c>
      <c r="L758" s="42"/>
      <c r="M758" s="209" t="s">
        <v>19</v>
      </c>
      <c r="N758" s="210" t="s">
        <v>40</v>
      </c>
      <c r="O758" s="82"/>
      <c r="P758" s="211">
        <f>O758*H758</f>
        <v>0</v>
      </c>
      <c r="Q758" s="211">
        <v>0.00174</v>
      </c>
      <c r="R758" s="211">
        <f>Q758*H758</f>
        <v>0.25253838</v>
      </c>
      <c r="S758" s="211">
        <v>0</v>
      </c>
      <c r="T758" s="212">
        <f>S758*H758</f>
        <v>0</v>
      </c>
      <c r="U758" s="36"/>
      <c r="V758" s="36"/>
      <c r="W758" s="36"/>
      <c r="X758" s="36"/>
      <c r="Y758" s="36"/>
      <c r="Z758" s="36"/>
      <c r="AA758" s="36"/>
      <c r="AB758" s="36"/>
      <c r="AC758" s="36"/>
      <c r="AD758" s="36"/>
      <c r="AE758" s="36"/>
      <c r="AR758" s="213" t="s">
        <v>238</v>
      </c>
      <c r="AT758" s="213" t="s">
        <v>164</v>
      </c>
      <c r="AU758" s="213" t="s">
        <v>79</v>
      </c>
      <c r="AY758" s="15" t="s">
        <v>162</v>
      </c>
      <c r="BE758" s="214">
        <f>IF(N758="základní",J758,0)</f>
        <v>0</v>
      </c>
      <c r="BF758" s="214">
        <f>IF(N758="snížená",J758,0)</f>
        <v>0</v>
      </c>
      <c r="BG758" s="214">
        <f>IF(N758="zákl. přenesená",J758,0)</f>
        <v>0</v>
      </c>
      <c r="BH758" s="214">
        <f>IF(N758="sníž. přenesená",J758,0)</f>
        <v>0</v>
      </c>
      <c r="BI758" s="214">
        <f>IF(N758="nulová",J758,0)</f>
        <v>0</v>
      </c>
      <c r="BJ758" s="15" t="s">
        <v>77</v>
      </c>
      <c r="BK758" s="214">
        <f>ROUND(I758*H758,2)</f>
        <v>0</v>
      </c>
      <c r="BL758" s="15" t="s">
        <v>238</v>
      </c>
      <c r="BM758" s="213" t="s">
        <v>2517</v>
      </c>
    </row>
    <row r="759" spans="1:47" s="2" customFormat="1" ht="12">
      <c r="A759" s="36"/>
      <c r="B759" s="37"/>
      <c r="C759" s="38"/>
      <c r="D759" s="215" t="s">
        <v>171</v>
      </c>
      <c r="E759" s="38"/>
      <c r="F759" s="216" t="s">
        <v>2518</v>
      </c>
      <c r="G759" s="38"/>
      <c r="H759" s="38"/>
      <c r="I759" s="217"/>
      <c r="J759" s="38"/>
      <c r="K759" s="38"/>
      <c r="L759" s="42"/>
      <c r="M759" s="218"/>
      <c r="N759" s="219"/>
      <c r="O759" s="82"/>
      <c r="P759" s="82"/>
      <c r="Q759" s="82"/>
      <c r="R759" s="82"/>
      <c r="S759" s="82"/>
      <c r="T759" s="83"/>
      <c r="U759" s="36"/>
      <c r="V759" s="36"/>
      <c r="W759" s="36"/>
      <c r="X759" s="36"/>
      <c r="Y759" s="36"/>
      <c r="Z759" s="36"/>
      <c r="AA759" s="36"/>
      <c r="AB759" s="36"/>
      <c r="AC759" s="36"/>
      <c r="AD759" s="36"/>
      <c r="AE759" s="36"/>
      <c r="AT759" s="15" t="s">
        <v>171</v>
      </c>
      <c r="AU759" s="15" t="s">
        <v>79</v>
      </c>
    </row>
    <row r="760" spans="1:65" s="2" customFormat="1" ht="16.5" customHeight="1">
      <c r="A760" s="36"/>
      <c r="B760" s="37"/>
      <c r="C760" s="220" t="s">
        <v>2519</v>
      </c>
      <c r="D760" s="220" t="s">
        <v>205</v>
      </c>
      <c r="E760" s="221" t="s">
        <v>2520</v>
      </c>
      <c r="F760" s="222" t="s">
        <v>2521</v>
      </c>
      <c r="G760" s="223" t="s">
        <v>327</v>
      </c>
      <c r="H760" s="224">
        <v>166.908</v>
      </c>
      <c r="I760" s="225"/>
      <c r="J760" s="226">
        <f>ROUND(I760*H760,2)</f>
        <v>0</v>
      </c>
      <c r="K760" s="222" t="s">
        <v>168</v>
      </c>
      <c r="L760" s="227"/>
      <c r="M760" s="228" t="s">
        <v>19</v>
      </c>
      <c r="N760" s="229" t="s">
        <v>40</v>
      </c>
      <c r="O760" s="82"/>
      <c r="P760" s="211">
        <f>O760*H760</f>
        <v>0</v>
      </c>
      <c r="Q760" s="211">
        <v>0.00281</v>
      </c>
      <c r="R760" s="211">
        <f>Q760*H760</f>
        <v>0.46901148</v>
      </c>
      <c r="S760" s="211">
        <v>0</v>
      </c>
      <c r="T760" s="212">
        <f>S760*H760</f>
        <v>0</v>
      </c>
      <c r="U760" s="36"/>
      <c r="V760" s="36"/>
      <c r="W760" s="36"/>
      <c r="X760" s="36"/>
      <c r="Y760" s="36"/>
      <c r="Z760" s="36"/>
      <c r="AA760" s="36"/>
      <c r="AB760" s="36"/>
      <c r="AC760" s="36"/>
      <c r="AD760" s="36"/>
      <c r="AE760" s="36"/>
      <c r="AR760" s="213" t="s">
        <v>314</v>
      </c>
      <c r="AT760" s="213" t="s">
        <v>205</v>
      </c>
      <c r="AU760" s="213" t="s">
        <v>79</v>
      </c>
      <c r="AY760" s="15" t="s">
        <v>162</v>
      </c>
      <c r="BE760" s="214">
        <f>IF(N760="základní",J760,0)</f>
        <v>0</v>
      </c>
      <c r="BF760" s="214">
        <f>IF(N760="snížená",J760,0)</f>
        <v>0</v>
      </c>
      <c r="BG760" s="214">
        <f>IF(N760="zákl. přenesená",J760,0)</f>
        <v>0</v>
      </c>
      <c r="BH760" s="214">
        <f>IF(N760="sníž. přenesená",J760,0)</f>
        <v>0</v>
      </c>
      <c r="BI760" s="214">
        <f>IF(N760="nulová",J760,0)</f>
        <v>0</v>
      </c>
      <c r="BJ760" s="15" t="s">
        <v>77</v>
      </c>
      <c r="BK760" s="214">
        <f>ROUND(I760*H760,2)</f>
        <v>0</v>
      </c>
      <c r="BL760" s="15" t="s">
        <v>238</v>
      </c>
      <c r="BM760" s="213" t="s">
        <v>2522</v>
      </c>
    </row>
    <row r="761" spans="1:65" s="2" customFormat="1" ht="24.15" customHeight="1">
      <c r="A761" s="36"/>
      <c r="B761" s="37"/>
      <c r="C761" s="202" t="s">
        <v>2523</v>
      </c>
      <c r="D761" s="202" t="s">
        <v>164</v>
      </c>
      <c r="E761" s="203" t="s">
        <v>2524</v>
      </c>
      <c r="F761" s="204" t="s">
        <v>2525</v>
      </c>
      <c r="G761" s="205" t="s">
        <v>327</v>
      </c>
      <c r="H761" s="206">
        <v>31.113</v>
      </c>
      <c r="I761" s="207"/>
      <c r="J761" s="208">
        <f>ROUND(I761*H761,2)</f>
        <v>0</v>
      </c>
      <c r="K761" s="204" t="s">
        <v>168</v>
      </c>
      <c r="L761" s="42"/>
      <c r="M761" s="209" t="s">
        <v>19</v>
      </c>
      <c r="N761" s="210" t="s">
        <v>40</v>
      </c>
      <c r="O761" s="82"/>
      <c r="P761" s="211">
        <f>O761*H761</f>
        <v>0</v>
      </c>
      <c r="Q761" s="211">
        <v>0.00174</v>
      </c>
      <c r="R761" s="211">
        <f>Q761*H761</f>
        <v>0.054136619999999996</v>
      </c>
      <c r="S761" s="211">
        <v>0</v>
      </c>
      <c r="T761" s="212">
        <f>S761*H761</f>
        <v>0</v>
      </c>
      <c r="U761" s="36"/>
      <c r="V761" s="36"/>
      <c r="W761" s="36"/>
      <c r="X761" s="36"/>
      <c r="Y761" s="36"/>
      <c r="Z761" s="36"/>
      <c r="AA761" s="36"/>
      <c r="AB761" s="36"/>
      <c r="AC761" s="36"/>
      <c r="AD761" s="36"/>
      <c r="AE761" s="36"/>
      <c r="AR761" s="213" t="s">
        <v>238</v>
      </c>
      <c r="AT761" s="213" t="s">
        <v>164</v>
      </c>
      <c r="AU761" s="213" t="s">
        <v>79</v>
      </c>
      <c r="AY761" s="15" t="s">
        <v>162</v>
      </c>
      <c r="BE761" s="214">
        <f>IF(N761="základní",J761,0)</f>
        <v>0</v>
      </c>
      <c r="BF761" s="214">
        <f>IF(N761="snížená",J761,0)</f>
        <v>0</v>
      </c>
      <c r="BG761" s="214">
        <f>IF(N761="zákl. přenesená",J761,0)</f>
        <v>0</v>
      </c>
      <c r="BH761" s="214">
        <f>IF(N761="sníž. přenesená",J761,0)</f>
        <v>0</v>
      </c>
      <c r="BI761" s="214">
        <f>IF(N761="nulová",J761,0)</f>
        <v>0</v>
      </c>
      <c r="BJ761" s="15" t="s">
        <v>77</v>
      </c>
      <c r="BK761" s="214">
        <f>ROUND(I761*H761,2)</f>
        <v>0</v>
      </c>
      <c r="BL761" s="15" t="s">
        <v>238</v>
      </c>
      <c r="BM761" s="213" t="s">
        <v>2526</v>
      </c>
    </row>
    <row r="762" spans="1:47" s="2" customFormat="1" ht="12">
      <c r="A762" s="36"/>
      <c r="B762" s="37"/>
      <c r="C762" s="38"/>
      <c r="D762" s="215" t="s">
        <v>171</v>
      </c>
      <c r="E762" s="38"/>
      <c r="F762" s="216" t="s">
        <v>2527</v>
      </c>
      <c r="G762" s="38"/>
      <c r="H762" s="38"/>
      <c r="I762" s="217"/>
      <c r="J762" s="38"/>
      <c r="K762" s="38"/>
      <c r="L762" s="42"/>
      <c r="M762" s="218"/>
      <c r="N762" s="219"/>
      <c r="O762" s="82"/>
      <c r="P762" s="82"/>
      <c r="Q762" s="82"/>
      <c r="R762" s="82"/>
      <c r="S762" s="82"/>
      <c r="T762" s="83"/>
      <c r="U762" s="36"/>
      <c r="V762" s="36"/>
      <c r="W762" s="36"/>
      <c r="X762" s="36"/>
      <c r="Y762" s="36"/>
      <c r="Z762" s="36"/>
      <c r="AA762" s="36"/>
      <c r="AB762" s="36"/>
      <c r="AC762" s="36"/>
      <c r="AD762" s="36"/>
      <c r="AE762" s="36"/>
      <c r="AT762" s="15" t="s">
        <v>171</v>
      </c>
      <c r="AU762" s="15" t="s">
        <v>79</v>
      </c>
    </row>
    <row r="763" spans="1:65" s="2" customFormat="1" ht="16.5" customHeight="1">
      <c r="A763" s="36"/>
      <c r="B763" s="37"/>
      <c r="C763" s="220" t="s">
        <v>2528</v>
      </c>
      <c r="D763" s="220" t="s">
        <v>205</v>
      </c>
      <c r="E763" s="221" t="s">
        <v>2529</v>
      </c>
      <c r="F763" s="222" t="s">
        <v>2530</v>
      </c>
      <c r="G763" s="223" t="s">
        <v>196</v>
      </c>
      <c r="H763" s="224">
        <v>4</v>
      </c>
      <c r="I763" s="225"/>
      <c r="J763" s="226">
        <f>ROUND(I763*H763,2)</f>
        <v>0</v>
      </c>
      <c r="K763" s="222" t="s">
        <v>168</v>
      </c>
      <c r="L763" s="227"/>
      <c r="M763" s="228" t="s">
        <v>19</v>
      </c>
      <c r="N763" s="229" t="s">
        <v>40</v>
      </c>
      <c r="O763" s="82"/>
      <c r="P763" s="211">
        <f>O763*H763</f>
        <v>0</v>
      </c>
      <c r="Q763" s="211">
        <v>0.0004</v>
      </c>
      <c r="R763" s="211">
        <f>Q763*H763</f>
        <v>0.0016</v>
      </c>
      <c r="S763" s="211">
        <v>0</v>
      </c>
      <c r="T763" s="212">
        <f>S763*H763</f>
        <v>0</v>
      </c>
      <c r="U763" s="36"/>
      <c r="V763" s="36"/>
      <c r="W763" s="36"/>
      <c r="X763" s="36"/>
      <c r="Y763" s="36"/>
      <c r="Z763" s="36"/>
      <c r="AA763" s="36"/>
      <c r="AB763" s="36"/>
      <c r="AC763" s="36"/>
      <c r="AD763" s="36"/>
      <c r="AE763" s="36"/>
      <c r="AR763" s="213" t="s">
        <v>314</v>
      </c>
      <c r="AT763" s="213" t="s">
        <v>205</v>
      </c>
      <c r="AU763" s="213" t="s">
        <v>79</v>
      </c>
      <c r="AY763" s="15" t="s">
        <v>162</v>
      </c>
      <c r="BE763" s="214">
        <f>IF(N763="základní",J763,0)</f>
        <v>0</v>
      </c>
      <c r="BF763" s="214">
        <f>IF(N763="snížená",J763,0)</f>
        <v>0</v>
      </c>
      <c r="BG763" s="214">
        <f>IF(N763="zákl. přenesená",J763,0)</f>
        <v>0</v>
      </c>
      <c r="BH763" s="214">
        <f>IF(N763="sníž. přenesená",J763,0)</f>
        <v>0</v>
      </c>
      <c r="BI763" s="214">
        <f>IF(N763="nulová",J763,0)</f>
        <v>0</v>
      </c>
      <c r="BJ763" s="15" t="s">
        <v>77</v>
      </c>
      <c r="BK763" s="214">
        <f>ROUND(I763*H763,2)</f>
        <v>0</v>
      </c>
      <c r="BL763" s="15" t="s">
        <v>238</v>
      </c>
      <c r="BM763" s="213" t="s">
        <v>2531</v>
      </c>
    </row>
    <row r="764" spans="1:65" s="2" customFormat="1" ht="16.5" customHeight="1">
      <c r="A764" s="36"/>
      <c r="B764" s="37"/>
      <c r="C764" s="220" t="s">
        <v>2532</v>
      </c>
      <c r="D764" s="220" t="s">
        <v>205</v>
      </c>
      <c r="E764" s="221" t="s">
        <v>2520</v>
      </c>
      <c r="F764" s="222" t="s">
        <v>2521</v>
      </c>
      <c r="G764" s="223" t="s">
        <v>327</v>
      </c>
      <c r="H764" s="224">
        <v>35.78</v>
      </c>
      <c r="I764" s="225"/>
      <c r="J764" s="226">
        <f>ROUND(I764*H764,2)</f>
        <v>0</v>
      </c>
      <c r="K764" s="222" t="s">
        <v>168</v>
      </c>
      <c r="L764" s="227"/>
      <c r="M764" s="228" t="s">
        <v>19</v>
      </c>
      <c r="N764" s="229" t="s">
        <v>40</v>
      </c>
      <c r="O764" s="82"/>
      <c r="P764" s="211">
        <f>O764*H764</f>
        <v>0</v>
      </c>
      <c r="Q764" s="211">
        <v>0.00281</v>
      </c>
      <c r="R764" s="211">
        <f>Q764*H764</f>
        <v>0.1005418</v>
      </c>
      <c r="S764" s="211">
        <v>0</v>
      </c>
      <c r="T764" s="212">
        <f>S764*H764</f>
        <v>0</v>
      </c>
      <c r="U764" s="36"/>
      <c r="V764" s="36"/>
      <c r="W764" s="36"/>
      <c r="X764" s="36"/>
      <c r="Y764" s="36"/>
      <c r="Z764" s="36"/>
      <c r="AA764" s="36"/>
      <c r="AB764" s="36"/>
      <c r="AC764" s="36"/>
      <c r="AD764" s="36"/>
      <c r="AE764" s="36"/>
      <c r="AR764" s="213" t="s">
        <v>314</v>
      </c>
      <c r="AT764" s="213" t="s">
        <v>205</v>
      </c>
      <c r="AU764" s="213" t="s">
        <v>79</v>
      </c>
      <c r="AY764" s="15" t="s">
        <v>162</v>
      </c>
      <c r="BE764" s="214">
        <f>IF(N764="základní",J764,0)</f>
        <v>0</v>
      </c>
      <c r="BF764" s="214">
        <f>IF(N764="snížená",J764,0)</f>
        <v>0</v>
      </c>
      <c r="BG764" s="214">
        <f>IF(N764="zákl. přenesená",J764,0)</f>
        <v>0</v>
      </c>
      <c r="BH764" s="214">
        <f>IF(N764="sníž. přenesená",J764,0)</f>
        <v>0</v>
      </c>
      <c r="BI764" s="214">
        <f>IF(N764="nulová",J764,0)</f>
        <v>0</v>
      </c>
      <c r="BJ764" s="15" t="s">
        <v>77</v>
      </c>
      <c r="BK764" s="214">
        <f>ROUND(I764*H764,2)</f>
        <v>0</v>
      </c>
      <c r="BL764" s="15" t="s">
        <v>238</v>
      </c>
      <c r="BM764" s="213" t="s">
        <v>2533</v>
      </c>
    </row>
    <row r="765" spans="1:65" s="2" customFormat="1" ht="24.15" customHeight="1">
      <c r="A765" s="36"/>
      <c r="B765" s="37"/>
      <c r="C765" s="202" t="s">
        <v>2534</v>
      </c>
      <c r="D765" s="202" t="s">
        <v>164</v>
      </c>
      <c r="E765" s="203" t="s">
        <v>2535</v>
      </c>
      <c r="F765" s="204" t="s">
        <v>2536</v>
      </c>
      <c r="G765" s="205" t="s">
        <v>327</v>
      </c>
      <c r="H765" s="206">
        <v>51.198</v>
      </c>
      <c r="I765" s="207"/>
      <c r="J765" s="208">
        <f>ROUND(I765*H765,2)</f>
        <v>0</v>
      </c>
      <c r="K765" s="204" t="s">
        <v>168</v>
      </c>
      <c r="L765" s="42"/>
      <c r="M765" s="209" t="s">
        <v>19</v>
      </c>
      <c r="N765" s="210" t="s">
        <v>40</v>
      </c>
      <c r="O765" s="82"/>
      <c r="P765" s="211">
        <f>O765*H765</f>
        <v>0</v>
      </c>
      <c r="Q765" s="211">
        <v>0</v>
      </c>
      <c r="R765" s="211">
        <f>Q765*H765</f>
        <v>0</v>
      </c>
      <c r="S765" s="211">
        <v>0</v>
      </c>
      <c r="T765" s="212">
        <f>S765*H765</f>
        <v>0</v>
      </c>
      <c r="U765" s="36"/>
      <c r="V765" s="36"/>
      <c r="W765" s="36"/>
      <c r="X765" s="36"/>
      <c r="Y765" s="36"/>
      <c r="Z765" s="36"/>
      <c r="AA765" s="36"/>
      <c r="AB765" s="36"/>
      <c r="AC765" s="36"/>
      <c r="AD765" s="36"/>
      <c r="AE765" s="36"/>
      <c r="AR765" s="213" t="s">
        <v>238</v>
      </c>
      <c r="AT765" s="213" t="s">
        <v>164</v>
      </c>
      <c r="AU765" s="213" t="s">
        <v>79</v>
      </c>
      <c r="AY765" s="15" t="s">
        <v>162</v>
      </c>
      <c r="BE765" s="214">
        <f>IF(N765="základní",J765,0)</f>
        <v>0</v>
      </c>
      <c r="BF765" s="214">
        <f>IF(N765="snížená",J765,0)</f>
        <v>0</v>
      </c>
      <c r="BG765" s="214">
        <f>IF(N765="zákl. přenesená",J765,0)</f>
        <v>0</v>
      </c>
      <c r="BH765" s="214">
        <f>IF(N765="sníž. přenesená",J765,0)</f>
        <v>0</v>
      </c>
      <c r="BI765" s="214">
        <f>IF(N765="nulová",J765,0)</f>
        <v>0</v>
      </c>
      <c r="BJ765" s="15" t="s">
        <v>77</v>
      </c>
      <c r="BK765" s="214">
        <f>ROUND(I765*H765,2)</f>
        <v>0</v>
      </c>
      <c r="BL765" s="15" t="s">
        <v>238</v>
      </c>
      <c r="BM765" s="213" t="s">
        <v>2537</v>
      </c>
    </row>
    <row r="766" spans="1:47" s="2" customFormat="1" ht="12">
      <c r="A766" s="36"/>
      <c r="B766" s="37"/>
      <c r="C766" s="38"/>
      <c r="D766" s="215" t="s">
        <v>171</v>
      </c>
      <c r="E766" s="38"/>
      <c r="F766" s="216" t="s">
        <v>2538</v>
      </c>
      <c r="G766" s="38"/>
      <c r="H766" s="38"/>
      <c r="I766" s="217"/>
      <c r="J766" s="38"/>
      <c r="K766" s="38"/>
      <c r="L766" s="42"/>
      <c r="M766" s="218"/>
      <c r="N766" s="219"/>
      <c r="O766" s="82"/>
      <c r="P766" s="82"/>
      <c r="Q766" s="82"/>
      <c r="R766" s="82"/>
      <c r="S766" s="82"/>
      <c r="T766" s="83"/>
      <c r="U766" s="36"/>
      <c r="V766" s="36"/>
      <c r="W766" s="36"/>
      <c r="X766" s="36"/>
      <c r="Y766" s="36"/>
      <c r="Z766" s="36"/>
      <c r="AA766" s="36"/>
      <c r="AB766" s="36"/>
      <c r="AC766" s="36"/>
      <c r="AD766" s="36"/>
      <c r="AE766" s="36"/>
      <c r="AT766" s="15" t="s">
        <v>171</v>
      </c>
      <c r="AU766" s="15" t="s">
        <v>79</v>
      </c>
    </row>
    <row r="767" spans="1:65" s="2" customFormat="1" ht="33" customHeight="1">
      <c r="A767" s="36"/>
      <c r="B767" s="37"/>
      <c r="C767" s="202" t="s">
        <v>2539</v>
      </c>
      <c r="D767" s="202" t="s">
        <v>164</v>
      </c>
      <c r="E767" s="203" t="s">
        <v>2540</v>
      </c>
      <c r="F767" s="204" t="s">
        <v>2541</v>
      </c>
      <c r="G767" s="205" t="s">
        <v>235</v>
      </c>
      <c r="H767" s="206">
        <v>782.713</v>
      </c>
      <c r="I767" s="207"/>
      <c r="J767" s="208">
        <f>ROUND(I767*H767,2)</f>
        <v>0</v>
      </c>
      <c r="K767" s="204" t="s">
        <v>168</v>
      </c>
      <c r="L767" s="42"/>
      <c r="M767" s="209" t="s">
        <v>19</v>
      </c>
      <c r="N767" s="210" t="s">
        <v>40</v>
      </c>
      <c r="O767" s="82"/>
      <c r="P767" s="211">
        <f>O767*H767</f>
        <v>0</v>
      </c>
      <c r="Q767" s="211">
        <v>0</v>
      </c>
      <c r="R767" s="211">
        <f>Q767*H767</f>
        <v>0</v>
      </c>
      <c r="S767" s="211">
        <v>0</v>
      </c>
      <c r="T767" s="212">
        <f>S767*H767</f>
        <v>0</v>
      </c>
      <c r="U767" s="36"/>
      <c r="V767" s="36"/>
      <c r="W767" s="36"/>
      <c r="X767" s="36"/>
      <c r="Y767" s="36"/>
      <c r="Z767" s="36"/>
      <c r="AA767" s="36"/>
      <c r="AB767" s="36"/>
      <c r="AC767" s="36"/>
      <c r="AD767" s="36"/>
      <c r="AE767" s="36"/>
      <c r="AR767" s="213" t="s">
        <v>238</v>
      </c>
      <c r="AT767" s="213" t="s">
        <v>164</v>
      </c>
      <c r="AU767" s="213" t="s">
        <v>79</v>
      </c>
      <c r="AY767" s="15" t="s">
        <v>162</v>
      </c>
      <c r="BE767" s="214">
        <f>IF(N767="základní",J767,0)</f>
        <v>0</v>
      </c>
      <c r="BF767" s="214">
        <f>IF(N767="snížená",J767,0)</f>
        <v>0</v>
      </c>
      <c r="BG767" s="214">
        <f>IF(N767="zákl. přenesená",J767,0)</f>
        <v>0</v>
      </c>
      <c r="BH767" s="214">
        <f>IF(N767="sníž. přenesená",J767,0)</f>
        <v>0</v>
      </c>
      <c r="BI767" s="214">
        <f>IF(N767="nulová",J767,0)</f>
        <v>0</v>
      </c>
      <c r="BJ767" s="15" t="s">
        <v>77</v>
      </c>
      <c r="BK767" s="214">
        <f>ROUND(I767*H767,2)</f>
        <v>0</v>
      </c>
      <c r="BL767" s="15" t="s">
        <v>238</v>
      </c>
      <c r="BM767" s="213" t="s">
        <v>2542</v>
      </c>
    </row>
    <row r="768" spans="1:47" s="2" customFormat="1" ht="12">
      <c r="A768" s="36"/>
      <c r="B768" s="37"/>
      <c r="C768" s="38"/>
      <c r="D768" s="215" t="s">
        <v>171</v>
      </c>
      <c r="E768" s="38"/>
      <c r="F768" s="216" t="s">
        <v>2543</v>
      </c>
      <c r="G768" s="38"/>
      <c r="H768" s="38"/>
      <c r="I768" s="217"/>
      <c r="J768" s="38"/>
      <c r="K768" s="38"/>
      <c r="L768" s="42"/>
      <c r="M768" s="218"/>
      <c r="N768" s="219"/>
      <c r="O768" s="82"/>
      <c r="P768" s="82"/>
      <c r="Q768" s="82"/>
      <c r="R768" s="82"/>
      <c r="S768" s="82"/>
      <c r="T768" s="83"/>
      <c r="U768" s="36"/>
      <c r="V768" s="36"/>
      <c r="W768" s="36"/>
      <c r="X768" s="36"/>
      <c r="Y768" s="36"/>
      <c r="Z768" s="36"/>
      <c r="AA768" s="36"/>
      <c r="AB768" s="36"/>
      <c r="AC768" s="36"/>
      <c r="AD768" s="36"/>
      <c r="AE768" s="36"/>
      <c r="AT768" s="15" t="s">
        <v>171</v>
      </c>
      <c r="AU768" s="15" t="s">
        <v>79</v>
      </c>
    </row>
    <row r="769" spans="1:65" s="2" customFormat="1" ht="62.7" customHeight="1">
      <c r="A769" s="36"/>
      <c r="B769" s="37"/>
      <c r="C769" s="202" t="s">
        <v>2544</v>
      </c>
      <c r="D769" s="202" t="s">
        <v>164</v>
      </c>
      <c r="E769" s="203" t="s">
        <v>2545</v>
      </c>
      <c r="F769" s="204" t="s">
        <v>2546</v>
      </c>
      <c r="G769" s="205" t="s">
        <v>196</v>
      </c>
      <c r="H769" s="206">
        <v>95</v>
      </c>
      <c r="I769" s="207"/>
      <c r="J769" s="208">
        <f>ROUND(I769*H769,2)</f>
        <v>0</v>
      </c>
      <c r="K769" s="204" t="s">
        <v>168</v>
      </c>
      <c r="L769" s="42"/>
      <c r="M769" s="209" t="s">
        <v>19</v>
      </c>
      <c r="N769" s="210" t="s">
        <v>40</v>
      </c>
      <c r="O769" s="82"/>
      <c r="P769" s="211">
        <f>O769*H769</f>
        <v>0</v>
      </c>
      <c r="Q769" s="211">
        <v>1E-05</v>
      </c>
      <c r="R769" s="211">
        <f>Q769*H769</f>
        <v>0.0009500000000000001</v>
      </c>
      <c r="S769" s="211">
        <v>0</v>
      </c>
      <c r="T769" s="212">
        <f>S769*H769</f>
        <v>0</v>
      </c>
      <c r="U769" s="36"/>
      <c r="V769" s="36"/>
      <c r="W769" s="36"/>
      <c r="X769" s="36"/>
      <c r="Y769" s="36"/>
      <c r="Z769" s="36"/>
      <c r="AA769" s="36"/>
      <c r="AB769" s="36"/>
      <c r="AC769" s="36"/>
      <c r="AD769" s="36"/>
      <c r="AE769" s="36"/>
      <c r="AR769" s="213" t="s">
        <v>238</v>
      </c>
      <c r="AT769" s="213" t="s">
        <v>164</v>
      </c>
      <c r="AU769" s="213" t="s">
        <v>79</v>
      </c>
      <c r="AY769" s="15" t="s">
        <v>162</v>
      </c>
      <c r="BE769" s="214">
        <f>IF(N769="základní",J769,0)</f>
        <v>0</v>
      </c>
      <c r="BF769" s="214">
        <f>IF(N769="snížená",J769,0)</f>
        <v>0</v>
      </c>
      <c r="BG769" s="214">
        <f>IF(N769="zákl. přenesená",J769,0)</f>
        <v>0</v>
      </c>
      <c r="BH769" s="214">
        <f>IF(N769="sníž. přenesená",J769,0)</f>
        <v>0</v>
      </c>
      <c r="BI769" s="214">
        <f>IF(N769="nulová",J769,0)</f>
        <v>0</v>
      </c>
      <c r="BJ769" s="15" t="s">
        <v>77</v>
      </c>
      <c r="BK769" s="214">
        <f>ROUND(I769*H769,2)</f>
        <v>0</v>
      </c>
      <c r="BL769" s="15" t="s">
        <v>238</v>
      </c>
      <c r="BM769" s="213" t="s">
        <v>2547</v>
      </c>
    </row>
    <row r="770" spans="1:47" s="2" customFormat="1" ht="12">
      <c r="A770" s="36"/>
      <c r="B770" s="37"/>
      <c r="C770" s="38"/>
      <c r="D770" s="215" t="s">
        <v>171</v>
      </c>
      <c r="E770" s="38"/>
      <c r="F770" s="216" t="s">
        <v>2548</v>
      </c>
      <c r="G770" s="38"/>
      <c r="H770" s="38"/>
      <c r="I770" s="217"/>
      <c r="J770" s="38"/>
      <c r="K770" s="38"/>
      <c r="L770" s="42"/>
      <c r="M770" s="218"/>
      <c r="N770" s="219"/>
      <c r="O770" s="82"/>
      <c r="P770" s="82"/>
      <c r="Q770" s="82"/>
      <c r="R770" s="82"/>
      <c r="S770" s="82"/>
      <c r="T770" s="83"/>
      <c r="U770" s="36"/>
      <c r="V770" s="36"/>
      <c r="W770" s="36"/>
      <c r="X770" s="36"/>
      <c r="Y770" s="36"/>
      <c r="Z770" s="36"/>
      <c r="AA770" s="36"/>
      <c r="AB770" s="36"/>
      <c r="AC770" s="36"/>
      <c r="AD770" s="36"/>
      <c r="AE770" s="36"/>
      <c r="AT770" s="15" t="s">
        <v>171</v>
      </c>
      <c r="AU770" s="15" t="s">
        <v>79</v>
      </c>
    </row>
    <row r="771" spans="1:65" s="2" customFormat="1" ht="24.15" customHeight="1">
      <c r="A771" s="36"/>
      <c r="B771" s="37"/>
      <c r="C771" s="220" t="s">
        <v>2549</v>
      </c>
      <c r="D771" s="220" t="s">
        <v>205</v>
      </c>
      <c r="E771" s="221" t="s">
        <v>2550</v>
      </c>
      <c r="F771" s="222" t="s">
        <v>2551</v>
      </c>
      <c r="G771" s="223" t="s">
        <v>196</v>
      </c>
      <c r="H771" s="224">
        <v>81</v>
      </c>
      <c r="I771" s="225"/>
      <c r="J771" s="226">
        <f>ROUND(I771*H771,2)</f>
        <v>0</v>
      </c>
      <c r="K771" s="222" t="s">
        <v>168</v>
      </c>
      <c r="L771" s="227"/>
      <c r="M771" s="228" t="s">
        <v>19</v>
      </c>
      <c r="N771" s="229" t="s">
        <v>40</v>
      </c>
      <c r="O771" s="82"/>
      <c r="P771" s="211">
        <f>O771*H771</f>
        <v>0</v>
      </c>
      <c r="Q771" s="211">
        <v>0.0012</v>
      </c>
      <c r="R771" s="211">
        <f>Q771*H771</f>
        <v>0.0972</v>
      </c>
      <c r="S771" s="211">
        <v>0</v>
      </c>
      <c r="T771" s="212">
        <f>S771*H771</f>
        <v>0</v>
      </c>
      <c r="U771" s="36"/>
      <c r="V771" s="36"/>
      <c r="W771" s="36"/>
      <c r="X771" s="36"/>
      <c r="Y771" s="36"/>
      <c r="Z771" s="36"/>
      <c r="AA771" s="36"/>
      <c r="AB771" s="36"/>
      <c r="AC771" s="36"/>
      <c r="AD771" s="36"/>
      <c r="AE771" s="36"/>
      <c r="AR771" s="213" t="s">
        <v>314</v>
      </c>
      <c r="AT771" s="213" t="s">
        <v>205</v>
      </c>
      <c r="AU771" s="213" t="s">
        <v>79</v>
      </c>
      <c r="AY771" s="15" t="s">
        <v>162</v>
      </c>
      <c r="BE771" s="214">
        <f>IF(N771="základní",J771,0)</f>
        <v>0</v>
      </c>
      <c r="BF771" s="214">
        <f>IF(N771="snížená",J771,0)</f>
        <v>0</v>
      </c>
      <c r="BG771" s="214">
        <f>IF(N771="zákl. přenesená",J771,0)</f>
        <v>0</v>
      </c>
      <c r="BH771" s="214">
        <f>IF(N771="sníž. přenesená",J771,0)</f>
        <v>0</v>
      </c>
      <c r="BI771" s="214">
        <f>IF(N771="nulová",J771,0)</f>
        <v>0</v>
      </c>
      <c r="BJ771" s="15" t="s">
        <v>77</v>
      </c>
      <c r="BK771" s="214">
        <f>ROUND(I771*H771,2)</f>
        <v>0</v>
      </c>
      <c r="BL771" s="15" t="s">
        <v>238</v>
      </c>
      <c r="BM771" s="213" t="s">
        <v>2552</v>
      </c>
    </row>
    <row r="772" spans="1:65" s="2" customFormat="1" ht="37.8" customHeight="1">
      <c r="A772" s="36"/>
      <c r="B772" s="37"/>
      <c r="C772" s="220" t="s">
        <v>2553</v>
      </c>
      <c r="D772" s="220" t="s">
        <v>205</v>
      </c>
      <c r="E772" s="221" t="s">
        <v>2554</v>
      </c>
      <c r="F772" s="222" t="s">
        <v>2555</v>
      </c>
      <c r="G772" s="223" t="s">
        <v>196</v>
      </c>
      <c r="H772" s="224">
        <v>14</v>
      </c>
      <c r="I772" s="225"/>
      <c r="J772" s="226">
        <f>ROUND(I772*H772,2)</f>
        <v>0</v>
      </c>
      <c r="K772" s="222" t="s">
        <v>168</v>
      </c>
      <c r="L772" s="227"/>
      <c r="M772" s="228" t="s">
        <v>19</v>
      </c>
      <c r="N772" s="229" t="s">
        <v>40</v>
      </c>
      <c r="O772" s="82"/>
      <c r="P772" s="211">
        <f>O772*H772</f>
        <v>0</v>
      </c>
      <c r="Q772" s="211">
        <v>0.0012</v>
      </c>
      <c r="R772" s="211">
        <f>Q772*H772</f>
        <v>0.0168</v>
      </c>
      <c r="S772" s="211">
        <v>0</v>
      </c>
      <c r="T772" s="212">
        <f>S772*H772</f>
        <v>0</v>
      </c>
      <c r="U772" s="36"/>
      <c r="V772" s="36"/>
      <c r="W772" s="36"/>
      <c r="X772" s="36"/>
      <c r="Y772" s="36"/>
      <c r="Z772" s="36"/>
      <c r="AA772" s="36"/>
      <c r="AB772" s="36"/>
      <c r="AC772" s="36"/>
      <c r="AD772" s="36"/>
      <c r="AE772" s="36"/>
      <c r="AR772" s="213" t="s">
        <v>314</v>
      </c>
      <c r="AT772" s="213" t="s">
        <v>205</v>
      </c>
      <c r="AU772" s="213" t="s">
        <v>79</v>
      </c>
      <c r="AY772" s="15" t="s">
        <v>162</v>
      </c>
      <c r="BE772" s="214">
        <f>IF(N772="základní",J772,0)</f>
        <v>0</v>
      </c>
      <c r="BF772" s="214">
        <f>IF(N772="snížená",J772,0)</f>
        <v>0</v>
      </c>
      <c r="BG772" s="214">
        <f>IF(N772="zákl. přenesená",J772,0)</f>
        <v>0</v>
      </c>
      <c r="BH772" s="214">
        <f>IF(N772="sníž. přenesená",J772,0)</f>
        <v>0</v>
      </c>
      <c r="BI772" s="214">
        <f>IF(N772="nulová",J772,0)</f>
        <v>0</v>
      </c>
      <c r="BJ772" s="15" t="s">
        <v>77</v>
      </c>
      <c r="BK772" s="214">
        <f>ROUND(I772*H772,2)</f>
        <v>0</v>
      </c>
      <c r="BL772" s="15" t="s">
        <v>238</v>
      </c>
      <c r="BM772" s="213" t="s">
        <v>2556</v>
      </c>
    </row>
    <row r="773" spans="1:65" s="2" customFormat="1" ht="24.15" customHeight="1">
      <c r="A773" s="36"/>
      <c r="B773" s="37"/>
      <c r="C773" s="202" t="s">
        <v>2557</v>
      </c>
      <c r="D773" s="202" t="s">
        <v>164</v>
      </c>
      <c r="E773" s="203" t="s">
        <v>2558</v>
      </c>
      <c r="F773" s="204" t="s">
        <v>2559</v>
      </c>
      <c r="G773" s="205" t="s">
        <v>196</v>
      </c>
      <c r="H773" s="206">
        <v>5695</v>
      </c>
      <c r="I773" s="207"/>
      <c r="J773" s="208">
        <f>ROUND(I773*H773,2)</f>
        <v>0</v>
      </c>
      <c r="K773" s="204" t="s">
        <v>168</v>
      </c>
      <c r="L773" s="42"/>
      <c r="M773" s="209" t="s">
        <v>19</v>
      </c>
      <c r="N773" s="210" t="s">
        <v>40</v>
      </c>
      <c r="O773" s="82"/>
      <c r="P773" s="211">
        <f>O773*H773</f>
        <v>0</v>
      </c>
      <c r="Q773" s="211">
        <v>0</v>
      </c>
      <c r="R773" s="211">
        <f>Q773*H773</f>
        <v>0</v>
      </c>
      <c r="S773" s="211">
        <v>0</v>
      </c>
      <c r="T773" s="212">
        <f>S773*H773</f>
        <v>0</v>
      </c>
      <c r="U773" s="36"/>
      <c r="V773" s="36"/>
      <c r="W773" s="36"/>
      <c r="X773" s="36"/>
      <c r="Y773" s="36"/>
      <c r="Z773" s="36"/>
      <c r="AA773" s="36"/>
      <c r="AB773" s="36"/>
      <c r="AC773" s="36"/>
      <c r="AD773" s="36"/>
      <c r="AE773" s="36"/>
      <c r="AR773" s="213" t="s">
        <v>238</v>
      </c>
      <c r="AT773" s="213" t="s">
        <v>164</v>
      </c>
      <c r="AU773" s="213" t="s">
        <v>79</v>
      </c>
      <c r="AY773" s="15" t="s">
        <v>162</v>
      </c>
      <c r="BE773" s="214">
        <f>IF(N773="základní",J773,0)</f>
        <v>0</v>
      </c>
      <c r="BF773" s="214">
        <f>IF(N773="snížená",J773,0)</f>
        <v>0</v>
      </c>
      <c r="BG773" s="214">
        <f>IF(N773="zákl. přenesená",J773,0)</f>
        <v>0</v>
      </c>
      <c r="BH773" s="214">
        <f>IF(N773="sníž. přenesená",J773,0)</f>
        <v>0</v>
      </c>
      <c r="BI773" s="214">
        <f>IF(N773="nulová",J773,0)</f>
        <v>0</v>
      </c>
      <c r="BJ773" s="15" t="s">
        <v>77</v>
      </c>
      <c r="BK773" s="214">
        <f>ROUND(I773*H773,2)</f>
        <v>0</v>
      </c>
      <c r="BL773" s="15" t="s">
        <v>238</v>
      </c>
      <c r="BM773" s="213" t="s">
        <v>2560</v>
      </c>
    </row>
    <row r="774" spans="1:47" s="2" customFormat="1" ht="12">
      <c r="A774" s="36"/>
      <c r="B774" s="37"/>
      <c r="C774" s="38"/>
      <c r="D774" s="215" t="s">
        <v>171</v>
      </c>
      <c r="E774" s="38"/>
      <c r="F774" s="216" t="s">
        <v>2561</v>
      </c>
      <c r="G774" s="38"/>
      <c r="H774" s="38"/>
      <c r="I774" s="217"/>
      <c r="J774" s="38"/>
      <c r="K774" s="38"/>
      <c r="L774" s="42"/>
      <c r="M774" s="218"/>
      <c r="N774" s="219"/>
      <c r="O774" s="82"/>
      <c r="P774" s="82"/>
      <c r="Q774" s="82"/>
      <c r="R774" s="82"/>
      <c r="S774" s="82"/>
      <c r="T774" s="83"/>
      <c r="U774" s="36"/>
      <c r="V774" s="36"/>
      <c r="W774" s="36"/>
      <c r="X774" s="36"/>
      <c r="Y774" s="36"/>
      <c r="Z774" s="36"/>
      <c r="AA774" s="36"/>
      <c r="AB774" s="36"/>
      <c r="AC774" s="36"/>
      <c r="AD774" s="36"/>
      <c r="AE774" s="36"/>
      <c r="AT774" s="15" t="s">
        <v>171</v>
      </c>
      <c r="AU774" s="15" t="s">
        <v>79</v>
      </c>
    </row>
    <row r="775" spans="1:65" s="2" customFormat="1" ht="24.15" customHeight="1">
      <c r="A775" s="36"/>
      <c r="B775" s="37"/>
      <c r="C775" s="220" t="s">
        <v>2562</v>
      </c>
      <c r="D775" s="220" t="s">
        <v>205</v>
      </c>
      <c r="E775" s="221" t="s">
        <v>2563</v>
      </c>
      <c r="F775" s="222" t="s">
        <v>2564</v>
      </c>
      <c r="G775" s="223" t="s">
        <v>196</v>
      </c>
      <c r="H775" s="224">
        <v>5695</v>
      </c>
      <c r="I775" s="225"/>
      <c r="J775" s="226">
        <f>ROUND(I775*H775,2)</f>
        <v>0</v>
      </c>
      <c r="K775" s="222" t="s">
        <v>168</v>
      </c>
      <c r="L775" s="227"/>
      <c r="M775" s="228" t="s">
        <v>19</v>
      </c>
      <c r="N775" s="229" t="s">
        <v>40</v>
      </c>
      <c r="O775" s="82"/>
      <c r="P775" s="211">
        <f>O775*H775</f>
        <v>0</v>
      </c>
      <c r="Q775" s="211">
        <v>0.0002</v>
      </c>
      <c r="R775" s="211">
        <f>Q775*H775</f>
        <v>1.139</v>
      </c>
      <c r="S775" s="211">
        <v>0</v>
      </c>
      <c r="T775" s="212">
        <f>S775*H775</f>
        <v>0</v>
      </c>
      <c r="U775" s="36"/>
      <c r="V775" s="36"/>
      <c r="W775" s="36"/>
      <c r="X775" s="36"/>
      <c r="Y775" s="36"/>
      <c r="Z775" s="36"/>
      <c r="AA775" s="36"/>
      <c r="AB775" s="36"/>
      <c r="AC775" s="36"/>
      <c r="AD775" s="36"/>
      <c r="AE775" s="36"/>
      <c r="AR775" s="213" t="s">
        <v>314</v>
      </c>
      <c r="AT775" s="213" t="s">
        <v>205</v>
      </c>
      <c r="AU775" s="213" t="s">
        <v>79</v>
      </c>
      <c r="AY775" s="15" t="s">
        <v>162</v>
      </c>
      <c r="BE775" s="214">
        <f>IF(N775="základní",J775,0)</f>
        <v>0</v>
      </c>
      <c r="BF775" s="214">
        <f>IF(N775="snížená",J775,0)</f>
        <v>0</v>
      </c>
      <c r="BG775" s="214">
        <f>IF(N775="zákl. přenesená",J775,0)</f>
        <v>0</v>
      </c>
      <c r="BH775" s="214">
        <f>IF(N775="sníž. přenesená",J775,0)</f>
        <v>0</v>
      </c>
      <c r="BI775" s="214">
        <f>IF(N775="nulová",J775,0)</f>
        <v>0</v>
      </c>
      <c r="BJ775" s="15" t="s">
        <v>77</v>
      </c>
      <c r="BK775" s="214">
        <f>ROUND(I775*H775,2)</f>
        <v>0</v>
      </c>
      <c r="BL775" s="15" t="s">
        <v>238</v>
      </c>
      <c r="BM775" s="213" t="s">
        <v>2565</v>
      </c>
    </row>
    <row r="776" spans="1:65" s="2" customFormat="1" ht="37.8" customHeight="1">
      <c r="A776" s="36"/>
      <c r="B776" s="37"/>
      <c r="C776" s="202" t="s">
        <v>2566</v>
      </c>
      <c r="D776" s="202" t="s">
        <v>164</v>
      </c>
      <c r="E776" s="203" t="s">
        <v>2567</v>
      </c>
      <c r="F776" s="204" t="s">
        <v>2568</v>
      </c>
      <c r="G776" s="205" t="s">
        <v>235</v>
      </c>
      <c r="H776" s="206">
        <v>1853.867</v>
      </c>
      <c r="I776" s="207"/>
      <c r="J776" s="208">
        <f>ROUND(I776*H776,2)</f>
        <v>0</v>
      </c>
      <c r="K776" s="204" t="s">
        <v>168</v>
      </c>
      <c r="L776" s="42"/>
      <c r="M776" s="209" t="s">
        <v>19</v>
      </c>
      <c r="N776" s="210" t="s">
        <v>40</v>
      </c>
      <c r="O776" s="82"/>
      <c r="P776" s="211">
        <f>O776*H776</f>
        <v>0</v>
      </c>
      <c r="Q776" s="211">
        <v>0</v>
      </c>
      <c r="R776" s="211">
        <f>Q776*H776</f>
        <v>0</v>
      </c>
      <c r="S776" s="211">
        <v>0</v>
      </c>
      <c r="T776" s="212">
        <f>S776*H776</f>
        <v>0</v>
      </c>
      <c r="U776" s="36"/>
      <c r="V776" s="36"/>
      <c r="W776" s="36"/>
      <c r="X776" s="36"/>
      <c r="Y776" s="36"/>
      <c r="Z776" s="36"/>
      <c r="AA776" s="36"/>
      <c r="AB776" s="36"/>
      <c r="AC776" s="36"/>
      <c r="AD776" s="36"/>
      <c r="AE776" s="36"/>
      <c r="AR776" s="213" t="s">
        <v>238</v>
      </c>
      <c r="AT776" s="213" t="s">
        <v>164</v>
      </c>
      <c r="AU776" s="213" t="s">
        <v>79</v>
      </c>
      <c r="AY776" s="15" t="s">
        <v>162</v>
      </c>
      <c r="BE776" s="214">
        <f>IF(N776="základní",J776,0)</f>
        <v>0</v>
      </c>
      <c r="BF776" s="214">
        <f>IF(N776="snížená",J776,0)</f>
        <v>0</v>
      </c>
      <c r="BG776" s="214">
        <f>IF(N776="zákl. přenesená",J776,0)</f>
        <v>0</v>
      </c>
      <c r="BH776" s="214">
        <f>IF(N776="sníž. přenesená",J776,0)</f>
        <v>0</v>
      </c>
      <c r="BI776" s="214">
        <f>IF(N776="nulová",J776,0)</f>
        <v>0</v>
      </c>
      <c r="BJ776" s="15" t="s">
        <v>77</v>
      </c>
      <c r="BK776" s="214">
        <f>ROUND(I776*H776,2)</f>
        <v>0</v>
      </c>
      <c r="BL776" s="15" t="s">
        <v>238</v>
      </c>
      <c r="BM776" s="213" t="s">
        <v>2569</v>
      </c>
    </row>
    <row r="777" spans="1:47" s="2" customFormat="1" ht="12">
      <c r="A777" s="36"/>
      <c r="B777" s="37"/>
      <c r="C777" s="38"/>
      <c r="D777" s="215" t="s">
        <v>171</v>
      </c>
      <c r="E777" s="38"/>
      <c r="F777" s="216" t="s">
        <v>2570</v>
      </c>
      <c r="G777" s="38"/>
      <c r="H777" s="38"/>
      <c r="I777" s="217"/>
      <c r="J777" s="38"/>
      <c r="K777" s="38"/>
      <c r="L777" s="42"/>
      <c r="M777" s="218"/>
      <c r="N777" s="219"/>
      <c r="O777" s="82"/>
      <c r="P777" s="82"/>
      <c r="Q777" s="82"/>
      <c r="R777" s="82"/>
      <c r="S777" s="82"/>
      <c r="T777" s="83"/>
      <c r="U777" s="36"/>
      <c r="V777" s="36"/>
      <c r="W777" s="36"/>
      <c r="X777" s="36"/>
      <c r="Y777" s="36"/>
      <c r="Z777" s="36"/>
      <c r="AA777" s="36"/>
      <c r="AB777" s="36"/>
      <c r="AC777" s="36"/>
      <c r="AD777" s="36"/>
      <c r="AE777" s="36"/>
      <c r="AT777" s="15" t="s">
        <v>171</v>
      </c>
      <c r="AU777" s="15" t="s">
        <v>79</v>
      </c>
    </row>
    <row r="778" spans="1:65" s="2" customFormat="1" ht="37.8" customHeight="1">
      <c r="A778" s="36"/>
      <c r="B778" s="37"/>
      <c r="C778" s="220" t="s">
        <v>2571</v>
      </c>
      <c r="D778" s="220" t="s">
        <v>205</v>
      </c>
      <c r="E778" s="221" t="s">
        <v>2572</v>
      </c>
      <c r="F778" s="222" t="s">
        <v>2573</v>
      </c>
      <c r="G778" s="223" t="s">
        <v>235</v>
      </c>
      <c r="H778" s="224">
        <v>2131.947</v>
      </c>
      <c r="I778" s="225"/>
      <c r="J778" s="226">
        <f>ROUND(I778*H778,2)</f>
        <v>0</v>
      </c>
      <c r="K778" s="222" t="s">
        <v>168</v>
      </c>
      <c r="L778" s="227"/>
      <c r="M778" s="228" t="s">
        <v>19</v>
      </c>
      <c r="N778" s="229" t="s">
        <v>40</v>
      </c>
      <c r="O778" s="82"/>
      <c r="P778" s="211">
        <f>O778*H778</f>
        <v>0</v>
      </c>
      <c r="Q778" s="211">
        <v>0.00025</v>
      </c>
      <c r="R778" s="211">
        <f>Q778*H778</f>
        <v>0.5329867500000001</v>
      </c>
      <c r="S778" s="211">
        <v>0</v>
      </c>
      <c r="T778" s="212">
        <f>S778*H778</f>
        <v>0</v>
      </c>
      <c r="U778" s="36"/>
      <c r="V778" s="36"/>
      <c r="W778" s="36"/>
      <c r="X778" s="36"/>
      <c r="Y778" s="36"/>
      <c r="Z778" s="36"/>
      <c r="AA778" s="36"/>
      <c r="AB778" s="36"/>
      <c r="AC778" s="36"/>
      <c r="AD778" s="36"/>
      <c r="AE778" s="36"/>
      <c r="AR778" s="213" t="s">
        <v>314</v>
      </c>
      <c r="AT778" s="213" t="s">
        <v>205</v>
      </c>
      <c r="AU778" s="213" t="s">
        <v>79</v>
      </c>
      <c r="AY778" s="15" t="s">
        <v>162</v>
      </c>
      <c r="BE778" s="214">
        <f>IF(N778="základní",J778,0)</f>
        <v>0</v>
      </c>
      <c r="BF778" s="214">
        <f>IF(N778="snížená",J778,0)</f>
        <v>0</v>
      </c>
      <c r="BG778" s="214">
        <f>IF(N778="zákl. přenesená",J778,0)</f>
        <v>0</v>
      </c>
      <c r="BH778" s="214">
        <f>IF(N778="sníž. přenesená",J778,0)</f>
        <v>0</v>
      </c>
      <c r="BI778" s="214">
        <f>IF(N778="nulová",J778,0)</f>
        <v>0</v>
      </c>
      <c r="BJ778" s="15" t="s">
        <v>77</v>
      </c>
      <c r="BK778" s="214">
        <f>ROUND(I778*H778,2)</f>
        <v>0</v>
      </c>
      <c r="BL778" s="15" t="s">
        <v>238</v>
      </c>
      <c r="BM778" s="213" t="s">
        <v>2574</v>
      </c>
    </row>
    <row r="779" spans="1:65" s="2" customFormat="1" ht="44.25" customHeight="1">
      <c r="A779" s="36"/>
      <c r="B779" s="37"/>
      <c r="C779" s="202" t="s">
        <v>2575</v>
      </c>
      <c r="D779" s="202" t="s">
        <v>164</v>
      </c>
      <c r="E779" s="203" t="s">
        <v>2576</v>
      </c>
      <c r="F779" s="204" t="s">
        <v>2577</v>
      </c>
      <c r="G779" s="205" t="s">
        <v>1519</v>
      </c>
      <c r="H779" s="234"/>
      <c r="I779" s="207"/>
      <c r="J779" s="208">
        <f>ROUND(I779*H779,2)</f>
        <v>0</v>
      </c>
      <c r="K779" s="204" t="s">
        <v>168</v>
      </c>
      <c r="L779" s="42"/>
      <c r="M779" s="209" t="s">
        <v>19</v>
      </c>
      <c r="N779" s="210" t="s">
        <v>40</v>
      </c>
      <c r="O779" s="82"/>
      <c r="P779" s="211">
        <f>O779*H779</f>
        <v>0</v>
      </c>
      <c r="Q779" s="211">
        <v>0</v>
      </c>
      <c r="R779" s="211">
        <f>Q779*H779</f>
        <v>0</v>
      </c>
      <c r="S779" s="211">
        <v>0</v>
      </c>
      <c r="T779" s="212">
        <f>S779*H779</f>
        <v>0</v>
      </c>
      <c r="U779" s="36"/>
      <c r="V779" s="36"/>
      <c r="W779" s="36"/>
      <c r="X779" s="36"/>
      <c r="Y779" s="36"/>
      <c r="Z779" s="36"/>
      <c r="AA779" s="36"/>
      <c r="AB779" s="36"/>
      <c r="AC779" s="36"/>
      <c r="AD779" s="36"/>
      <c r="AE779" s="36"/>
      <c r="AR779" s="213" t="s">
        <v>238</v>
      </c>
      <c r="AT779" s="213" t="s">
        <v>164</v>
      </c>
      <c r="AU779" s="213" t="s">
        <v>79</v>
      </c>
      <c r="AY779" s="15" t="s">
        <v>162</v>
      </c>
      <c r="BE779" s="214">
        <f>IF(N779="základní",J779,0)</f>
        <v>0</v>
      </c>
      <c r="BF779" s="214">
        <f>IF(N779="snížená",J779,0)</f>
        <v>0</v>
      </c>
      <c r="BG779" s="214">
        <f>IF(N779="zákl. přenesená",J779,0)</f>
        <v>0</v>
      </c>
      <c r="BH779" s="214">
        <f>IF(N779="sníž. přenesená",J779,0)</f>
        <v>0</v>
      </c>
      <c r="BI779" s="214">
        <f>IF(N779="nulová",J779,0)</f>
        <v>0</v>
      </c>
      <c r="BJ779" s="15" t="s">
        <v>77</v>
      </c>
      <c r="BK779" s="214">
        <f>ROUND(I779*H779,2)</f>
        <v>0</v>
      </c>
      <c r="BL779" s="15" t="s">
        <v>238</v>
      </c>
      <c r="BM779" s="213" t="s">
        <v>2578</v>
      </c>
    </row>
    <row r="780" spans="1:47" s="2" customFormat="1" ht="12">
      <c r="A780" s="36"/>
      <c r="B780" s="37"/>
      <c r="C780" s="38"/>
      <c r="D780" s="215" t="s">
        <v>171</v>
      </c>
      <c r="E780" s="38"/>
      <c r="F780" s="216" t="s">
        <v>2579</v>
      </c>
      <c r="G780" s="38"/>
      <c r="H780" s="38"/>
      <c r="I780" s="217"/>
      <c r="J780" s="38"/>
      <c r="K780" s="38"/>
      <c r="L780" s="42"/>
      <c r="M780" s="218"/>
      <c r="N780" s="219"/>
      <c r="O780" s="82"/>
      <c r="P780" s="82"/>
      <c r="Q780" s="82"/>
      <c r="R780" s="82"/>
      <c r="S780" s="82"/>
      <c r="T780" s="83"/>
      <c r="U780" s="36"/>
      <c r="V780" s="36"/>
      <c r="W780" s="36"/>
      <c r="X780" s="36"/>
      <c r="Y780" s="36"/>
      <c r="Z780" s="36"/>
      <c r="AA780" s="36"/>
      <c r="AB780" s="36"/>
      <c r="AC780" s="36"/>
      <c r="AD780" s="36"/>
      <c r="AE780" s="36"/>
      <c r="AT780" s="15" t="s">
        <v>171</v>
      </c>
      <c r="AU780" s="15" t="s">
        <v>79</v>
      </c>
    </row>
    <row r="781" spans="1:63" s="12" customFormat="1" ht="22.8" customHeight="1">
      <c r="A781" s="12"/>
      <c r="B781" s="186"/>
      <c r="C781" s="187"/>
      <c r="D781" s="188" t="s">
        <v>68</v>
      </c>
      <c r="E781" s="200" t="s">
        <v>841</v>
      </c>
      <c r="F781" s="200" t="s">
        <v>842</v>
      </c>
      <c r="G781" s="187"/>
      <c r="H781" s="187"/>
      <c r="I781" s="190"/>
      <c r="J781" s="201">
        <f>BK781</f>
        <v>0</v>
      </c>
      <c r="K781" s="187"/>
      <c r="L781" s="192"/>
      <c r="M781" s="193"/>
      <c r="N781" s="194"/>
      <c r="O781" s="194"/>
      <c r="P781" s="195">
        <f>SUM(P782:P851)</f>
        <v>0</v>
      </c>
      <c r="Q781" s="194"/>
      <c r="R781" s="195">
        <f>SUM(R782:R851)</f>
        <v>1.1088</v>
      </c>
      <c r="S781" s="194"/>
      <c r="T781" s="196">
        <f>SUM(T782:T851)</f>
        <v>0</v>
      </c>
      <c r="U781" s="12"/>
      <c r="V781" s="12"/>
      <c r="W781" s="12"/>
      <c r="X781" s="12"/>
      <c r="Y781" s="12"/>
      <c r="Z781" s="12"/>
      <c r="AA781" s="12"/>
      <c r="AB781" s="12"/>
      <c r="AC781" s="12"/>
      <c r="AD781" s="12"/>
      <c r="AE781" s="12"/>
      <c r="AR781" s="197" t="s">
        <v>79</v>
      </c>
      <c r="AT781" s="198" t="s">
        <v>68</v>
      </c>
      <c r="AU781" s="198" t="s">
        <v>77</v>
      </c>
      <c r="AY781" s="197" t="s">
        <v>162</v>
      </c>
      <c r="BK781" s="199">
        <f>SUM(BK782:BK851)</f>
        <v>0</v>
      </c>
    </row>
    <row r="782" spans="1:65" s="2" customFormat="1" ht="16.5" customHeight="1">
      <c r="A782" s="36"/>
      <c r="B782" s="37"/>
      <c r="C782" s="202" t="s">
        <v>2580</v>
      </c>
      <c r="D782" s="202" t="s">
        <v>164</v>
      </c>
      <c r="E782" s="203" t="s">
        <v>2581</v>
      </c>
      <c r="F782" s="204" t="s">
        <v>2582</v>
      </c>
      <c r="G782" s="205" t="s">
        <v>196</v>
      </c>
      <c r="H782" s="206">
        <v>1</v>
      </c>
      <c r="I782" s="207"/>
      <c r="J782" s="208">
        <f>ROUND(I782*H782,2)</f>
        <v>0</v>
      </c>
      <c r="K782" s="204" t="s">
        <v>19</v>
      </c>
      <c r="L782" s="42"/>
      <c r="M782" s="209" t="s">
        <v>19</v>
      </c>
      <c r="N782" s="210" t="s">
        <v>40</v>
      </c>
      <c r="O782" s="82"/>
      <c r="P782" s="211">
        <f>O782*H782</f>
        <v>0</v>
      </c>
      <c r="Q782" s="211">
        <v>0</v>
      </c>
      <c r="R782" s="211">
        <f>Q782*H782</f>
        <v>0</v>
      </c>
      <c r="S782" s="211">
        <v>0</v>
      </c>
      <c r="T782" s="212">
        <f>S782*H782</f>
        <v>0</v>
      </c>
      <c r="U782" s="36"/>
      <c r="V782" s="36"/>
      <c r="W782" s="36"/>
      <c r="X782" s="36"/>
      <c r="Y782" s="36"/>
      <c r="Z782" s="36"/>
      <c r="AA782" s="36"/>
      <c r="AB782" s="36"/>
      <c r="AC782" s="36"/>
      <c r="AD782" s="36"/>
      <c r="AE782" s="36"/>
      <c r="AR782" s="213" t="s">
        <v>238</v>
      </c>
      <c r="AT782" s="213" t="s">
        <v>164</v>
      </c>
      <c r="AU782" s="213" t="s">
        <v>79</v>
      </c>
      <c r="AY782" s="15" t="s">
        <v>162</v>
      </c>
      <c r="BE782" s="214">
        <f>IF(N782="základní",J782,0)</f>
        <v>0</v>
      </c>
      <c r="BF782" s="214">
        <f>IF(N782="snížená",J782,0)</f>
        <v>0</v>
      </c>
      <c r="BG782" s="214">
        <f>IF(N782="zákl. přenesená",J782,0)</f>
        <v>0</v>
      </c>
      <c r="BH782" s="214">
        <f>IF(N782="sníž. přenesená",J782,0)</f>
        <v>0</v>
      </c>
      <c r="BI782" s="214">
        <f>IF(N782="nulová",J782,0)</f>
        <v>0</v>
      </c>
      <c r="BJ782" s="15" t="s">
        <v>77</v>
      </c>
      <c r="BK782" s="214">
        <f>ROUND(I782*H782,2)</f>
        <v>0</v>
      </c>
      <c r="BL782" s="15" t="s">
        <v>238</v>
      </c>
      <c r="BM782" s="213" t="s">
        <v>2583</v>
      </c>
    </row>
    <row r="783" spans="1:65" s="2" customFormat="1" ht="16.5" customHeight="1">
      <c r="A783" s="36"/>
      <c r="B783" s="37"/>
      <c r="C783" s="202" t="s">
        <v>2584</v>
      </c>
      <c r="D783" s="202" t="s">
        <v>164</v>
      </c>
      <c r="E783" s="203" t="s">
        <v>2585</v>
      </c>
      <c r="F783" s="204" t="s">
        <v>2586</v>
      </c>
      <c r="G783" s="205" t="s">
        <v>196</v>
      </c>
      <c r="H783" s="206">
        <v>32</v>
      </c>
      <c r="I783" s="207"/>
      <c r="J783" s="208">
        <f>ROUND(I783*H783,2)</f>
        <v>0</v>
      </c>
      <c r="K783" s="204" t="s">
        <v>19</v>
      </c>
      <c r="L783" s="42"/>
      <c r="M783" s="209" t="s">
        <v>19</v>
      </c>
      <c r="N783" s="210" t="s">
        <v>40</v>
      </c>
      <c r="O783" s="82"/>
      <c r="P783" s="211">
        <f>O783*H783</f>
        <v>0</v>
      </c>
      <c r="Q783" s="211">
        <v>0</v>
      </c>
      <c r="R783" s="211">
        <f>Q783*H783</f>
        <v>0</v>
      </c>
      <c r="S783" s="211">
        <v>0</v>
      </c>
      <c r="T783" s="212">
        <f>S783*H783</f>
        <v>0</v>
      </c>
      <c r="U783" s="36"/>
      <c r="V783" s="36"/>
      <c r="W783" s="36"/>
      <c r="X783" s="36"/>
      <c r="Y783" s="36"/>
      <c r="Z783" s="36"/>
      <c r="AA783" s="36"/>
      <c r="AB783" s="36"/>
      <c r="AC783" s="36"/>
      <c r="AD783" s="36"/>
      <c r="AE783" s="36"/>
      <c r="AR783" s="213" t="s">
        <v>238</v>
      </c>
      <c r="AT783" s="213" t="s">
        <v>164</v>
      </c>
      <c r="AU783" s="213" t="s">
        <v>79</v>
      </c>
      <c r="AY783" s="15" t="s">
        <v>162</v>
      </c>
      <c r="BE783" s="214">
        <f>IF(N783="základní",J783,0)</f>
        <v>0</v>
      </c>
      <c r="BF783" s="214">
        <f>IF(N783="snížená",J783,0)</f>
        <v>0</v>
      </c>
      <c r="BG783" s="214">
        <f>IF(N783="zákl. přenesená",J783,0)</f>
        <v>0</v>
      </c>
      <c r="BH783" s="214">
        <f>IF(N783="sníž. přenesená",J783,0)</f>
        <v>0</v>
      </c>
      <c r="BI783" s="214">
        <f>IF(N783="nulová",J783,0)</f>
        <v>0</v>
      </c>
      <c r="BJ783" s="15" t="s">
        <v>77</v>
      </c>
      <c r="BK783" s="214">
        <f>ROUND(I783*H783,2)</f>
        <v>0</v>
      </c>
      <c r="BL783" s="15" t="s">
        <v>238</v>
      </c>
      <c r="BM783" s="213" t="s">
        <v>2587</v>
      </c>
    </row>
    <row r="784" spans="1:65" s="2" customFormat="1" ht="16.5" customHeight="1">
      <c r="A784" s="36"/>
      <c r="B784" s="37"/>
      <c r="C784" s="202" t="s">
        <v>2588</v>
      </c>
      <c r="D784" s="202" t="s">
        <v>164</v>
      </c>
      <c r="E784" s="203" t="s">
        <v>2589</v>
      </c>
      <c r="F784" s="204" t="s">
        <v>2590</v>
      </c>
      <c r="G784" s="205" t="s">
        <v>196</v>
      </c>
      <c r="H784" s="206">
        <v>32</v>
      </c>
      <c r="I784" s="207"/>
      <c r="J784" s="208">
        <f>ROUND(I784*H784,2)</f>
        <v>0</v>
      </c>
      <c r="K784" s="204" t="s">
        <v>19</v>
      </c>
      <c r="L784" s="42"/>
      <c r="M784" s="209" t="s">
        <v>19</v>
      </c>
      <c r="N784" s="210" t="s">
        <v>40</v>
      </c>
      <c r="O784" s="82"/>
      <c r="P784" s="211">
        <f>O784*H784</f>
        <v>0</v>
      </c>
      <c r="Q784" s="211">
        <v>0</v>
      </c>
      <c r="R784" s="211">
        <f>Q784*H784</f>
        <v>0</v>
      </c>
      <c r="S784" s="211">
        <v>0</v>
      </c>
      <c r="T784" s="212">
        <f>S784*H784</f>
        <v>0</v>
      </c>
      <c r="U784" s="36"/>
      <c r="V784" s="36"/>
      <c r="W784" s="36"/>
      <c r="X784" s="36"/>
      <c r="Y784" s="36"/>
      <c r="Z784" s="36"/>
      <c r="AA784" s="36"/>
      <c r="AB784" s="36"/>
      <c r="AC784" s="36"/>
      <c r="AD784" s="36"/>
      <c r="AE784" s="36"/>
      <c r="AR784" s="213" t="s">
        <v>238</v>
      </c>
      <c r="AT784" s="213" t="s">
        <v>164</v>
      </c>
      <c r="AU784" s="213" t="s">
        <v>79</v>
      </c>
      <c r="AY784" s="15" t="s">
        <v>162</v>
      </c>
      <c r="BE784" s="214">
        <f>IF(N784="základní",J784,0)</f>
        <v>0</v>
      </c>
      <c r="BF784" s="214">
        <f>IF(N784="snížená",J784,0)</f>
        <v>0</v>
      </c>
      <c r="BG784" s="214">
        <f>IF(N784="zákl. přenesená",J784,0)</f>
        <v>0</v>
      </c>
      <c r="BH784" s="214">
        <f>IF(N784="sníž. přenesená",J784,0)</f>
        <v>0</v>
      </c>
      <c r="BI784" s="214">
        <f>IF(N784="nulová",J784,0)</f>
        <v>0</v>
      </c>
      <c r="BJ784" s="15" t="s">
        <v>77</v>
      </c>
      <c r="BK784" s="214">
        <f>ROUND(I784*H784,2)</f>
        <v>0</v>
      </c>
      <c r="BL784" s="15" t="s">
        <v>238</v>
      </c>
      <c r="BM784" s="213" t="s">
        <v>2591</v>
      </c>
    </row>
    <row r="785" spans="1:65" s="2" customFormat="1" ht="16.5" customHeight="1">
      <c r="A785" s="36"/>
      <c r="B785" s="37"/>
      <c r="C785" s="202" t="s">
        <v>2592</v>
      </c>
      <c r="D785" s="202" t="s">
        <v>164</v>
      </c>
      <c r="E785" s="203" t="s">
        <v>2593</v>
      </c>
      <c r="F785" s="204" t="s">
        <v>2594</v>
      </c>
      <c r="G785" s="205" t="s">
        <v>196</v>
      </c>
      <c r="H785" s="206">
        <v>13</v>
      </c>
      <c r="I785" s="207"/>
      <c r="J785" s="208">
        <f>ROUND(I785*H785,2)</f>
        <v>0</v>
      </c>
      <c r="K785" s="204" t="s">
        <v>19</v>
      </c>
      <c r="L785" s="42"/>
      <c r="M785" s="209" t="s">
        <v>19</v>
      </c>
      <c r="N785" s="210" t="s">
        <v>40</v>
      </c>
      <c r="O785" s="82"/>
      <c r="P785" s="211">
        <f>O785*H785</f>
        <v>0</v>
      </c>
      <c r="Q785" s="211">
        <v>0</v>
      </c>
      <c r="R785" s="211">
        <f>Q785*H785</f>
        <v>0</v>
      </c>
      <c r="S785" s="211">
        <v>0</v>
      </c>
      <c r="T785" s="212">
        <f>S785*H785</f>
        <v>0</v>
      </c>
      <c r="U785" s="36"/>
      <c r="V785" s="36"/>
      <c r="W785" s="36"/>
      <c r="X785" s="36"/>
      <c r="Y785" s="36"/>
      <c r="Z785" s="36"/>
      <c r="AA785" s="36"/>
      <c r="AB785" s="36"/>
      <c r="AC785" s="36"/>
      <c r="AD785" s="36"/>
      <c r="AE785" s="36"/>
      <c r="AR785" s="213" t="s">
        <v>238</v>
      </c>
      <c r="AT785" s="213" t="s">
        <v>164</v>
      </c>
      <c r="AU785" s="213" t="s">
        <v>79</v>
      </c>
      <c r="AY785" s="15" t="s">
        <v>162</v>
      </c>
      <c r="BE785" s="214">
        <f>IF(N785="základní",J785,0)</f>
        <v>0</v>
      </c>
      <c r="BF785" s="214">
        <f>IF(N785="snížená",J785,0)</f>
        <v>0</v>
      </c>
      <c r="BG785" s="214">
        <f>IF(N785="zákl. přenesená",J785,0)</f>
        <v>0</v>
      </c>
      <c r="BH785" s="214">
        <f>IF(N785="sníž. přenesená",J785,0)</f>
        <v>0</v>
      </c>
      <c r="BI785" s="214">
        <f>IF(N785="nulová",J785,0)</f>
        <v>0</v>
      </c>
      <c r="BJ785" s="15" t="s">
        <v>77</v>
      </c>
      <c r="BK785" s="214">
        <f>ROUND(I785*H785,2)</f>
        <v>0</v>
      </c>
      <c r="BL785" s="15" t="s">
        <v>238</v>
      </c>
      <c r="BM785" s="213" t="s">
        <v>2595</v>
      </c>
    </row>
    <row r="786" spans="1:65" s="2" customFormat="1" ht="16.5" customHeight="1">
      <c r="A786" s="36"/>
      <c r="B786" s="37"/>
      <c r="C786" s="202" t="s">
        <v>2596</v>
      </c>
      <c r="D786" s="202" t="s">
        <v>164</v>
      </c>
      <c r="E786" s="203" t="s">
        <v>2597</v>
      </c>
      <c r="F786" s="204" t="s">
        <v>2598</v>
      </c>
      <c r="G786" s="205" t="s">
        <v>196</v>
      </c>
      <c r="H786" s="206">
        <v>18</v>
      </c>
      <c r="I786" s="207"/>
      <c r="J786" s="208">
        <f>ROUND(I786*H786,2)</f>
        <v>0</v>
      </c>
      <c r="K786" s="204" t="s">
        <v>19</v>
      </c>
      <c r="L786" s="42"/>
      <c r="M786" s="209" t="s">
        <v>19</v>
      </c>
      <c r="N786" s="210" t="s">
        <v>40</v>
      </c>
      <c r="O786" s="82"/>
      <c r="P786" s="211">
        <f>O786*H786</f>
        <v>0</v>
      </c>
      <c r="Q786" s="211">
        <v>0</v>
      </c>
      <c r="R786" s="211">
        <f>Q786*H786</f>
        <v>0</v>
      </c>
      <c r="S786" s="211">
        <v>0</v>
      </c>
      <c r="T786" s="212">
        <f>S786*H786</f>
        <v>0</v>
      </c>
      <c r="U786" s="36"/>
      <c r="V786" s="36"/>
      <c r="W786" s="36"/>
      <c r="X786" s="36"/>
      <c r="Y786" s="36"/>
      <c r="Z786" s="36"/>
      <c r="AA786" s="36"/>
      <c r="AB786" s="36"/>
      <c r="AC786" s="36"/>
      <c r="AD786" s="36"/>
      <c r="AE786" s="36"/>
      <c r="AR786" s="213" t="s">
        <v>238</v>
      </c>
      <c r="AT786" s="213" t="s">
        <v>164</v>
      </c>
      <c r="AU786" s="213" t="s">
        <v>79</v>
      </c>
      <c r="AY786" s="15" t="s">
        <v>162</v>
      </c>
      <c r="BE786" s="214">
        <f>IF(N786="základní",J786,0)</f>
        <v>0</v>
      </c>
      <c r="BF786" s="214">
        <f>IF(N786="snížená",J786,0)</f>
        <v>0</v>
      </c>
      <c r="BG786" s="214">
        <f>IF(N786="zákl. přenesená",J786,0)</f>
        <v>0</v>
      </c>
      <c r="BH786" s="214">
        <f>IF(N786="sníž. přenesená",J786,0)</f>
        <v>0</v>
      </c>
      <c r="BI786" s="214">
        <f>IF(N786="nulová",J786,0)</f>
        <v>0</v>
      </c>
      <c r="BJ786" s="15" t="s">
        <v>77</v>
      </c>
      <c r="BK786" s="214">
        <f>ROUND(I786*H786,2)</f>
        <v>0</v>
      </c>
      <c r="BL786" s="15" t="s">
        <v>238</v>
      </c>
      <c r="BM786" s="213" t="s">
        <v>2599</v>
      </c>
    </row>
    <row r="787" spans="1:65" s="2" customFormat="1" ht="16.5" customHeight="1">
      <c r="A787" s="36"/>
      <c r="B787" s="37"/>
      <c r="C787" s="202" t="s">
        <v>2600</v>
      </c>
      <c r="D787" s="202" t="s">
        <v>164</v>
      </c>
      <c r="E787" s="203" t="s">
        <v>2601</v>
      </c>
      <c r="F787" s="204" t="s">
        <v>2602</v>
      </c>
      <c r="G787" s="205" t="s">
        <v>196</v>
      </c>
      <c r="H787" s="206">
        <v>18</v>
      </c>
      <c r="I787" s="207"/>
      <c r="J787" s="208">
        <f>ROUND(I787*H787,2)</f>
        <v>0</v>
      </c>
      <c r="K787" s="204" t="s">
        <v>19</v>
      </c>
      <c r="L787" s="42"/>
      <c r="M787" s="209" t="s">
        <v>19</v>
      </c>
      <c r="N787" s="210" t="s">
        <v>40</v>
      </c>
      <c r="O787" s="82"/>
      <c r="P787" s="211">
        <f>O787*H787</f>
        <v>0</v>
      </c>
      <c r="Q787" s="211">
        <v>0</v>
      </c>
      <c r="R787" s="211">
        <f>Q787*H787</f>
        <v>0</v>
      </c>
      <c r="S787" s="211">
        <v>0</v>
      </c>
      <c r="T787" s="212">
        <f>S787*H787</f>
        <v>0</v>
      </c>
      <c r="U787" s="36"/>
      <c r="V787" s="36"/>
      <c r="W787" s="36"/>
      <c r="X787" s="36"/>
      <c r="Y787" s="36"/>
      <c r="Z787" s="36"/>
      <c r="AA787" s="36"/>
      <c r="AB787" s="36"/>
      <c r="AC787" s="36"/>
      <c r="AD787" s="36"/>
      <c r="AE787" s="36"/>
      <c r="AR787" s="213" t="s">
        <v>238</v>
      </c>
      <c r="AT787" s="213" t="s">
        <v>164</v>
      </c>
      <c r="AU787" s="213" t="s">
        <v>79</v>
      </c>
      <c r="AY787" s="15" t="s">
        <v>162</v>
      </c>
      <c r="BE787" s="214">
        <f>IF(N787="základní",J787,0)</f>
        <v>0</v>
      </c>
      <c r="BF787" s="214">
        <f>IF(N787="snížená",J787,0)</f>
        <v>0</v>
      </c>
      <c r="BG787" s="214">
        <f>IF(N787="zákl. přenesená",J787,0)</f>
        <v>0</v>
      </c>
      <c r="BH787" s="214">
        <f>IF(N787="sníž. přenesená",J787,0)</f>
        <v>0</v>
      </c>
      <c r="BI787" s="214">
        <f>IF(N787="nulová",J787,0)</f>
        <v>0</v>
      </c>
      <c r="BJ787" s="15" t="s">
        <v>77</v>
      </c>
      <c r="BK787" s="214">
        <f>ROUND(I787*H787,2)</f>
        <v>0</v>
      </c>
      <c r="BL787" s="15" t="s">
        <v>238</v>
      </c>
      <c r="BM787" s="213" t="s">
        <v>2603</v>
      </c>
    </row>
    <row r="788" spans="1:65" s="2" customFormat="1" ht="16.5" customHeight="1">
      <c r="A788" s="36"/>
      <c r="B788" s="37"/>
      <c r="C788" s="202" t="s">
        <v>2604</v>
      </c>
      <c r="D788" s="202" t="s">
        <v>164</v>
      </c>
      <c r="E788" s="203" t="s">
        <v>2605</v>
      </c>
      <c r="F788" s="204" t="s">
        <v>2606</v>
      </c>
      <c r="G788" s="205" t="s">
        <v>196</v>
      </c>
      <c r="H788" s="206">
        <v>2</v>
      </c>
      <c r="I788" s="207"/>
      <c r="J788" s="208">
        <f>ROUND(I788*H788,2)</f>
        <v>0</v>
      </c>
      <c r="K788" s="204" t="s">
        <v>19</v>
      </c>
      <c r="L788" s="42"/>
      <c r="M788" s="209" t="s">
        <v>19</v>
      </c>
      <c r="N788" s="210" t="s">
        <v>40</v>
      </c>
      <c r="O788" s="82"/>
      <c r="P788" s="211">
        <f>O788*H788</f>
        <v>0</v>
      </c>
      <c r="Q788" s="211">
        <v>0</v>
      </c>
      <c r="R788" s="211">
        <f>Q788*H788</f>
        <v>0</v>
      </c>
      <c r="S788" s="211">
        <v>0</v>
      </c>
      <c r="T788" s="212">
        <f>S788*H788</f>
        <v>0</v>
      </c>
      <c r="U788" s="36"/>
      <c r="V788" s="36"/>
      <c r="W788" s="36"/>
      <c r="X788" s="36"/>
      <c r="Y788" s="36"/>
      <c r="Z788" s="36"/>
      <c r="AA788" s="36"/>
      <c r="AB788" s="36"/>
      <c r="AC788" s="36"/>
      <c r="AD788" s="36"/>
      <c r="AE788" s="36"/>
      <c r="AR788" s="213" t="s">
        <v>238</v>
      </c>
      <c r="AT788" s="213" t="s">
        <v>164</v>
      </c>
      <c r="AU788" s="213" t="s">
        <v>79</v>
      </c>
      <c r="AY788" s="15" t="s">
        <v>162</v>
      </c>
      <c r="BE788" s="214">
        <f>IF(N788="základní",J788,0)</f>
        <v>0</v>
      </c>
      <c r="BF788" s="214">
        <f>IF(N788="snížená",J788,0)</f>
        <v>0</v>
      </c>
      <c r="BG788" s="214">
        <f>IF(N788="zákl. přenesená",J788,0)</f>
        <v>0</v>
      </c>
      <c r="BH788" s="214">
        <f>IF(N788="sníž. přenesená",J788,0)</f>
        <v>0</v>
      </c>
      <c r="BI788" s="214">
        <f>IF(N788="nulová",J788,0)</f>
        <v>0</v>
      </c>
      <c r="BJ788" s="15" t="s">
        <v>77</v>
      </c>
      <c r="BK788" s="214">
        <f>ROUND(I788*H788,2)</f>
        <v>0</v>
      </c>
      <c r="BL788" s="15" t="s">
        <v>238</v>
      </c>
      <c r="BM788" s="213" t="s">
        <v>2607</v>
      </c>
    </row>
    <row r="789" spans="1:65" s="2" customFormat="1" ht="16.5" customHeight="1">
      <c r="A789" s="36"/>
      <c r="B789" s="37"/>
      <c r="C789" s="202" t="s">
        <v>2608</v>
      </c>
      <c r="D789" s="202" t="s">
        <v>164</v>
      </c>
      <c r="E789" s="203" t="s">
        <v>2609</v>
      </c>
      <c r="F789" s="204" t="s">
        <v>2610</v>
      </c>
      <c r="G789" s="205" t="s">
        <v>196</v>
      </c>
      <c r="H789" s="206">
        <v>8</v>
      </c>
      <c r="I789" s="207"/>
      <c r="J789" s="208">
        <f>ROUND(I789*H789,2)</f>
        <v>0</v>
      </c>
      <c r="K789" s="204" t="s">
        <v>19</v>
      </c>
      <c r="L789" s="42"/>
      <c r="M789" s="209" t="s">
        <v>19</v>
      </c>
      <c r="N789" s="210" t="s">
        <v>40</v>
      </c>
      <c r="O789" s="82"/>
      <c r="P789" s="211">
        <f>O789*H789</f>
        <v>0</v>
      </c>
      <c r="Q789" s="211">
        <v>0</v>
      </c>
      <c r="R789" s="211">
        <f>Q789*H789</f>
        <v>0</v>
      </c>
      <c r="S789" s="211">
        <v>0</v>
      </c>
      <c r="T789" s="212">
        <f>S789*H789</f>
        <v>0</v>
      </c>
      <c r="U789" s="36"/>
      <c r="V789" s="36"/>
      <c r="W789" s="36"/>
      <c r="X789" s="36"/>
      <c r="Y789" s="36"/>
      <c r="Z789" s="36"/>
      <c r="AA789" s="36"/>
      <c r="AB789" s="36"/>
      <c r="AC789" s="36"/>
      <c r="AD789" s="36"/>
      <c r="AE789" s="36"/>
      <c r="AR789" s="213" t="s">
        <v>238</v>
      </c>
      <c r="AT789" s="213" t="s">
        <v>164</v>
      </c>
      <c r="AU789" s="213" t="s">
        <v>79</v>
      </c>
      <c r="AY789" s="15" t="s">
        <v>162</v>
      </c>
      <c r="BE789" s="214">
        <f>IF(N789="základní",J789,0)</f>
        <v>0</v>
      </c>
      <c r="BF789" s="214">
        <f>IF(N789="snížená",J789,0)</f>
        <v>0</v>
      </c>
      <c r="BG789" s="214">
        <f>IF(N789="zákl. přenesená",J789,0)</f>
        <v>0</v>
      </c>
      <c r="BH789" s="214">
        <f>IF(N789="sníž. přenesená",J789,0)</f>
        <v>0</v>
      </c>
      <c r="BI789" s="214">
        <f>IF(N789="nulová",J789,0)</f>
        <v>0</v>
      </c>
      <c r="BJ789" s="15" t="s">
        <v>77</v>
      </c>
      <c r="BK789" s="214">
        <f>ROUND(I789*H789,2)</f>
        <v>0</v>
      </c>
      <c r="BL789" s="15" t="s">
        <v>238</v>
      </c>
      <c r="BM789" s="213" t="s">
        <v>2611</v>
      </c>
    </row>
    <row r="790" spans="1:65" s="2" customFormat="1" ht="16.5" customHeight="1">
      <c r="A790" s="36"/>
      <c r="B790" s="37"/>
      <c r="C790" s="202" t="s">
        <v>2612</v>
      </c>
      <c r="D790" s="202" t="s">
        <v>164</v>
      </c>
      <c r="E790" s="203" t="s">
        <v>2613</v>
      </c>
      <c r="F790" s="204" t="s">
        <v>2614</v>
      </c>
      <c r="G790" s="205" t="s">
        <v>196</v>
      </c>
      <c r="H790" s="206">
        <v>13</v>
      </c>
      <c r="I790" s="207"/>
      <c r="J790" s="208">
        <f>ROUND(I790*H790,2)</f>
        <v>0</v>
      </c>
      <c r="K790" s="204" t="s">
        <v>19</v>
      </c>
      <c r="L790" s="42"/>
      <c r="M790" s="209" t="s">
        <v>19</v>
      </c>
      <c r="N790" s="210" t="s">
        <v>40</v>
      </c>
      <c r="O790" s="82"/>
      <c r="P790" s="211">
        <f>O790*H790</f>
        <v>0</v>
      </c>
      <c r="Q790" s="211">
        <v>0</v>
      </c>
      <c r="R790" s="211">
        <f>Q790*H790</f>
        <v>0</v>
      </c>
      <c r="S790" s="211">
        <v>0</v>
      </c>
      <c r="T790" s="212">
        <f>S790*H790</f>
        <v>0</v>
      </c>
      <c r="U790" s="36"/>
      <c r="V790" s="36"/>
      <c r="W790" s="36"/>
      <c r="X790" s="36"/>
      <c r="Y790" s="36"/>
      <c r="Z790" s="36"/>
      <c r="AA790" s="36"/>
      <c r="AB790" s="36"/>
      <c r="AC790" s="36"/>
      <c r="AD790" s="36"/>
      <c r="AE790" s="36"/>
      <c r="AR790" s="213" t="s">
        <v>238</v>
      </c>
      <c r="AT790" s="213" t="s">
        <v>164</v>
      </c>
      <c r="AU790" s="213" t="s">
        <v>79</v>
      </c>
      <c r="AY790" s="15" t="s">
        <v>162</v>
      </c>
      <c r="BE790" s="214">
        <f>IF(N790="základní",J790,0)</f>
        <v>0</v>
      </c>
      <c r="BF790" s="214">
        <f>IF(N790="snížená",J790,0)</f>
        <v>0</v>
      </c>
      <c r="BG790" s="214">
        <f>IF(N790="zákl. přenesená",J790,0)</f>
        <v>0</v>
      </c>
      <c r="BH790" s="214">
        <f>IF(N790="sníž. přenesená",J790,0)</f>
        <v>0</v>
      </c>
      <c r="BI790" s="214">
        <f>IF(N790="nulová",J790,0)</f>
        <v>0</v>
      </c>
      <c r="BJ790" s="15" t="s">
        <v>77</v>
      </c>
      <c r="BK790" s="214">
        <f>ROUND(I790*H790,2)</f>
        <v>0</v>
      </c>
      <c r="BL790" s="15" t="s">
        <v>238</v>
      </c>
      <c r="BM790" s="213" t="s">
        <v>2615</v>
      </c>
    </row>
    <row r="791" spans="1:65" s="2" customFormat="1" ht="16.5" customHeight="1">
      <c r="A791" s="36"/>
      <c r="B791" s="37"/>
      <c r="C791" s="202" t="s">
        <v>2616</v>
      </c>
      <c r="D791" s="202" t="s">
        <v>164</v>
      </c>
      <c r="E791" s="203" t="s">
        <v>2617</v>
      </c>
      <c r="F791" s="204" t="s">
        <v>2618</v>
      </c>
      <c r="G791" s="205" t="s">
        <v>196</v>
      </c>
      <c r="H791" s="206">
        <v>3</v>
      </c>
      <c r="I791" s="207"/>
      <c r="J791" s="208">
        <f>ROUND(I791*H791,2)</f>
        <v>0</v>
      </c>
      <c r="K791" s="204" t="s">
        <v>19</v>
      </c>
      <c r="L791" s="42"/>
      <c r="M791" s="209" t="s">
        <v>19</v>
      </c>
      <c r="N791" s="210" t="s">
        <v>40</v>
      </c>
      <c r="O791" s="82"/>
      <c r="P791" s="211">
        <f>O791*H791</f>
        <v>0</v>
      </c>
      <c r="Q791" s="211">
        <v>0</v>
      </c>
      <c r="R791" s="211">
        <f>Q791*H791</f>
        <v>0</v>
      </c>
      <c r="S791" s="211">
        <v>0</v>
      </c>
      <c r="T791" s="212">
        <f>S791*H791</f>
        <v>0</v>
      </c>
      <c r="U791" s="36"/>
      <c r="V791" s="36"/>
      <c r="W791" s="36"/>
      <c r="X791" s="36"/>
      <c r="Y791" s="36"/>
      <c r="Z791" s="36"/>
      <c r="AA791" s="36"/>
      <c r="AB791" s="36"/>
      <c r="AC791" s="36"/>
      <c r="AD791" s="36"/>
      <c r="AE791" s="36"/>
      <c r="AR791" s="213" t="s">
        <v>238</v>
      </c>
      <c r="AT791" s="213" t="s">
        <v>164</v>
      </c>
      <c r="AU791" s="213" t="s">
        <v>79</v>
      </c>
      <c r="AY791" s="15" t="s">
        <v>162</v>
      </c>
      <c r="BE791" s="214">
        <f>IF(N791="základní",J791,0)</f>
        <v>0</v>
      </c>
      <c r="BF791" s="214">
        <f>IF(N791="snížená",J791,0)</f>
        <v>0</v>
      </c>
      <c r="BG791" s="214">
        <f>IF(N791="zákl. přenesená",J791,0)</f>
        <v>0</v>
      </c>
      <c r="BH791" s="214">
        <f>IF(N791="sníž. přenesená",J791,0)</f>
        <v>0</v>
      </c>
      <c r="BI791" s="214">
        <f>IF(N791="nulová",J791,0)</f>
        <v>0</v>
      </c>
      <c r="BJ791" s="15" t="s">
        <v>77</v>
      </c>
      <c r="BK791" s="214">
        <f>ROUND(I791*H791,2)</f>
        <v>0</v>
      </c>
      <c r="BL791" s="15" t="s">
        <v>238</v>
      </c>
      <c r="BM791" s="213" t="s">
        <v>2619</v>
      </c>
    </row>
    <row r="792" spans="1:65" s="2" customFormat="1" ht="16.5" customHeight="1">
      <c r="A792" s="36"/>
      <c r="B792" s="37"/>
      <c r="C792" s="202" t="s">
        <v>2620</v>
      </c>
      <c r="D792" s="202" t="s">
        <v>164</v>
      </c>
      <c r="E792" s="203" t="s">
        <v>2621</v>
      </c>
      <c r="F792" s="204" t="s">
        <v>2622</v>
      </c>
      <c r="G792" s="205" t="s">
        <v>196</v>
      </c>
      <c r="H792" s="206">
        <v>4</v>
      </c>
      <c r="I792" s="207"/>
      <c r="J792" s="208">
        <f>ROUND(I792*H792,2)</f>
        <v>0</v>
      </c>
      <c r="K792" s="204" t="s">
        <v>19</v>
      </c>
      <c r="L792" s="42"/>
      <c r="M792" s="209" t="s">
        <v>19</v>
      </c>
      <c r="N792" s="210" t="s">
        <v>40</v>
      </c>
      <c r="O792" s="82"/>
      <c r="P792" s="211">
        <f>O792*H792</f>
        <v>0</v>
      </c>
      <c r="Q792" s="211">
        <v>0</v>
      </c>
      <c r="R792" s="211">
        <f>Q792*H792</f>
        <v>0</v>
      </c>
      <c r="S792" s="211">
        <v>0</v>
      </c>
      <c r="T792" s="212">
        <f>S792*H792</f>
        <v>0</v>
      </c>
      <c r="U792" s="36"/>
      <c r="V792" s="36"/>
      <c r="W792" s="36"/>
      <c r="X792" s="36"/>
      <c r="Y792" s="36"/>
      <c r="Z792" s="36"/>
      <c r="AA792" s="36"/>
      <c r="AB792" s="36"/>
      <c r="AC792" s="36"/>
      <c r="AD792" s="36"/>
      <c r="AE792" s="36"/>
      <c r="AR792" s="213" t="s">
        <v>238</v>
      </c>
      <c r="AT792" s="213" t="s">
        <v>164</v>
      </c>
      <c r="AU792" s="213" t="s">
        <v>79</v>
      </c>
      <c r="AY792" s="15" t="s">
        <v>162</v>
      </c>
      <c r="BE792" s="214">
        <f>IF(N792="základní",J792,0)</f>
        <v>0</v>
      </c>
      <c r="BF792" s="214">
        <f>IF(N792="snížená",J792,0)</f>
        <v>0</v>
      </c>
      <c r="BG792" s="214">
        <f>IF(N792="zákl. přenesená",J792,0)</f>
        <v>0</v>
      </c>
      <c r="BH792" s="214">
        <f>IF(N792="sníž. přenesená",J792,0)</f>
        <v>0</v>
      </c>
      <c r="BI792" s="214">
        <f>IF(N792="nulová",J792,0)</f>
        <v>0</v>
      </c>
      <c r="BJ792" s="15" t="s">
        <v>77</v>
      </c>
      <c r="BK792" s="214">
        <f>ROUND(I792*H792,2)</f>
        <v>0</v>
      </c>
      <c r="BL792" s="15" t="s">
        <v>238</v>
      </c>
      <c r="BM792" s="213" t="s">
        <v>2623</v>
      </c>
    </row>
    <row r="793" spans="1:65" s="2" customFormat="1" ht="16.5" customHeight="1">
      <c r="A793" s="36"/>
      <c r="B793" s="37"/>
      <c r="C793" s="202" t="s">
        <v>2624</v>
      </c>
      <c r="D793" s="202" t="s">
        <v>164</v>
      </c>
      <c r="E793" s="203" t="s">
        <v>2625</v>
      </c>
      <c r="F793" s="204" t="s">
        <v>2626</v>
      </c>
      <c r="G793" s="205" t="s">
        <v>196</v>
      </c>
      <c r="H793" s="206">
        <v>2</v>
      </c>
      <c r="I793" s="207"/>
      <c r="J793" s="208">
        <f>ROUND(I793*H793,2)</f>
        <v>0</v>
      </c>
      <c r="K793" s="204" t="s">
        <v>19</v>
      </c>
      <c r="L793" s="42"/>
      <c r="M793" s="209" t="s">
        <v>19</v>
      </c>
      <c r="N793" s="210" t="s">
        <v>40</v>
      </c>
      <c r="O793" s="82"/>
      <c r="P793" s="211">
        <f>O793*H793</f>
        <v>0</v>
      </c>
      <c r="Q793" s="211">
        <v>0</v>
      </c>
      <c r="R793" s="211">
        <f>Q793*H793</f>
        <v>0</v>
      </c>
      <c r="S793" s="211">
        <v>0</v>
      </c>
      <c r="T793" s="212">
        <f>S793*H793</f>
        <v>0</v>
      </c>
      <c r="U793" s="36"/>
      <c r="V793" s="36"/>
      <c r="W793" s="36"/>
      <c r="X793" s="36"/>
      <c r="Y793" s="36"/>
      <c r="Z793" s="36"/>
      <c r="AA793" s="36"/>
      <c r="AB793" s="36"/>
      <c r="AC793" s="36"/>
      <c r="AD793" s="36"/>
      <c r="AE793" s="36"/>
      <c r="AR793" s="213" t="s">
        <v>238</v>
      </c>
      <c r="AT793" s="213" t="s">
        <v>164</v>
      </c>
      <c r="AU793" s="213" t="s">
        <v>79</v>
      </c>
      <c r="AY793" s="15" t="s">
        <v>162</v>
      </c>
      <c r="BE793" s="214">
        <f>IF(N793="základní",J793,0)</f>
        <v>0</v>
      </c>
      <c r="BF793" s="214">
        <f>IF(N793="snížená",J793,0)</f>
        <v>0</v>
      </c>
      <c r="BG793" s="214">
        <f>IF(N793="zákl. přenesená",J793,0)</f>
        <v>0</v>
      </c>
      <c r="BH793" s="214">
        <f>IF(N793="sníž. přenesená",J793,0)</f>
        <v>0</v>
      </c>
      <c r="BI793" s="214">
        <f>IF(N793="nulová",J793,0)</f>
        <v>0</v>
      </c>
      <c r="BJ793" s="15" t="s">
        <v>77</v>
      </c>
      <c r="BK793" s="214">
        <f>ROUND(I793*H793,2)</f>
        <v>0</v>
      </c>
      <c r="BL793" s="15" t="s">
        <v>238</v>
      </c>
      <c r="BM793" s="213" t="s">
        <v>2627</v>
      </c>
    </row>
    <row r="794" spans="1:65" s="2" customFormat="1" ht="21.75" customHeight="1">
      <c r="A794" s="36"/>
      <c r="B794" s="37"/>
      <c r="C794" s="202" t="s">
        <v>2628</v>
      </c>
      <c r="D794" s="202" t="s">
        <v>164</v>
      </c>
      <c r="E794" s="203" t="s">
        <v>2629</v>
      </c>
      <c r="F794" s="204" t="s">
        <v>2630</v>
      </c>
      <c r="G794" s="205" t="s">
        <v>196</v>
      </c>
      <c r="H794" s="206">
        <v>1</v>
      </c>
      <c r="I794" s="207"/>
      <c r="J794" s="208">
        <f>ROUND(I794*H794,2)</f>
        <v>0</v>
      </c>
      <c r="K794" s="204" t="s">
        <v>19</v>
      </c>
      <c r="L794" s="42"/>
      <c r="M794" s="209" t="s">
        <v>19</v>
      </c>
      <c r="N794" s="210" t="s">
        <v>40</v>
      </c>
      <c r="O794" s="82"/>
      <c r="P794" s="211">
        <f>O794*H794</f>
        <v>0</v>
      </c>
      <c r="Q794" s="211">
        <v>0</v>
      </c>
      <c r="R794" s="211">
        <f>Q794*H794</f>
        <v>0</v>
      </c>
      <c r="S794" s="211">
        <v>0</v>
      </c>
      <c r="T794" s="212">
        <f>S794*H794</f>
        <v>0</v>
      </c>
      <c r="U794" s="36"/>
      <c r="V794" s="36"/>
      <c r="W794" s="36"/>
      <c r="X794" s="36"/>
      <c r="Y794" s="36"/>
      <c r="Z794" s="36"/>
      <c r="AA794" s="36"/>
      <c r="AB794" s="36"/>
      <c r="AC794" s="36"/>
      <c r="AD794" s="36"/>
      <c r="AE794" s="36"/>
      <c r="AR794" s="213" t="s">
        <v>238</v>
      </c>
      <c r="AT794" s="213" t="s">
        <v>164</v>
      </c>
      <c r="AU794" s="213" t="s">
        <v>79</v>
      </c>
      <c r="AY794" s="15" t="s">
        <v>162</v>
      </c>
      <c r="BE794" s="214">
        <f>IF(N794="základní",J794,0)</f>
        <v>0</v>
      </c>
      <c r="BF794" s="214">
        <f>IF(N794="snížená",J794,0)</f>
        <v>0</v>
      </c>
      <c r="BG794" s="214">
        <f>IF(N794="zákl. přenesená",J794,0)</f>
        <v>0</v>
      </c>
      <c r="BH794" s="214">
        <f>IF(N794="sníž. přenesená",J794,0)</f>
        <v>0</v>
      </c>
      <c r="BI794" s="214">
        <f>IF(N794="nulová",J794,0)</f>
        <v>0</v>
      </c>
      <c r="BJ794" s="15" t="s">
        <v>77</v>
      </c>
      <c r="BK794" s="214">
        <f>ROUND(I794*H794,2)</f>
        <v>0</v>
      </c>
      <c r="BL794" s="15" t="s">
        <v>238</v>
      </c>
      <c r="BM794" s="213" t="s">
        <v>2631</v>
      </c>
    </row>
    <row r="795" spans="1:65" s="2" customFormat="1" ht="21.75" customHeight="1">
      <c r="A795" s="36"/>
      <c r="B795" s="37"/>
      <c r="C795" s="202" t="s">
        <v>2632</v>
      </c>
      <c r="D795" s="202" t="s">
        <v>164</v>
      </c>
      <c r="E795" s="203" t="s">
        <v>2633</v>
      </c>
      <c r="F795" s="204" t="s">
        <v>2634</v>
      </c>
      <c r="G795" s="205" t="s">
        <v>196</v>
      </c>
      <c r="H795" s="206">
        <v>1</v>
      </c>
      <c r="I795" s="207"/>
      <c r="J795" s="208">
        <f>ROUND(I795*H795,2)</f>
        <v>0</v>
      </c>
      <c r="K795" s="204" t="s">
        <v>19</v>
      </c>
      <c r="L795" s="42"/>
      <c r="M795" s="209" t="s">
        <v>19</v>
      </c>
      <c r="N795" s="210" t="s">
        <v>40</v>
      </c>
      <c r="O795" s="82"/>
      <c r="P795" s="211">
        <f>O795*H795</f>
        <v>0</v>
      </c>
      <c r="Q795" s="211">
        <v>0</v>
      </c>
      <c r="R795" s="211">
        <f>Q795*H795</f>
        <v>0</v>
      </c>
      <c r="S795" s="211">
        <v>0</v>
      </c>
      <c r="T795" s="212">
        <f>S795*H795</f>
        <v>0</v>
      </c>
      <c r="U795" s="36"/>
      <c r="V795" s="36"/>
      <c r="W795" s="36"/>
      <c r="X795" s="36"/>
      <c r="Y795" s="36"/>
      <c r="Z795" s="36"/>
      <c r="AA795" s="36"/>
      <c r="AB795" s="36"/>
      <c r="AC795" s="36"/>
      <c r="AD795" s="36"/>
      <c r="AE795" s="36"/>
      <c r="AR795" s="213" t="s">
        <v>238</v>
      </c>
      <c r="AT795" s="213" t="s">
        <v>164</v>
      </c>
      <c r="AU795" s="213" t="s">
        <v>79</v>
      </c>
      <c r="AY795" s="15" t="s">
        <v>162</v>
      </c>
      <c r="BE795" s="214">
        <f>IF(N795="základní",J795,0)</f>
        <v>0</v>
      </c>
      <c r="BF795" s="214">
        <f>IF(N795="snížená",J795,0)</f>
        <v>0</v>
      </c>
      <c r="BG795" s="214">
        <f>IF(N795="zákl. přenesená",J795,0)</f>
        <v>0</v>
      </c>
      <c r="BH795" s="214">
        <f>IF(N795="sníž. přenesená",J795,0)</f>
        <v>0</v>
      </c>
      <c r="BI795" s="214">
        <f>IF(N795="nulová",J795,0)</f>
        <v>0</v>
      </c>
      <c r="BJ795" s="15" t="s">
        <v>77</v>
      </c>
      <c r="BK795" s="214">
        <f>ROUND(I795*H795,2)</f>
        <v>0</v>
      </c>
      <c r="BL795" s="15" t="s">
        <v>238</v>
      </c>
      <c r="BM795" s="213" t="s">
        <v>2635</v>
      </c>
    </row>
    <row r="796" spans="1:65" s="2" customFormat="1" ht="21.75" customHeight="1">
      <c r="A796" s="36"/>
      <c r="B796" s="37"/>
      <c r="C796" s="202" t="s">
        <v>2636</v>
      </c>
      <c r="D796" s="202" t="s">
        <v>164</v>
      </c>
      <c r="E796" s="203" t="s">
        <v>2637</v>
      </c>
      <c r="F796" s="204" t="s">
        <v>2638</v>
      </c>
      <c r="G796" s="205" t="s">
        <v>196</v>
      </c>
      <c r="H796" s="206">
        <v>1</v>
      </c>
      <c r="I796" s="207"/>
      <c r="J796" s="208">
        <f>ROUND(I796*H796,2)</f>
        <v>0</v>
      </c>
      <c r="K796" s="204" t="s">
        <v>19</v>
      </c>
      <c r="L796" s="42"/>
      <c r="M796" s="209" t="s">
        <v>19</v>
      </c>
      <c r="N796" s="210" t="s">
        <v>40</v>
      </c>
      <c r="O796" s="82"/>
      <c r="P796" s="211">
        <f>O796*H796</f>
        <v>0</v>
      </c>
      <c r="Q796" s="211">
        <v>0</v>
      </c>
      <c r="R796" s="211">
        <f>Q796*H796</f>
        <v>0</v>
      </c>
      <c r="S796" s="211">
        <v>0</v>
      </c>
      <c r="T796" s="212">
        <f>S796*H796</f>
        <v>0</v>
      </c>
      <c r="U796" s="36"/>
      <c r="V796" s="36"/>
      <c r="W796" s="36"/>
      <c r="X796" s="36"/>
      <c r="Y796" s="36"/>
      <c r="Z796" s="36"/>
      <c r="AA796" s="36"/>
      <c r="AB796" s="36"/>
      <c r="AC796" s="36"/>
      <c r="AD796" s="36"/>
      <c r="AE796" s="36"/>
      <c r="AR796" s="213" t="s">
        <v>238</v>
      </c>
      <c r="AT796" s="213" t="s">
        <v>164</v>
      </c>
      <c r="AU796" s="213" t="s">
        <v>79</v>
      </c>
      <c r="AY796" s="15" t="s">
        <v>162</v>
      </c>
      <c r="BE796" s="214">
        <f>IF(N796="základní",J796,0)</f>
        <v>0</v>
      </c>
      <c r="BF796" s="214">
        <f>IF(N796="snížená",J796,0)</f>
        <v>0</v>
      </c>
      <c r="BG796" s="214">
        <f>IF(N796="zákl. přenesená",J796,0)</f>
        <v>0</v>
      </c>
      <c r="BH796" s="214">
        <f>IF(N796="sníž. přenesená",J796,0)</f>
        <v>0</v>
      </c>
      <c r="BI796" s="214">
        <f>IF(N796="nulová",J796,0)</f>
        <v>0</v>
      </c>
      <c r="BJ796" s="15" t="s">
        <v>77</v>
      </c>
      <c r="BK796" s="214">
        <f>ROUND(I796*H796,2)</f>
        <v>0</v>
      </c>
      <c r="BL796" s="15" t="s">
        <v>238</v>
      </c>
      <c r="BM796" s="213" t="s">
        <v>2639</v>
      </c>
    </row>
    <row r="797" spans="1:65" s="2" customFormat="1" ht="21.75" customHeight="1">
      <c r="A797" s="36"/>
      <c r="B797" s="37"/>
      <c r="C797" s="202" t="s">
        <v>2640</v>
      </c>
      <c r="D797" s="202" t="s">
        <v>164</v>
      </c>
      <c r="E797" s="203" t="s">
        <v>2641</v>
      </c>
      <c r="F797" s="204" t="s">
        <v>2642</v>
      </c>
      <c r="G797" s="205" t="s">
        <v>196</v>
      </c>
      <c r="H797" s="206">
        <v>1</v>
      </c>
      <c r="I797" s="207"/>
      <c r="J797" s="208">
        <f>ROUND(I797*H797,2)</f>
        <v>0</v>
      </c>
      <c r="K797" s="204" t="s">
        <v>19</v>
      </c>
      <c r="L797" s="42"/>
      <c r="M797" s="209" t="s">
        <v>19</v>
      </c>
      <c r="N797" s="210" t="s">
        <v>40</v>
      </c>
      <c r="O797" s="82"/>
      <c r="P797" s="211">
        <f>O797*H797</f>
        <v>0</v>
      </c>
      <c r="Q797" s="211">
        <v>0</v>
      </c>
      <c r="R797" s="211">
        <f>Q797*H797</f>
        <v>0</v>
      </c>
      <c r="S797" s="211">
        <v>0</v>
      </c>
      <c r="T797" s="212">
        <f>S797*H797</f>
        <v>0</v>
      </c>
      <c r="U797" s="36"/>
      <c r="V797" s="36"/>
      <c r="W797" s="36"/>
      <c r="X797" s="36"/>
      <c r="Y797" s="36"/>
      <c r="Z797" s="36"/>
      <c r="AA797" s="36"/>
      <c r="AB797" s="36"/>
      <c r="AC797" s="36"/>
      <c r="AD797" s="36"/>
      <c r="AE797" s="36"/>
      <c r="AR797" s="213" t="s">
        <v>238</v>
      </c>
      <c r="AT797" s="213" t="s">
        <v>164</v>
      </c>
      <c r="AU797" s="213" t="s">
        <v>79</v>
      </c>
      <c r="AY797" s="15" t="s">
        <v>162</v>
      </c>
      <c r="BE797" s="214">
        <f>IF(N797="základní",J797,0)</f>
        <v>0</v>
      </c>
      <c r="BF797" s="214">
        <f>IF(N797="snížená",J797,0)</f>
        <v>0</v>
      </c>
      <c r="BG797" s="214">
        <f>IF(N797="zákl. přenesená",J797,0)</f>
        <v>0</v>
      </c>
      <c r="BH797" s="214">
        <f>IF(N797="sníž. přenesená",J797,0)</f>
        <v>0</v>
      </c>
      <c r="BI797" s="214">
        <f>IF(N797="nulová",J797,0)</f>
        <v>0</v>
      </c>
      <c r="BJ797" s="15" t="s">
        <v>77</v>
      </c>
      <c r="BK797" s="214">
        <f>ROUND(I797*H797,2)</f>
        <v>0</v>
      </c>
      <c r="BL797" s="15" t="s">
        <v>238</v>
      </c>
      <c r="BM797" s="213" t="s">
        <v>2643</v>
      </c>
    </row>
    <row r="798" spans="1:65" s="2" customFormat="1" ht="21.75" customHeight="1">
      <c r="A798" s="36"/>
      <c r="B798" s="37"/>
      <c r="C798" s="202" t="s">
        <v>2644</v>
      </c>
      <c r="D798" s="202" t="s">
        <v>164</v>
      </c>
      <c r="E798" s="203" t="s">
        <v>2645</v>
      </c>
      <c r="F798" s="204" t="s">
        <v>2646</v>
      </c>
      <c r="G798" s="205" t="s">
        <v>196</v>
      </c>
      <c r="H798" s="206">
        <v>1</v>
      </c>
      <c r="I798" s="207"/>
      <c r="J798" s="208">
        <f>ROUND(I798*H798,2)</f>
        <v>0</v>
      </c>
      <c r="K798" s="204" t="s">
        <v>19</v>
      </c>
      <c r="L798" s="42"/>
      <c r="M798" s="209" t="s">
        <v>19</v>
      </c>
      <c r="N798" s="210" t="s">
        <v>40</v>
      </c>
      <c r="O798" s="82"/>
      <c r="P798" s="211">
        <f>O798*H798</f>
        <v>0</v>
      </c>
      <c r="Q798" s="211">
        <v>0</v>
      </c>
      <c r="R798" s="211">
        <f>Q798*H798</f>
        <v>0</v>
      </c>
      <c r="S798" s="211">
        <v>0</v>
      </c>
      <c r="T798" s="212">
        <f>S798*H798</f>
        <v>0</v>
      </c>
      <c r="U798" s="36"/>
      <c r="V798" s="36"/>
      <c r="W798" s="36"/>
      <c r="X798" s="36"/>
      <c r="Y798" s="36"/>
      <c r="Z798" s="36"/>
      <c r="AA798" s="36"/>
      <c r="AB798" s="36"/>
      <c r="AC798" s="36"/>
      <c r="AD798" s="36"/>
      <c r="AE798" s="36"/>
      <c r="AR798" s="213" t="s">
        <v>238</v>
      </c>
      <c r="AT798" s="213" t="s">
        <v>164</v>
      </c>
      <c r="AU798" s="213" t="s">
        <v>79</v>
      </c>
      <c r="AY798" s="15" t="s">
        <v>162</v>
      </c>
      <c r="BE798" s="214">
        <f>IF(N798="základní",J798,0)</f>
        <v>0</v>
      </c>
      <c r="BF798" s="214">
        <f>IF(N798="snížená",J798,0)</f>
        <v>0</v>
      </c>
      <c r="BG798" s="214">
        <f>IF(N798="zákl. přenesená",J798,0)</f>
        <v>0</v>
      </c>
      <c r="BH798" s="214">
        <f>IF(N798="sníž. přenesená",J798,0)</f>
        <v>0</v>
      </c>
      <c r="BI798" s="214">
        <f>IF(N798="nulová",J798,0)</f>
        <v>0</v>
      </c>
      <c r="BJ798" s="15" t="s">
        <v>77</v>
      </c>
      <c r="BK798" s="214">
        <f>ROUND(I798*H798,2)</f>
        <v>0</v>
      </c>
      <c r="BL798" s="15" t="s">
        <v>238</v>
      </c>
      <c r="BM798" s="213" t="s">
        <v>2647</v>
      </c>
    </row>
    <row r="799" spans="1:65" s="2" customFormat="1" ht="21.75" customHeight="1">
      <c r="A799" s="36"/>
      <c r="B799" s="37"/>
      <c r="C799" s="202" t="s">
        <v>2648</v>
      </c>
      <c r="D799" s="202" t="s">
        <v>164</v>
      </c>
      <c r="E799" s="203" t="s">
        <v>2649</v>
      </c>
      <c r="F799" s="204" t="s">
        <v>2650</v>
      </c>
      <c r="G799" s="205" t="s">
        <v>196</v>
      </c>
      <c r="H799" s="206">
        <v>1</v>
      </c>
      <c r="I799" s="207"/>
      <c r="J799" s="208">
        <f>ROUND(I799*H799,2)</f>
        <v>0</v>
      </c>
      <c r="K799" s="204" t="s">
        <v>19</v>
      </c>
      <c r="L799" s="42"/>
      <c r="M799" s="209" t="s">
        <v>19</v>
      </c>
      <c r="N799" s="210" t="s">
        <v>40</v>
      </c>
      <c r="O799" s="82"/>
      <c r="P799" s="211">
        <f>O799*H799</f>
        <v>0</v>
      </c>
      <c r="Q799" s="211">
        <v>0</v>
      </c>
      <c r="R799" s="211">
        <f>Q799*H799</f>
        <v>0</v>
      </c>
      <c r="S799" s="211">
        <v>0</v>
      </c>
      <c r="T799" s="212">
        <f>S799*H799</f>
        <v>0</v>
      </c>
      <c r="U799" s="36"/>
      <c r="V799" s="36"/>
      <c r="W799" s="36"/>
      <c r="X799" s="36"/>
      <c r="Y799" s="36"/>
      <c r="Z799" s="36"/>
      <c r="AA799" s="36"/>
      <c r="AB799" s="36"/>
      <c r="AC799" s="36"/>
      <c r="AD799" s="36"/>
      <c r="AE799" s="36"/>
      <c r="AR799" s="213" t="s">
        <v>238</v>
      </c>
      <c r="AT799" s="213" t="s">
        <v>164</v>
      </c>
      <c r="AU799" s="213" t="s">
        <v>79</v>
      </c>
      <c r="AY799" s="15" t="s">
        <v>162</v>
      </c>
      <c r="BE799" s="214">
        <f>IF(N799="základní",J799,0)</f>
        <v>0</v>
      </c>
      <c r="BF799" s="214">
        <f>IF(N799="snížená",J799,0)</f>
        <v>0</v>
      </c>
      <c r="BG799" s="214">
        <f>IF(N799="zákl. přenesená",J799,0)</f>
        <v>0</v>
      </c>
      <c r="BH799" s="214">
        <f>IF(N799="sníž. přenesená",J799,0)</f>
        <v>0</v>
      </c>
      <c r="BI799" s="214">
        <f>IF(N799="nulová",J799,0)</f>
        <v>0</v>
      </c>
      <c r="BJ799" s="15" t="s">
        <v>77</v>
      </c>
      <c r="BK799" s="214">
        <f>ROUND(I799*H799,2)</f>
        <v>0</v>
      </c>
      <c r="BL799" s="15" t="s">
        <v>238</v>
      </c>
      <c r="BM799" s="213" t="s">
        <v>2651</v>
      </c>
    </row>
    <row r="800" spans="1:65" s="2" customFormat="1" ht="21.75" customHeight="1">
      <c r="A800" s="36"/>
      <c r="B800" s="37"/>
      <c r="C800" s="202" t="s">
        <v>2652</v>
      </c>
      <c r="D800" s="202" t="s">
        <v>164</v>
      </c>
      <c r="E800" s="203" t="s">
        <v>2653</v>
      </c>
      <c r="F800" s="204" t="s">
        <v>2654</v>
      </c>
      <c r="G800" s="205" t="s">
        <v>196</v>
      </c>
      <c r="H800" s="206">
        <v>1</v>
      </c>
      <c r="I800" s="207"/>
      <c r="J800" s="208">
        <f>ROUND(I800*H800,2)</f>
        <v>0</v>
      </c>
      <c r="K800" s="204" t="s">
        <v>19</v>
      </c>
      <c r="L800" s="42"/>
      <c r="M800" s="209" t="s">
        <v>19</v>
      </c>
      <c r="N800" s="210" t="s">
        <v>40</v>
      </c>
      <c r="O800" s="82"/>
      <c r="P800" s="211">
        <f>O800*H800</f>
        <v>0</v>
      </c>
      <c r="Q800" s="211">
        <v>0</v>
      </c>
      <c r="R800" s="211">
        <f>Q800*H800</f>
        <v>0</v>
      </c>
      <c r="S800" s="211">
        <v>0</v>
      </c>
      <c r="T800" s="212">
        <f>S800*H800</f>
        <v>0</v>
      </c>
      <c r="U800" s="36"/>
      <c r="V800" s="36"/>
      <c r="W800" s="36"/>
      <c r="X800" s="36"/>
      <c r="Y800" s="36"/>
      <c r="Z800" s="36"/>
      <c r="AA800" s="36"/>
      <c r="AB800" s="36"/>
      <c r="AC800" s="36"/>
      <c r="AD800" s="36"/>
      <c r="AE800" s="36"/>
      <c r="AR800" s="213" t="s">
        <v>238</v>
      </c>
      <c r="AT800" s="213" t="s">
        <v>164</v>
      </c>
      <c r="AU800" s="213" t="s">
        <v>79</v>
      </c>
      <c r="AY800" s="15" t="s">
        <v>162</v>
      </c>
      <c r="BE800" s="214">
        <f>IF(N800="základní",J800,0)</f>
        <v>0</v>
      </c>
      <c r="BF800" s="214">
        <f>IF(N800="snížená",J800,0)</f>
        <v>0</v>
      </c>
      <c r="BG800" s="214">
        <f>IF(N800="zákl. přenesená",J800,0)</f>
        <v>0</v>
      </c>
      <c r="BH800" s="214">
        <f>IF(N800="sníž. přenesená",J800,0)</f>
        <v>0</v>
      </c>
      <c r="BI800" s="214">
        <f>IF(N800="nulová",J800,0)</f>
        <v>0</v>
      </c>
      <c r="BJ800" s="15" t="s">
        <v>77</v>
      </c>
      <c r="BK800" s="214">
        <f>ROUND(I800*H800,2)</f>
        <v>0</v>
      </c>
      <c r="BL800" s="15" t="s">
        <v>238</v>
      </c>
      <c r="BM800" s="213" t="s">
        <v>2655</v>
      </c>
    </row>
    <row r="801" spans="1:65" s="2" customFormat="1" ht="21.75" customHeight="1">
      <c r="A801" s="36"/>
      <c r="B801" s="37"/>
      <c r="C801" s="202" t="s">
        <v>2656</v>
      </c>
      <c r="D801" s="202" t="s">
        <v>164</v>
      </c>
      <c r="E801" s="203" t="s">
        <v>2657</v>
      </c>
      <c r="F801" s="204" t="s">
        <v>2658</v>
      </c>
      <c r="G801" s="205" t="s">
        <v>196</v>
      </c>
      <c r="H801" s="206">
        <v>1</v>
      </c>
      <c r="I801" s="207"/>
      <c r="J801" s="208">
        <f>ROUND(I801*H801,2)</f>
        <v>0</v>
      </c>
      <c r="K801" s="204" t="s">
        <v>19</v>
      </c>
      <c r="L801" s="42"/>
      <c r="M801" s="209" t="s">
        <v>19</v>
      </c>
      <c r="N801" s="210" t="s">
        <v>40</v>
      </c>
      <c r="O801" s="82"/>
      <c r="P801" s="211">
        <f>O801*H801</f>
        <v>0</v>
      </c>
      <c r="Q801" s="211">
        <v>0</v>
      </c>
      <c r="R801" s="211">
        <f>Q801*H801</f>
        <v>0</v>
      </c>
      <c r="S801" s="211">
        <v>0</v>
      </c>
      <c r="T801" s="212">
        <f>S801*H801</f>
        <v>0</v>
      </c>
      <c r="U801" s="36"/>
      <c r="V801" s="36"/>
      <c r="W801" s="36"/>
      <c r="X801" s="36"/>
      <c r="Y801" s="36"/>
      <c r="Z801" s="36"/>
      <c r="AA801" s="36"/>
      <c r="AB801" s="36"/>
      <c r="AC801" s="36"/>
      <c r="AD801" s="36"/>
      <c r="AE801" s="36"/>
      <c r="AR801" s="213" t="s">
        <v>238</v>
      </c>
      <c r="AT801" s="213" t="s">
        <v>164</v>
      </c>
      <c r="AU801" s="213" t="s">
        <v>79</v>
      </c>
      <c r="AY801" s="15" t="s">
        <v>162</v>
      </c>
      <c r="BE801" s="214">
        <f>IF(N801="základní",J801,0)</f>
        <v>0</v>
      </c>
      <c r="BF801" s="214">
        <f>IF(N801="snížená",J801,0)</f>
        <v>0</v>
      </c>
      <c r="BG801" s="214">
        <f>IF(N801="zákl. přenesená",J801,0)</f>
        <v>0</v>
      </c>
      <c r="BH801" s="214">
        <f>IF(N801="sníž. přenesená",J801,0)</f>
        <v>0</v>
      </c>
      <c r="BI801" s="214">
        <f>IF(N801="nulová",J801,0)</f>
        <v>0</v>
      </c>
      <c r="BJ801" s="15" t="s">
        <v>77</v>
      </c>
      <c r="BK801" s="214">
        <f>ROUND(I801*H801,2)</f>
        <v>0</v>
      </c>
      <c r="BL801" s="15" t="s">
        <v>238</v>
      </c>
      <c r="BM801" s="213" t="s">
        <v>2659</v>
      </c>
    </row>
    <row r="802" spans="1:65" s="2" customFormat="1" ht="21.75" customHeight="1">
      <c r="A802" s="36"/>
      <c r="B802" s="37"/>
      <c r="C802" s="202" t="s">
        <v>2660</v>
      </c>
      <c r="D802" s="202" t="s">
        <v>164</v>
      </c>
      <c r="E802" s="203" t="s">
        <v>2661</v>
      </c>
      <c r="F802" s="204" t="s">
        <v>2662</v>
      </c>
      <c r="G802" s="205" t="s">
        <v>196</v>
      </c>
      <c r="H802" s="206">
        <v>1</v>
      </c>
      <c r="I802" s="207"/>
      <c r="J802" s="208">
        <f>ROUND(I802*H802,2)</f>
        <v>0</v>
      </c>
      <c r="K802" s="204" t="s">
        <v>19</v>
      </c>
      <c r="L802" s="42"/>
      <c r="M802" s="209" t="s">
        <v>19</v>
      </c>
      <c r="N802" s="210" t="s">
        <v>40</v>
      </c>
      <c r="O802" s="82"/>
      <c r="P802" s="211">
        <f>O802*H802</f>
        <v>0</v>
      </c>
      <c r="Q802" s="211">
        <v>0</v>
      </c>
      <c r="R802" s="211">
        <f>Q802*H802</f>
        <v>0</v>
      </c>
      <c r="S802" s="211">
        <v>0</v>
      </c>
      <c r="T802" s="212">
        <f>S802*H802</f>
        <v>0</v>
      </c>
      <c r="U802" s="36"/>
      <c r="V802" s="36"/>
      <c r="W802" s="36"/>
      <c r="X802" s="36"/>
      <c r="Y802" s="36"/>
      <c r="Z802" s="36"/>
      <c r="AA802" s="36"/>
      <c r="AB802" s="36"/>
      <c r="AC802" s="36"/>
      <c r="AD802" s="36"/>
      <c r="AE802" s="36"/>
      <c r="AR802" s="213" t="s">
        <v>238</v>
      </c>
      <c r="AT802" s="213" t="s">
        <v>164</v>
      </c>
      <c r="AU802" s="213" t="s">
        <v>79</v>
      </c>
      <c r="AY802" s="15" t="s">
        <v>162</v>
      </c>
      <c r="BE802" s="214">
        <f>IF(N802="základní",J802,0)</f>
        <v>0</v>
      </c>
      <c r="BF802" s="214">
        <f>IF(N802="snížená",J802,0)</f>
        <v>0</v>
      </c>
      <c r="BG802" s="214">
        <f>IF(N802="zákl. přenesená",J802,0)</f>
        <v>0</v>
      </c>
      <c r="BH802" s="214">
        <f>IF(N802="sníž. přenesená",J802,0)</f>
        <v>0</v>
      </c>
      <c r="BI802" s="214">
        <f>IF(N802="nulová",J802,0)</f>
        <v>0</v>
      </c>
      <c r="BJ802" s="15" t="s">
        <v>77</v>
      </c>
      <c r="BK802" s="214">
        <f>ROUND(I802*H802,2)</f>
        <v>0</v>
      </c>
      <c r="BL802" s="15" t="s">
        <v>238</v>
      </c>
      <c r="BM802" s="213" t="s">
        <v>2663</v>
      </c>
    </row>
    <row r="803" spans="1:65" s="2" customFormat="1" ht="21.75" customHeight="1">
      <c r="A803" s="36"/>
      <c r="B803" s="37"/>
      <c r="C803" s="202" t="s">
        <v>2664</v>
      </c>
      <c r="D803" s="202" t="s">
        <v>164</v>
      </c>
      <c r="E803" s="203" t="s">
        <v>2665</v>
      </c>
      <c r="F803" s="204" t="s">
        <v>2666</v>
      </c>
      <c r="G803" s="205" t="s">
        <v>196</v>
      </c>
      <c r="H803" s="206">
        <v>1</v>
      </c>
      <c r="I803" s="207"/>
      <c r="J803" s="208">
        <f>ROUND(I803*H803,2)</f>
        <v>0</v>
      </c>
      <c r="K803" s="204" t="s">
        <v>19</v>
      </c>
      <c r="L803" s="42"/>
      <c r="M803" s="209" t="s">
        <v>19</v>
      </c>
      <c r="N803" s="210" t="s">
        <v>40</v>
      </c>
      <c r="O803" s="82"/>
      <c r="P803" s="211">
        <f>O803*H803</f>
        <v>0</v>
      </c>
      <c r="Q803" s="211">
        <v>0</v>
      </c>
      <c r="R803" s="211">
        <f>Q803*H803</f>
        <v>0</v>
      </c>
      <c r="S803" s="211">
        <v>0</v>
      </c>
      <c r="T803" s="212">
        <f>S803*H803</f>
        <v>0</v>
      </c>
      <c r="U803" s="36"/>
      <c r="V803" s="36"/>
      <c r="W803" s="36"/>
      <c r="X803" s="36"/>
      <c r="Y803" s="36"/>
      <c r="Z803" s="36"/>
      <c r="AA803" s="36"/>
      <c r="AB803" s="36"/>
      <c r="AC803" s="36"/>
      <c r="AD803" s="36"/>
      <c r="AE803" s="36"/>
      <c r="AR803" s="213" t="s">
        <v>238</v>
      </c>
      <c r="AT803" s="213" t="s">
        <v>164</v>
      </c>
      <c r="AU803" s="213" t="s">
        <v>79</v>
      </c>
      <c r="AY803" s="15" t="s">
        <v>162</v>
      </c>
      <c r="BE803" s="214">
        <f>IF(N803="základní",J803,0)</f>
        <v>0</v>
      </c>
      <c r="BF803" s="214">
        <f>IF(N803="snížená",J803,0)</f>
        <v>0</v>
      </c>
      <c r="BG803" s="214">
        <f>IF(N803="zákl. přenesená",J803,0)</f>
        <v>0</v>
      </c>
      <c r="BH803" s="214">
        <f>IF(N803="sníž. přenesená",J803,0)</f>
        <v>0</v>
      </c>
      <c r="BI803" s="214">
        <f>IF(N803="nulová",J803,0)</f>
        <v>0</v>
      </c>
      <c r="BJ803" s="15" t="s">
        <v>77</v>
      </c>
      <c r="BK803" s="214">
        <f>ROUND(I803*H803,2)</f>
        <v>0</v>
      </c>
      <c r="BL803" s="15" t="s">
        <v>238</v>
      </c>
      <c r="BM803" s="213" t="s">
        <v>2667</v>
      </c>
    </row>
    <row r="804" spans="1:65" s="2" customFormat="1" ht="21.75" customHeight="1">
      <c r="A804" s="36"/>
      <c r="B804" s="37"/>
      <c r="C804" s="202" t="s">
        <v>2668</v>
      </c>
      <c r="D804" s="202" t="s">
        <v>164</v>
      </c>
      <c r="E804" s="203" t="s">
        <v>2669</v>
      </c>
      <c r="F804" s="204" t="s">
        <v>2670</v>
      </c>
      <c r="G804" s="205" t="s">
        <v>196</v>
      </c>
      <c r="H804" s="206">
        <v>1</v>
      </c>
      <c r="I804" s="207"/>
      <c r="J804" s="208">
        <f>ROUND(I804*H804,2)</f>
        <v>0</v>
      </c>
      <c r="K804" s="204" t="s">
        <v>19</v>
      </c>
      <c r="L804" s="42"/>
      <c r="M804" s="209" t="s">
        <v>19</v>
      </c>
      <c r="N804" s="210" t="s">
        <v>40</v>
      </c>
      <c r="O804" s="82"/>
      <c r="P804" s="211">
        <f>O804*H804</f>
        <v>0</v>
      </c>
      <c r="Q804" s="211">
        <v>0</v>
      </c>
      <c r="R804" s="211">
        <f>Q804*H804</f>
        <v>0</v>
      </c>
      <c r="S804" s="211">
        <v>0</v>
      </c>
      <c r="T804" s="212">
        <f>S804*H804</f>
        <v>0</v>
      </c>
      <c r="U804" s="36"/>
      <c r="V804" s="36"/>
      <c r="W804" s="36"/>
      <c r="X804" s="36"/>
      <c r="Y804" s="36"/>
      <c r="Z804" s="36"/>
      <c r="AA804" s="36"/>
      <c r="AB804" s="36"/>
      <c r="AC804" s="36"/>
      <c r="AD804" s="36"/>
      <c r="AE804" s="36"/>
      <c r="AR804" s="213" t="s">
        <v>238</v>
      </c>
      <c r="AT804" s="213" t="s">
        <v>164</v>
      </c>
      <c r="AU804" s="213" t="s">
        <v>79</v>
      </c>
      <c r="AY804" s="15" t="s">
        <v>162</v>
      </c>
      <c r="BE804" s="214">
        <f>IF(N804="základní",J804,0)</f>
        <v>0</v>
      </c>
      <c r="BF804" s="214">
        <f>IF(N804="snížená",J804,0)</f>
        <v>0</v>
      </c>
      <c r="BG804" s="214">
        <f>IF(N804="zákl. přenesená",J804,0)</f>
        <v>0</v>
      </c>
      <c r="BH804" s="214">
        <f>IF(N804="sníž. přenesená",J804,0)</f>
        <v>0</v>
      </c>
      <c r="BI804" s="214">
        <f>IF(N804="nulová",J804,0)</f>
        <v>0</v>
      </c>
      <c r="BJ804" s="15" t="s">
        <v>77</v>
      </c>
      <c r="BK804" s="214">
        <f>ROUND(I804*H804,2)</f>
        <v>0</v>
      </c>
      <c r="BL804" s="15" t="s">
        <v>238</v>
      </c>
      <c r="BM804" s="213" t="s">
        <v>2671</v>
      </c>
    </row>
    <row r="805" spans="1:65" s="2" customFormat="1" ht="16.5" customHeight="1">
      <c r="A805" s="36"/>
      <c r="B805" s="37"/>
      <c r="C805" s="202" t="s">
        <v>2672</v>
      </c>
      <c r="D805" s="202" t="s">
        <v>164</v>
      </c>
      <c r="E805" s="203" t="s">
        <v>2673</v>
      </c>
      <c r="F805" s="204" t="s">
        <v>2674</v>
      </c>
      <c r="G805" s="205" t="s">
        <v>196</v>
      </c>
      <c r="H805" s="206">
        <v>1</v>
      </c>
      <c r="I805" s="207"/>
      <c r="J805" s="208">
        <f>ROUND(I805*H805,2)</f>
        <v>0</v>
      </c>
      <c r="K805" s="204" t="s">
        <v>19</v>
      </c>
      <c r="L805" s="42"/>
      <c r="M805" s="209" t="s">
        <v>19</v>
      </c>
      <c r="N805" s="210" t="s">
        <v>40</v>
      </c>
      <c r="O805" s="82"/>
      <c r="P805" s="211">
        <f>O805*H805</f>
        <v>0</v>
      </c>
      <c r="Q805" s="211">
        <v>0</v>
      </c>
      <c r="R805" s="211">
        <f>Q805*H805</f>
        <v>0</v>
      </c>
      <c r="S805" s="211">
        <v>0</v>
      </c>
      <c r="T805" s="212">
        <f>S805*H805</f>
        <v>0</v>
      </c>
      <c r="U805" s="36"/>
      <c r="V805" s="36"/>
      <c r="W805" s="36"/>
      <c r="X805" s="36"/>
      <c r="Y805" s="36"/>
      <c r="Z805" s="36"/>
      <c r="AA805" s="36"/>
      <c r="AB805" s="36"/>
      <c r="AC805" s="36"/>
      <c r="AD805" s="36"/>
      <c r="AE805" s="36"/>
      <c r="AR805" s="213" t="s">
        <v>238</v>
      </c>
      <c r="AT805" s="213" t="s">
        <v>164</v>
      </c>
      <c r="AU805" s="213" t="s">
        <v>79</v>
      </c>
      <c r="AY805" s="15" t="s">
        <v>162</v>
      </c>
      <c r="BE805" s="214">
        <f>IF(N805="základní",J805,0)</f>
        <v>0</v>
      </c>
      <c r="BF805" s="214">
        <f>IF(N805="snížená",J805,0)</f>
        <v>0</v>
      </c>
      <c r="BG805" s="214">
        <f>IF(N805="zákl. přenesená",J805,0)</f>
        <v>0</v>
      </c>
      <c r="BH805" s="214">
        <f>IF(N805="sníž. přenesená",J805,0)</f>
        <v>0</v>
      </c>
      <c r="BI805" s="214">
        <f>IF(N805="nulová",J805,0)</f>
        <v>0</v>
      </c>
      <c r="BJ805" s="15" t="s">
        <v>77</v>
      </c>
      <c r="BK805" s="214">
        <f>ROUND(I805*H805,2)</f>
        <v>0</v>
      </c>
      <c r="BL805" s="15" t="s">
        <v>238</v>
      </c>
      <c r="BM805" s="213" t="s">
        <v>2675</v>
      </c>
    </row>
    <row r="806" spans="1:65" s="2" customFormat="1" ht="21.75" customHeight="1">
      <c r="A806" s="36"/>
      <c r="B806" s="37"/>
      <c r="C806" s="202" t="s">
        <v>2676</v>
      </c>
      <c r="D806" s="202" t="s">
        <v>164</v>
      </c>
      <c r="E806" s="203" t="s">
        <v>2677</v>
      </c>
      <c r="F806" s="204" t="s">
        <v>2678</v>
      </c>
      <c r="G806" s="205" t="s">
        <v>196</v>
      </c>
      <c r="H806" s="206">
        <v>1</v>
      </c>
      <c r="I806" s="207"/>
      <c r="J806" s="208">
        <f>ROUND(I806*H806,2)</f>
        <v>0</v>
      </c>
      <c r="K806" s="204" t="s">
        <v>19</v>
      </c>
      <c r="L806" s="42"/>
      <c r="M806" s="209" t="s">
        <v>19</v>
      </c>
      <c r="N806" s="210" t="s">
        <v>40</v>
      </c>
      <c r="O806" s="82"/>
      <c r="P806" s="211">
        <f>O806*H806</f>
        <v>0</v>
      </c>
      <c r="Q806" s="211">
        <v>0</v>
      </c>
      <c r="R806" s="211">
        <f>Q806*H806</f>
        <v>0</v>
      </c>
      <c r="S806" s="211">
        <v>0</v>
      </c>
      <c r="T806" s="212">
        <f>S806*H806</f>
        <v>0</v>
      </c>
      <c r="U806" s="36"/>
      <c r="V806" s="36"/>
      <c r="W806" s="36"/>
      <c r="X806" s="36"/>
      <c r="Y806" s="36"/>
      <c r="Z806" s="36"/>
      <c r="AA806" s="36"/>
      <c r="AB806" s="36"/>
      <c r="AC806" s="36"/>
      <c r="AD806" s="36"/>
      <c r="AE806" s="36"/>
      <c r="AR806" s="213" t="s">
        <v>238</v>
      </c>
      <c r="AT806" s="213" t="s">
        <v>164</v>
      </c>
      <c r="AU806" s="213" t="s">
        <v>79</v>
      </c>
      <c r="AY806" s="15" t="s">
        <v>162</v>
      </c>
      <c r="BE806" s="214">
        <f>IF(N806="základní",J806,0)</f>
        <v>0</v>
      </c>
      <c r="BF806" s="214">
        <f>IF(N806="snížená",J806,0)</f>
        <v>0</v>
      </c>
      <c r="BG806" s="214">
        <f>IF(N806="zákl. přenesená",J806,0)</f>
        <v>0</v>
      </c>
      <c r="BH806" s="214">
        <f>IF(N806="sníž. přenesená",J806,0)</f>
        <v>0</v>
      </c>
      <c r="BI806" s="214">
        <f>IF(N806="nulová",J806,0)</f>
        <v>0</v>
      </c>
      <c r="BJ806" s="15" t="s">
        <v>77</v>
      </c>
      <c r="BK806" s="214">
        <f>ROUND(I806*H806,2)</f>
        <v>0</v>
      </c>
      <c r="BL806" s="15" t="s">
        <v>238</v>
      </c>
      <c r="BM806" s="213" t="s">
        <v>2679</v>
      </c>
    </row>
    <row r="807" spans="1:65" s="2" customFormat="1" ht="21.75" customHeight="1">
      <c r="A807" s="36"/>
      <c r="B807" s="37"/>
      <c r="C807" s="202" t="s">
        <v>2680</v>
      </c>
      <c r="D807" s="202" t="s">
        <v>164</v>
      </c>
      <c r="E807" s="203" t="s">
        <v>2681</v>
      </c>
      <c r="F807" s="204" t="s">
        <v>2682</v>
      </c>
      <c r="G807" s="205" t="s">
        <v>196</v>
      </c>
      <c r="H807" s="206">
        <v>1</v>
      </c>
      <c r="I807" s="207"/>
      <c r="J807" s="208">
        <f>ROUND(I807*H807,2)</f>
        <v>0</v>
      </c>
      <c r="K807" s="204" t="s">
        <v>19</v>
      </c>
      <c r="L807" s="42"/>
      <c r="M807" s="209" t="s">
        <v>19</v>
      </c>
      <c r="N807" s="210" t="s">
        <v>40</v>
      </c>
      <c r="O807" s="82"/>
      <c r="P807" s="211">
        <f>O807*H807</f>
        <v>0</v>
      </c>
      <c r="Q807" s="211">
        <v>0</v>
      </c>
      <c r="R807" s="211">
        <f>Q807*H807</f>
        <v>0</v>
      </c>
      <c r="S807" s="211">
        <v>0</v>
      </c>
      <c r="T807" s="212">
        <f>S807*H807</f>
        <v>0</v>
      </c>
      <c r="U807" s="36"/>
      <c r="V807" s="36"/>
      <c r="W807" s="36"/>
      <c r="X807" s="36"/>
      <c r="Y807" s="36"/>
      <c r="Z807" s="36"/>
      <c r="AA807" s="36"/>
      <c r="AB807" s="36"/>
      <c r="AC807" s="36"/>
      <c r="AD807" s="36"/>
      <c r="AE807" s="36"/>
      <c r="AR807" s="213" t="s">
        <v>238</v>
      </c>
      <c r="AT807" s="213" t="s">
        <v>164</v>
      </c>
      <c r="AU807" s="213" t="s">
        <v>79</v>
      </c>
      <c r="AY807" s="15" t="s">
        <v>162</v>
      </c>
      <c r="BE807" s="214">
        <f>IF(N807="základní",J807,0)</f>
        <v>0</v>
      </c>
      <c r="BF807" s="214">
        <f>IF(N807="snížená",J807,0)</f>
        <v>0</v>
      </c>
      <c r="BG807" s="214">
        <f>IF(N807="zákl. přenesená",J807,0)</f>
        <v>0</v>
      </c>
      <c r="BH807" s="214">
        <f>IF(N807="sníž. přenesená",J807,0)</f>
        <v>0</v>
      </c>
      <c r="BI807" s="214">
        <f>IF(N807="nulová",J807,0)</f>
        <v>0</v>
      </c>
      <c r="BJ807" s="15" t="s">
        <v>77</v>
      </c>
      <c r="BK807" s="214">
        <f>ROUND(I807*H807,2)</f>
        <v>0</v>
      </c>
      <c r="BL807" s="15" t="s">
        <v>238</v>
      </c>
      <c r="BM807" s="213" t="s">
        <v>2683</v>
      </c>
    </row>
    <row r="808" spans="1:65" s="2" customFormat="1" ht="21.75" customHeight="1">
      <c r="A808" s="36"/>
      <c r="B808" s="37"/>
      <c r="C808" s="202" t="s">
        <v>2684</v>
      </c>
      <c r="D808" s="202" t="s">
        <v>164</v>
      </c>
      <c r="E808" s="203" t="s">
        <v>2685</v>
      </c>
      <c r="F808" s="204" t="s">
        <v>2686</v>
      </c>
      <c r="G808" s="205" t="s">
        <v>196</v>
      </c>
      <c r="H808" s="206">
        <v>1</v>
      </c>
      <c r="I808" s="207"/>
      <c r="J808" s="208">
        <f>ROUND(I808*H808,2)</f>
        <v>0</v>
      </c>
      <c r="K808" s="204" t="s">
        <v>19</v>
      </c>
      <c r="L808" s="42"/>
      <c r="M808" s="209" t="s">
        <v>19</v>
      </c>
      <c r="N808" s="210" t="s">
        <v>40</v>
      </c>
      <c r="O808" s="82"/>
      <c r="P808" s="211">
        <f>O808*H808</f>
        <v>0</v>
      </c>
      <c r="Q808" s="211">
        <v>0</v>
      </c>
      <c r="R808" s="211">
        <f>Q808*H808</f>
        <v>0</v>
      </c>
      <c r="S808" s="211">
        <v>0</v>
      </c>
      <c r="T808" s="212">
        <f>S808*H808</f>
        <v>0</v>
      </c>
      <c r="U808" s="36"/>
      <c r="V808" s="36"/>
      <c r="W808" s="36"/>
      <c r="X808" s="36"/>
      <c r="Y808" s="36"/>
      <c r="Z808" s="36"/>
      <c r="AA808" s="36"/>
      <c r="AB808" s="36"/>
      <c r="AC808" s="36"/>
      <c r="AD808" s="36"/>
      <c r="AE808" s="36"/>
      <c r="AR808" s="213" t="s">
        <v>238</v>
      </c>
      <c r="AT808" s="213" t="s">
        <v>164</v>
      </c>
      <c r="AU808" s="213" t="s">
        <v>79</v>
      </c>
      <c r="AY808" s="15" t="s">
        <v>162</v>
      </c>
      <c r="BE808" s="214">
        <f>IF(N808="základní",J808,0)</f>
        <v>0</v>
      </c>
      <c r="BF808" s="214">
        <f>IF(N808="snížená",J808,0)</f>
        <v>0</v>
      </c>
      <c r="BG808" s="214">
        <f>IF(N808="zákl. přenesená",J808,0)</f>
        <v>0</v>
      </c>
      <c r="BH808" s="214">
        <f>IF(N808="sníž. přenesená",J808,0)</f>
        <v>0</v>
      </c>
      <c r="BI808" s="214">
        <f>IF(N808="nulová",J808,0)</f>
        <v>0</v>
      </c>
      <c r="BJ808" s="15" t="s">
        <v>77</v>
      </c>
      <c r="BK808" s="214">
        <f>ROUND(I808*H808,2)</f>
        <v>0</v>
      </c>
      <c r="BL808" s="15" t="s">
        <v>238</v>
      </c>
      <c r="BM808" s="213" t="s">
        <v>2687</v>
      </c>
    </row>
    <row r="809" spans="1:65" s="2" customFormat="1" ht="24.15" customHeight="1">
      <c r="A809" s="36"/>
      <c r="B809" s="37"/>
      <c r="C809" s="202" t="s">
        <v>2688</v>
      </c>
      <c r="D809" s="202" t="s">
        <v>164</v>
      </c>
      <c r="E809" s="203" t="s">
        <v>2689</v>
      </c>
      <c r="F809" s="204" t="s">
        <v>2690</v>
      </c>
      <c r="G809" s="205" t="s">
        <v>196</v>
      </c>
      <c r="H809" s="206">
        <v>1</v>
      </c>
      <c r="I809" s="207"/>
      <c r="J809" s="208">
        <f>ROUND(I809*H809,2)</f>
        <v>0</v>
      </c>
      <c r="K809" s="204" t="s">
        <v>19</v>
      </c>
      <c r="L809" s="42"/>
      <c r="M809" s="209" t="s">
        <v>19</v>
      </c>
      <c r="N809" s="210" t="s">
        <v>40</v>
      </c>
      <c r="O809" s="82"/>
      <c r="P809" s="211">
        <f>O809*H809</f>
        <v>0</v>
      </c>
      <c r="Q809" s="211">
        <v>0</v>
      </c>
      <c r="R809" s="211">
        <f>Q809*H809</f>
        <v>0</v>
      </c>
      <c r="S809" s="211">
        <v>0</v>
      </c>
      <c r="T809" s="212">
        <f>S809*H809</f>
        <v>0</v>
      </c>
      <c r="U809" s="36"/>
      <c r="V809" s="36"/>
      <c r="W809" s="36"/>
      <c r="X809" s="36"/>
      <c r="Y809" s="36"/>
      <c r="Z809" s="36"/>
      <c r="AA809" s="36"/>
      <c r="AB809" s="36"/>
      <c r="AC809" s="36"/>
      <c r="AD809" s="36"/>
      <c r="AE809" s="36"/>
      <c r="AR809" s="213" t="s">
        <v>238</v>
      </c>
      <c r="AT809" s="213" t="s">
        <v>164</v>
      </c>
      <c r="AU809" s="213" t="s">
        <v>79</v>
      </c>
      <c r="AY809" s="15" t="s">
        <v>162</v>
      </c>
      <c r="BE809" s="214">
        <f>IF(N809="základní",J809,0)</f>
        <v>0</v>
      </c>
      <c r="BF809" s="214">
        <f>IF(N809="snížená",J809,0)</f>
        <v>0</v>
      </c>
      <c r="BG809" s="214">
        <f>IF(N809="zákl. přenesená",J809,0)</f>
        <v>0</v>
      </c>
      <c r="BH809" s="214">
        <f>IF(N809="sníž. přenesená",J809,0)</f>
        <v>0</v>
      </c>
      <c r="BI809" s="214">
        <f>IF(N809="nulová",J809,0)</f>
        <v>0</v>
      </c>
      <c r="BJ809" s="15" t="s">
        <v>77</v>
      </c>
      <c r="BK809" s="214">
        <f>ROUND(I809*H809,2)</f>
        <v>0</v>
      </c>
      <c r="BL809" s="15" t="s">
        <v>238</v>
      </c>
      <c r="BM809" s="213" t="s">
        <v>2691</v>
      </c>
    </row>
    <row r="810" spans="1:65" s="2" customFormat="1" ht="21.75" customHeight="1">
      <c r="A810" s="36"/>
      <c r="B810" s="37"/>
      <c r="C810" s="202" t="s">
        <v>2692</v>
      </c>
      <c r="D810" s="202" t="s">
        <v>164</v>
      </c>
      <c r="E810" s="203" t="s">
        <v>2693</v>
      </c>
      <c r="F810" s="204" t="s">
        <v>2694</v>
      </c>
      <c r="G810" s="205" t="s">
        <v>196</v>
      </c>
      <c r="H810" s="206">
        <v>1</v>
      </c>
      <c r="I810" s="207"/>
      <c r="J810" s="208">
        <f>ROUND(I810*H810,2)</f>
        <v>0</v>
      </c>
      <c r="K810" s="204" t="s">
        <v>19</v>
      </c>
      <c r="L810" s="42"/>
      <c r="M810" s="209" t="s">
        <v>19</v>
      </c>
      <c r="N810" s="210" t="s">
        <v>40</v>
      </c>
      <c r="O810" s="82"/>
      <c r="P810" s="211">
        <f>O810*H810</f>
        <v>0</v>
      </c>
      <c r="Q810" s="211">
        <v>0</v>
      </c>
      <c r="R810" s="211">
        <f>Q810*H810</f>
        <v>0</v>
      </c>
      <c r="S810" s="211">
        <v>0</v>
      </c>
      <c r="T810" s="212">
        <f>S810*H810</f>
        <v>0</v>
      </c>
      <c r="U810" s="36"/>
      <c r="V810" s="36"/>
      <c r="W810" s="36"/>
      <c r="X810" s="36"/>
      <c r="Y810" s="36"/>
      <c r="Z810" s="36"/>
      <c r="AA810" s="36"/>
      <c r="AB810" s="36"/>
      <c r="AC810" s="36"/>
      <c r="AD810" s="36"/>
      <c r="AE810" s="36"/>
      <c r="AR810" s="213" t="s">
        <v>238</v>
      </c>
      <c r="AT810" s="213" t="s">
        <v>164</v>
      </c>
      <c r="AU810" s="213" t="s">
        <v>79</v>
      </c>
      <c r="AY810" s="15" t="s">
        <v>162</v>
      </c>
      <c r="BE810" s="214">
        <f>IF(N810="základní",J810,0)</f>
        <v>0</v>
      </c>
      <c r="BF810" s="214">
        <f>IF(N810="snížená",J810,0)</f>
        <v>0</v>
      </c>
      <c r="BG810" s="214">
        <f>IF(N810="zákl. přenesená",J810,0)</f>
        <v>0</v>
      </c>
      <c r="BH810" s="214">
        <f>IF(N810="sníž. přenesená",J810,0)</f>
        <v>0</v>
      </c>
      <c r="BI810" s="214">
        <f>IF(N810="nulová",J810,0)</f>
        <v>0</v>
      </c>
      <c r="BJ810" s="15" t="s">
        <v>77</v>
      </c>
      <c r="BK810" s="214">
        <f>ROUND(I810*H810,2)</f>
        <v>0</v>
      </c>
      <c r="BL810" s="15" t="s">
        <v>238</v>
      </c>
      <c r="BM810" s="213" t="s">
        <v>2695</v>
      </c>
    </row>
    <row r="811" spans="1:65" s="2" customFormat="1" ht="21.75" customHeight="1">
      <c r="A811" s="36"/>
      <c r="B811" s="37"/>
      <c r="C811" s="202" t="s">
        <v>2696</v>
      </c>
      <c r="D811" s="202" t="s">
        <v>164</v>
      </c>
      <c r="E811" s="203" t="s">
        <v>2697</v>
      </c>
      <c r="F811" s="204" t="s">
        <v>2698</v>
      </c>
      <c r="G811" s="205" t="s">
        <v>196</v>
      </c>
      <c r="H811" s="206">
        <v>1</v>
      </c>
      <c r="I811" s="207"/>
      <c r="J811" s="208">
        <f>ROUND(I811*H811,2)</f>
        <v>0</v>
      </c>
      <c r="K811" s="204" t="s">
        <v>19</v>
      </c>
      <c r="L811" s="42"/>
      <c r="M811" s="209" t="s">
        <v>19</v>
      </c>
      <c r="N811" s="210" t="s">
        <v>40</v>
      </c>
      <c r="O811" s="82"/>
      <c r="P811" s="211">
        <f>O811*H811</f>
        <v>0</v>
      </c>
      <c r="Q811" s="211">
        <v>0</v>
      </c>
      <c r="R811" s="211">
        <f>Q811*H811</f>
        <v>0</v>
      </c>
      <c r="S811" s="211">
        <v>0</v>
      </c>
      <c r="T811" s="212">
        <f>S811*H811</f>
        <v>0</v>
      </c>
      <c r="U811" s="36"/>
      <c r="V811" s="36"/>
      <c r="W811" s="36"/>
      <c r="X811" s="36"/>
      <c r="Y811" s="36"/>
      <c r="Z811" s="36"/>
      <c r="AA811" s="36"/>
      <c r="AB811" s="36"/>
      <c r="AC811" s="36"/>
      <c r="AD811" s="36"/>
      <c r="AE811" s="36"/>
      <c r="AR811" s="213" t="s">
        <v>238</v>
      </c>
      <c r="AT811" s="213" t="s">
        <v>164</v>
      </c>
      <c r="AU811" s="213" t="s">
        <v>79</v>
      </c>
      <c r="AY811" s="15" t="s">
        <v>162</v>
      </c>
      <c r="BE811" s="214">
        <f>IF(N811="základní",J811,0)</f>
        <v>0</v>
      </c>
      <c r="BF811" s="214">
        <f>IF(N811="snížená",J811,0)</f>
        <v>0</v>
      </c>
      <c r="BG811" s="214">
        <f>IF(N811="zákl. přenesená",J811,0)</f>
        <v>0</v>
      </c>
      <c r="BH811" s="214">
        <f>IF(N811="sníž. přenesená",J811,0)</f>
        <v>0</v>
      </c>
      <c r="BI811" s="214">
        <f>IF(N811="nulová",J811,0)</f>
        <v>0</v>
      </c>
      <c r="BJ811" s="15" t="s">
        <v>77</v>
      </c>
      <c r="BK811" s="214">
        <f>ROUND(I811*H811,2)</f>
        <v>0</v>
      </c>
      <c r="BL811" s="15" t="s">
        <v>238</v>
      </c>
      <c r="BM811" s="213" t="s">
        <v>2699</v>
      </c>
    </row>
    <row r="812" spans="1:65" s="2" customFormat="1" ht="21.75" customHeight="1">
      <c r="A812" s="36"/>
      <c r="B812" s="37"/>
      <c r="C812" s="202" t="s">
        <v>2700</v>
      </c>
      <c r="D812" s="202" t="s">
        <v>164</v>
      </c>
      <c r="E812" s="203" t="s">
        <v>2701</v>
      </c>
      <c r="F812" s="204" t="s">
        <v>2702</v>
      </c>
      <c r="G812" s="205" t="s">
        <v>196</v>
      </c>
      <c r="H812" s="206">
        <v>1</v>
      </c>
      <c r="I812" s="207"/>
      <c r="J812" s="208">
        <f>ROUND(I812*H812,2)</f>
        <v>0</v>
      </c>
      <c r="K812" s="204" t="s">
        <v>19</v>
      </c>
      <c r="L812" s="42"/>
      <c r="M812" s="209" t="s">
        <v>19</v>
      </c>
      <c r="N812" s="210" t="s">
        <v>40</v>
      </c>
      <c r="O812" s="82"/>
      <c r="P812" s="211">
        <f>O812*H812</f>
        <v>0</v>
      </c>
      <c r="Q812" s="211">
        <v>0</v>
      </c>
      <c r="R812" s="211">
        <f>Q812*H812</f>
        <v>0</v>
      </c>
      <c r="S812" s="211">
        <v>0</v>
      </c>
      <c r="T812" s="212">
        <f>S812*H812</f>
        <v>0</v>
      </c>
      <c r="U812" s="36"/>
      <c r="V812" s="36"/>
      <c r="W812" s="36"/>
      <c r="X812" s="36"/>
      <c r="Y812" s="36"/>
      <c r="Z812" s="36"/>
      <c r="AA812" s="36"/>
      <c r="AB812" s="36"/>
      <c r="AC812" s="36"/>
      <c r="AD812" s="36"/>
      <c r="AE812" s="36"/>
      <c r="AR812" s="213" t="s">
        <v>238</v>
      </c>
      <c r="AT812" s="213" t="s">
        <v>164</v>
      </c>
      <c r="AU812" s="213" t="s">
        <v>79</v>
      </c>
      <c r="AY812" s="15" t="s">
        <v>162</v>
      </c>
      <c r="BE812" s="214">
        <f>IF(N812="základní",J812,0)</f>
        <v>0</v>
      </c>
      <c r="BF812" s="214">
        <f>IF(N812="snížená",J812,0)</f>
        <v>0</v>
      </c>
      <c r="BG812" s="214">
        <f>IF(N812="zákl. přenesená",J812,0)</f>
        <v>0</v>
      </c>
      <c r="BH812" s="214">
        <f>IF(N812="sníž. přenesená",J812,0)</f>
        <v>0</v>
      </c>
      <c r="BI812" s="214">
        <f>IF(N812="nulová",J812,0)</f>
        <v>0</v>
      </c>
      <c r="BJ812" s="15" t="s">
        <v>77</v>
      </c>
      <c r="BK812" s="214">
        <f>ROUND(I812*H812,2)</f>
        <v>0</v>
      </c>
      <c r="BL812" s="15" t="s">
        <v>238</v>
      </c>
      <c r="BM812" s="213" t="s">
        <v>2703</v>
      </c>
    </row>
    <row r="813" spans="1:65" s="2" customFormat="1" ht="21.75" customHeight="1">
      <c r="A813" s="36"/>
      <c r="B813" s="37"/>
      <c r="C813" s="202" t="s">
        <v>2704</v>
      </c>
      <c r="D813" s="202" t="s">
        <v>164</v>
      </c>
      <c r="E813" s="203" t="s">
        <v>2705</v>
      </c>
      <c r="F813" s="204" t="s">
        <v>2706</v>
      </c>
      <c r="G813" s="205" t="s">
        <v>196</v>
      </c>
      <c r="H813" s="206">
        <v>1</v>
      </c>
      <c r="I813" s="207"/>
      <c r="J813" s="208">
        <f>ROUND(I813*H813,2)</f>
        <v>0</v>
      </c>
      <c r="K813" s="204" t="s">
        <v>19</v>
      </c>
      <c r="L813" s="42"/>
      <c r="M813" s="209" t="s">
        <v>19</v>
      </c>
      <c r="N813" s="210" t="s">
        <v>40</v>
      </c>
      <c r="O813" s="82"/>
      <c r="P813" s="211">
        <f>O813*H813</f>
        <v>0</v>
      </c>
      <c r="Q813" s="211">
        <v>0</v>
      </c>
      <c r="R813" s="211">
        <f>Q813*H813</f>
        <v>0</v>
      </c>
      <c r="S813" s="211">
        <v>0</v>
      </c>
      <c r="T813" s="212">
        <f>S813*H813</f>
        <v>0</v>
      </c>
      <c r="U813" s="36"/>
      <c r="V813" s="36"/>
      <c r="W813" s="36"/>
      <c r="X813" s="36"/>
      <c r="Y813" s="36"/>
      <c r="Z813" s="36"/>
      <c r="AA813" s="36"/>
      <c r="AB813" s="36"/>
      <c r="AC813" s="36"/>
      <c r="AD813" s="36"/>
      <c r="AE813" s="36"/>
      <c r="AR813" s="213" t="s">
        <v>238</v>
      </c>
      <c r="AT813" s="213" t="s">
        <v>164</v>
      </c>
      <c r="AU813" s="213" t="s">
        <v>79</v>
      </c>
      <c r="AY813" s="15" t="s">
        <v>162</v>
      </c>
      <c r="BE813" s="214">
        <f>IF(N813="základní",J813,0)</f>
        <v>0</v>
      </c>
      <c r="BF813" s="214">
        <f>IF(N813="snížená",J813,0)</f>
        <v>0</v>
      </c>
      <c r="BG813" s="214">
        <f>IF(N813="zákl. přenesená",J813,0)</f>
        <v>0</v>
      </c>
      <c r="BH813" s="214">
        <f>IF(N813="sníž. přenesená",J813,0)</f>
        <v>0</v>
      </c>
      <c r="BI813" s="214">
        <f>IF(N813="nulová",J813,0)</f>
        <v>0</v>
      </c>
      <c r="BJ813" s="15" t="s">
        <v>77</v>
      </c>
      <c r="BK813" s="214">
        <f>ROUND(I813*H813,2)</f>
        <v>0</v>
      </c>
      <c r="BL813" s="15" t="s">
        <v>238</v>
      </c>
      <c r="BM813" s="213" t="s">
        <v>2707</v>
      </c>
    </row>
    <row r="814" spans="1:65" s="2" customFormat="1" ht="24.15" customHeight="1">
      <c r="A814" s="36"/>
      <c r="B814" s="37"/>
      <c r="C814" s="202" t="s">
        <v>2708</v>
      </c>
      <c r="D814" s="202" t="s">
        <v>164</v>
      </c>
      <c r="E814" s="203" t="s">
        <v>2709</v>
      </c>
      <c r="F814" s="204" t="s">
        <v>2710</v>
      </c>
      <c r="G814" s="205" t="s">
        <v>196</v>
      </c>
      <c r="H814" s="206">
        <v>1</v>
      </c>
      <c r="I814" s="207"/>
      <c r="J814" s="208">
        <f>ROUND(I814*H814,2)</f>
        <v>0</v>
      </c>
      <c r="K814" s="204" t="s">
        <v>19</v>
      </c>
      <c r="L814" s="42"/>
      <c r="M814" s="209" t="s">
        <v>19</v>
      </c>
      <c r="N814" s="210" t="s">
        <v>40</v>
      </c>
      <c r="O814" s="82"/>
      <c r="P814" s="211">
        <f>O814*H814</f>
        <v>0</v>
      </c>
      <c r="Q814" s="211">
        <v>0</v>
      </c>
      <c r="R814" s="211">
        <f>Q814*H814</f>
        <v>0</v>
      </c>
      <c r="S814" s="211">
        <v>0</v>
      </c>
      <c r="T814" s="212">
        <f>S814*H814</f>
        <v>0</v>
      </c>
      <c r="U814" s="36"/>
      <c r="V814" s="36"/>
      <c r="W814" s="36"/>
      <c r="X814" s="36"/>
      <c r="Y814" s="36"/>
      <c r="Z814" s="36"/>
      <c r="AA814" s="36"/>
      <c r="AB814" s="36"/>
      <c r="AC814" s="36"/>
      <c r="AD814" s="36"/>
      <c r="AE814" s="36"/>
      <c r="AR814" s="213" t="s">
        <v>238</v>
      </c>
      <c r="AT814" s="213" t="s">
        <v>164</v>
      </c>
      <c r="AU814" s="213" t="s">
        <v>79</v>
      </c>
      <c r="AY814" s="15" t="s">
        <v>162</v>
      </c>
      <c r="BE814" s="214">
        <f>IF(N814="základní",J814,0)</f>
        <v>0</v>
      </c>
      <c r="BF814" s="214">
        <f>IF(N814="snížená",J814,0)</f>
        <v>0</v>
      </c>
      <c r="BG814" s="214">
        <f>IF(N814="zákl. přenesená",J814,0)</f>
        <v>0</v>
      </c>
      <c r="BH814" s="214">
        <f>IF(N814="sníž. přenesená",J814,0)</f>
        <v>0</v>
      </c>
      <c r="BI814" s="214">
        <f>IF(N814="nulová",J814,0)</f>
        <v>0</v>
      </c>
      <c r="BJ814" s="15" t="s">
        <v>77</v>
      </c>
      <c r="BK814" s="214">
        <f>ROUND(I814*H814,2)</f>
        <v>0</v>
      </c>
      <c r="BL814" s="15" t="s">
        <v>238</v>
      </c>
      <c r="BM814" s="213" t="s">
        <v>2711</v>
      </c>
    </row>
    <row r="815" spans="1:65" s="2" customFormat="1" ht="21.75" customHeight="1">
      <c r="A815" s="36"/>
      <c r="B815" s="37"/>
      <c r="C815" s="202" t="s">
        <v>2712</v>
      </c>
      <c r="D815" s="202" t="s">
        <v>164</v>
      </c>
      <c r="E815" s="203" t="s">
        <v>2713</v>
      </c>
      <c r="F815" s="204" t="s">
        <v>2714</v>
      </c>
      <c r="G815" s="205" t="s">
        <v>196</v>
      </c>
      <c r="H815" s="206">
        <v>1</v>
      </c>
      <c r="I815" s="207"/>
      <c r="J815" s="208">
        <f>ROUND(I815*H815,2)</f>
        <v>0</v>
      </c>
      <c r="K815" s="204" t="s">
        <v>19</v>
      </c>
      <c r="L815" s="42"/>
      <c r="M815" s="209" t="s">
        <v>19</v>
      </c>
      <c r="N815" s="210" t="s">
        <v>40</v>
      </c>
      <c r="O815" s="82"/>
      <c r="P815" s="211">
        <f>O815*H815</f>
        <v>0</v>
      </c>
      <c r="Q815" s="211">
        <v>0</v>
      </c>
      <c r="R815" s="211">
        <f>Q815*H815</f>
        <v>0</v>
      </c>
      <c r="S815" s="211">
        <v>0</v>
      </c>
      <c r="T815" s="212">
        <f>S815*H815</f>
        <v>0</v>
      </c>
      <c r="U815" s="36"/>
      <c r="V815" s="36"/>
      <c r="W815" s="36"/>
      <c r="X815" s="36"/>
      <c r="Y815" s="36"/>
      <c r="Z815" s="36"/>
      <c r="AA815" s="36"/>
      <c r="AB815" s="36"/>
      <c r="AC815" s="36"/>
      <c r="AD815" s="36"/>
      <c r="AE815" s="36"/>
      <c r="AR815" s="213" t="s">
        <v>238</v>
      </c>
      <c r="AT815" s="213" t="s">
        <v>164</v>
      </c>
      <c r="AU815" s="213" t="s">
        <v>79</v>
      </c>
      <c r="AY815" s="15" t="s">
        <v>162</v>
      </c>
      <c r="BE815" s="214">
        <f>IF(N815="základní",J815,0)</f>
        <v>0</v>
      </c>
      <c r="BF815" s="214">
        <f>IF(N815="snížená",J815,0)</f>
        <v>0</v>
      </c>
      <c r="BG815" s="214">
        <f>IF(N815="zákl. přenesená",J815,0)</f>
        <v>0</v>
      </c>
      <c r="BH815" s="214">
        <f>IF(N815="sníž. přenesená",J815,0)</f>
        <v>0</v>
      </c>
      <c r="BI815" s="214">
        <f>IF(N815="nulová",J815,0)</f>
        <v>0</v>
      </c>
      <c r="BJ815" s="15" t="s">
        <v>77</v>
      </c>
      <c r="BK815" s="214">
        <f>ROUND(I815*H815,2)</f>
        <v>0</v>
      </c>
      <c r="BL815" s="15" t="s">
        <v>238</v>
      </c>
      <c r="BM815" s="213" t="s">
        <v>2715</v>
      </c>
    </row>
    <row r="816" spans="1:65" s="2" customFormat="1" ht="21.75" customHeight="1">
      <c r="A816" s="36"/>
      <c r="B816" s="37"/>
      <c r="C816" s="202" t="s">
        <v>2716</v>
      </c>
      <c r="D816" s="202" t="s">
        <v>164</v>
      </c>
      <c r="E816" s="203" t="s">
        <v>2717</v>
      </c>
      <c r="F816" s="204" t="s">
        <v>2718</v>
      </c>
      <c r="G816" s="205" t="s">
        <v>196</v>
      </c>
      <c r="H816" s="206">
        <v>1</v>
      </c>
      <c r="I816" s="207"/>
      <c r="J816" s="208">
        <f>ROUND(I816*H816,2)</f>
        <v>0</v>
      </c>
      <c r="K816" s="204" t="s">
        <v>19</v>
      </c>
      <c r="L816" s="42"/>
      <c r="M816" s="209" t="s">
        <v>19</v>
      </c>
      <c r="N816" s="210" t="s">
        <v>40</v>
      </c>
      <c r="O816" s="82"/>
      <c r="P816" s="211">
        <f>O816*H816</f>
        <v>0</v>
      </c>
      <c r="Q816" s="211">
        <v>0</v>
      </c>
      <c r="R816" s="211">
        <f>Q816*H816</f>
        <v>0</v>
      </c>
      <c r="S816" s="211">
        <v>0</v>
      </c>
      <c r="T816" s="212">
        <f>S816*H816</f>
        <v>0</v>
      </c>
      <c r="U816" s="36"/>
      <c r="V816" s="36"/>
      <c r="W816" s="36"/>
      <c r="X816" s="36"/>
      <c r="Y816" s="36"/>
      <c r="Z816" s="36"/>
      <c r="AA816" s="36"/>
      <c r="AB816" s="36"/>
      <c r="AC816" s="36"/>
      <c r="AD816" s="36"/>
      <c r="AE816" s="36"/>
      <c r="AR816" s="213" t="s">
        <v>238</v>
      </c>
      <c r="AT816" s="213" t="s">
        <v>164</v>
      </c>
      <c r="AU816" s="213" t="s">
        <v>79</v>
      </c>
      <c r="AY816" s="15" t="s">
        <v>162</v>
      </c>
      <c r="BE816" s="214">
        <f>IF(N816="základní",J816,0)</f>
        <v>0</v>
      </c>
      <c r="BF816" s="214">
        <f>IF(N816="snížená",J816,0)</f>
        <v>0</v>
      </c>
      <c r="BG816" s="214">
        <f>IF(N816="zákl. přenesená",J816,0)</f>
        <v>0</v>
      </c>
      <c r="BH816" s="214">
        <f>IF(N816="sníž. přenesená",J816,0)</f>
        <v>0</v>
      </c>
      <c r="BI816" s="214">
        <f>IF(N816="nulová",J816,0)</f>
        <v>0</v>
      </c>
      <c r="BJ816" s="15" t="s">
        <v>77</v>
      </c>
      <c r="BK816" s="214">
        <f>ROUND(I816*H816,2)</f>
        <v>0</v>
      </c>
      <c r="BL816" s="15" t="s">
        <v>238</v>
      </c>
      <c r="BM816" s="213" t="s">
        <v>2719</v>
      </c>
    </row>
    <row r="817" spans="1:65" s="2" customFormat="1" ht="21.75" customHeight="1">
      <c r="A817" s="36"/>
      <c r="B817" s="37"/>
      <c r="C817" s="202" t="s">
        <v>2720</v>
      </c>
      <c r="D817" s="202" t="s">
        <v>164</v>
      </c>
      <c r="E817" s="203" t="s">
        <v>2721</v>
      </c>
      <c r="F817" s="204" t="s">
        <v>2722</v>
      </c>
      <c r="G817" s="205" t="s">
        <v>196</v>
      </c>
      <c r="H817" s="206">
        <v>1</v>
      </c>
      <c r="I817" s="207"/>
      <c r="J817" s="208">
        <f>ROUND(I817*H817,2)</f>
        <v>0</v>
      </c>
      <c r="K817" s="204" t="s">
        <v>19</v>
      </c>
      <c r="L817" s="42"/>
      <c r="M817" s="209" t="s">
        <v>19</v>
      </c>
      <c r="N817" s="210" t="s">
        <v>40</v>
      </c>
      <c r="O817" s="82"/>
      <c r="P817" s="211">
        <f>O817*H817</f>
        <v>0</v>
      </c>
      <c r="Q817" s="211">
        <v>0</v>
      </c>
      <c r="R817" s="211">
        <f>Q817*H817</f>
        <v>0</v>
      </c>
      <c r="S817" s="211">
        <v>0</v>
      </c>
      <c r="T817" s="212">
        <f>S817*H817</f>
        <v>0</v>
      </c>
      <c r="U817" s="36"/>
      <c r="V817" s="36"/>
      <c r="W817" s="36"/>
      <c r="X817" s="36"/>
      <c r="Y817" s="36"/>
      <c r="Z817" s="36"/>
      <c r="AA817" s="36"/>
      <c r="AB817" s="36"/>
      <c r="AC817" s="36"/>
      <c r="AD817" s="36"/>
      <c r="AE817" s="36"/>
      <c r="AR817" s="213" t="s">
        <v>238</v>
      </c>
      <c r="AT817" s="213" t="s">
        <v>164</v>
      </c>
      <c r="AU817" s="213" t="s">
        <v>79</v>
      </c>
      <c r="AY817" s="15" t="s">
        <v>162</v>
      </c>
      <c r="BE817" s="214">
        <f>IF(N817="základní",J817,0)</f>
        <v>0</v>
      </c>
      <c r="BF817" s="214">
        <f>IF(N817="snížená",J817,0)</f>
        <v>0</v>
      </c>
      <c r="BG817" s="214">
        <f>IF(N817="zákl. přenesená",J817,0)</f>
        <v>0</v>
      </c>
      <c r="BH817" s="214">
        <f>IF(N817="sníž. přenesená",J817,0)</f>
        <v>0</v>
      </c>
      <c r="BI817" s="214">
        <f>IF(N817="nulová",J817,0)</f>
        <v>0</v>
      </c>
      <c r="BJ817" s="15" t="s">
        <v>77</v>
      </c>
      <c r="BK817" s="214">
        <f>ROUND(I817*H817,2)</f>
        <v>0</v>
      </c>
      <c r="BL817" s="15" t="s">
        <v>238</v>
      </c>
      <c r="BM817" s="213" t="s">
        <v>2723</v>
      </c>
    </row>
    <row r="818" spans="1:65" s="2" customFormat="1" ht="16.5" customHeight="1">
      <c r="A818" s="36"/>
      <c r="B818" s="37"/>
      <c r="C818" s="202" t="s">
        <v>2724</v>
      </c>
      <c r="D818" s="202" t="s">
        <v>164</v>
      </c>
      <c r="E818" s="203" t="s">
        <v>2725</v>
      </c>
      <c r="F818" s="204" t="s">
        <v>2726</v>
      </c>
      <c r="G818" s="205" t="s">
        <v>196</v>
      </c>
      <c r="H818" s="206">
        <v>1</v>
      </c>
      <c r="I818" s="207"/>
      <c r="J818" s="208">
        <f>ROUND(I818*H818,2)</f>
        <v>0</v>
      </c>
      <c r="K818" s="204" t="s">
        <v>19</v>
      </c>
      <c r="L818" s="42"/>
      <c r="M818" s="209" t="s">
        <v>19</v>
      </c>
      <c r="N818" s="210" t="s">
        <v>40</v>
      </c>
      <c r="O818" s="82"/>
      <c r="P818" s="211">
        <f>O818*H818</f>
        <v>0</v>
      </c>
      <c r="Q818" s="211">
        <v>0</v>
      </c>
      <c r="R818" s="211">
        <f>Q818*H818</f>
        <v>0</v>
      </c>
      <c r="S818" s="211">
        <v>0</v>
      </c>
      <c r="T818" s="212">
        <f>S818*H818</f>
        <v>0</v>
      </c>
      <c r="U818" s="36"/>
      <c r="V818" s="36"/>
      <c r="W818" s="36"/>
      <c r="X818" s="36"/>
      <c r="Y818" s="36"/>
      <c r="Z818" s="36"/>
      <c r="AA818" s="36"/>
      <c r="AB818" s="36"/>
      <c r="AC818" s="36"/>
      <c r="AD818" s="36"/>
      <c r="AE818" s="36"/>
      <c r="AR818" s="213" t="s">
        <v>238</v>
      </c>
      <c r="AT818" s="213" t="s">
        <v>164</v>
      </c>
      <c r="AU818" s="213" t="s">
        <v>79</v>
      </c>
      <c r="AY818" s="15" t="s">
        <v>162</v>
      </c>
      <c r="BE818" s="214">
        <f>IF(N818="základní",J818,0)</f>
        <v>0</v>
      </c>
      <c r="BF818" s="214">
        <f>IF(N818="snížená",J818,0)</f>
        <v>0</v>
      </c>
      <c r="BG818" s="214">
        <f>IF(N818="zákl. přenesená",J818,0)</f>
        <v>0</v>
      </c>
      <c r="BH818" s="214">
        <f>IF(N818="sníž. přenesená",J818,0)</f>
        <v>0</v>
      </c>
      <c r="BI818" s="214">
        <f>IF(N818="nulová",J818,0)</f>
        <v>0</v>
      </c>
      <c r="BJ818" s="15" t="s">
        <v>77</v>
      </c>
      <c r="BK818" s="214">
        <f>ROUND(I818*H818,2)</f>
        <v>0</v>
      </c>
      <c r="BL818" s="15" t="s">
        <v>238</v>
      </c>
      <c r="BM818" s="213" t="s">
        <v>2727</v>
      </c>
    </row>
    <row r="819" spans="1:65" s="2" customFormat="1" ht="16.5" customHeight="1">
      <c r="A819" s="36"/>
      <c r="B819" s="37"/>
      <c r="C819" s="202" t="s">
        <v>2728</v>
      </c>
      <c r="D819" s="202" t="s">
        <v>164</v>
      </c>
      <c r="E819" s="203" t="s">
        <v>2729</v>
      </c>
      <c r="F819" s="204" t="s">
        <v>2730</v>
      </c>
      <c r="G819" s="205" t="s">
        <v>196</v>
      </c>
      <c r="H819" s="206">
        <v>1</v>
      </c>
      <c r="I819" s="207"/>
      <c r="J819" s="208">
        <f>ROUND(I819*H819,2)</f>
        <v>0</v>
      </c>
      <c r="K819" s="204" t="s">
        <v>19</v>
      </c>
      <c r="L819" s="42"/>
      <c r="M819" s="209" t="s">
        <v>19</v>
      </c>
      <c r="N819" s="210" t="s">
        <v>40</v>
      </c>
      <c r="O819" s="82"/>
      <c r="P819" s="211">
        <f>O819*H819</f>
        <v>0</v>
      </c>
      <c r="Q819" s="211">
        <v>0</v>
      </c>
      <c r="R819" s="211">
        <f>Q819*H819</f>
        <v>0</v>
      </c>
      <c r="S819" s="211">
        <v>0</v>
      </c>
      <c r="T819" s="212">
        <f>S819*H819</f>
        <v>0</v>
      </c>
      <c r="U819" s="36"/>
      <c r="V819" s="36"/>
      <c r="W819" s="36"/>
      <c r="X819" s="36"/>
      <c r="Y819" s="36"/>
      <c r="Z819" s="36"/>
      <c r="AA819" s="36"/>
      <c r="AB819" s="36"/>
      <c r="AC819" s="36"/>
      <c r="AD819" s="36"/>
      <c r="AE819" s="36"/>
      <c r="AR819" s="213" t="s">
        <v>238</v>
      </c>
      <c r="AT819" s="213" t="s">
        <v>164</v>
      </c>
      <c r="AU819" s="213" t="s">
        <v>79</v>
      </c>
      <c r="AY819" s="15" t="s">
        <v>162</v>
      </c>
      <c r="BE819" s="214">
        <f>IF(N819="základní",J819,0)</f>
        <v>0</v>
      </c>
      <c r="BF819" s="214">
        <f>IF(N819="snížená",J819,0)</f>
        <v>0</v>
      </c>
      <c r="BG819" s="214">
        <f>IF(N819="zákl. přenesená",J819,0)</f>
        <v>0</v>
      </c>
      <c r="BH819" s="214">
        <f>IF(N819="sníž. přenesená",J819,0)</f>
        <v>0</v>
      </c>
      <c r="BI819" s="214">
        <f>IF(N819="nulová",J819,0)</f>
        <v>0</v>
      </c>
      <c r="BJ819" s="15" t="s">
        <v>77</v>
      </c>
      <c r="BK819" s="214">
        <f>ROUND(I819*H819,2)</f>
        <v>0</v>
      </c>
      <c r="BL819" s="15" t="s">
        <v>238</v>
      </c>
      <c r="BM819" s="213" t="s">
        <v>2731</v>
      </c>
    </row>
    <row r="820" spans="1:65" s="2" customFormat="1" ht="16.5" customHeight="1">
      <c r="A820" s="36"/>
      <c r="B820" s="37"/>
      <c r="C820" s="202" t="s">
        <v>2732</v>
      </c>
      <c r="D820" s="202" t="s">
        <v>164</v>
      </c>
      <c r="E820" s="203" t="s">
        <v>2733</v>
      </c>
      <c r="F820" s="204" t="s">
        <v>2734</v>
      </c>
      <c r="G820" s="205" t="s">
        <v>196</v>
      </c>
      <c r="H820" s="206">
        <v>1</v>
      </c>
      <c r="I820" s="207"/>
      <c r="J820" s="208">
        <f>ROUND(I820*H820,2)</f>
        <v>0</v>
      </c>
      <c r="K820" s="204" t="s">
        <v>19</v>
      </c>
      <c r="L820" s="42"/>
      <c r="M820" s="209" t="s">
        <v>19</v>
      </c>
      <c r="N820" s="210" t="s">
        <v>40</v>
      </c>
      <c r="O820" s="82"/>
      <c r="P820" s="211">
        <f>O820*H820</f>
        <v>0</v>
      </c>
      <c r="Q820" s="211">
        <v>0</v>
      </c>
      <c r="R820" s="211">
        <f>Q820*H820</f>
        <v>0</v>
      </c>
      <c r="S820" s="211">
        <v>0</v>
      </c>
      <c r="T820" s="212">
        <f>S820*H820</f>
        <v>0</v>
      </c>
      <c r="U820" s="36"/>
      <c r="V820" s="36"/>
      <c r="W820" s="36"/>
      <c r="X820" s="36"/>
      <c r="Y820" s="36"/>
      <c r="Z820" s="36"/>
      <c r="AA820" s="36"/>
      <c r="AB820" s="36"/>
      <c r="AC820" s="36"/>
      <c r="AD820" s="36"/>
      <c r="AE820" s="36"/>
      <c r="AR820" s="213" t="s">
        <v>238</v>
      </c>
      <c r="AT820" s="213" t="s">
        <v>164</v>
      </c>
      <c r="AU820" s="213" t="s">
        <v>79</v>
      </c>
      <c r="AY820" s="15" t="s">
        <v>162</v>
      </c>
      <c r="BE820" s="214">
        <f>IF(N820="základní",J820,0)</f>
        <v>0</v>
      </c>
      <c r="BF820" s="214">
        <f>IF(N820="snížená",J820,0)</f>
        <v>0</v>
      </c>
      <c r="BG820" s="214">
        <f>IF(N820="zákl. přenesená",J820,0)</f>
        <v>0</v>
      </c>
      <c r="BH820" s="214">
        <f>IF(N820="sníž. přenesená",J820,0)</f>
        <v>0</v>
      </c>
      <c r="BI820" s="214">
        <f>IF(N820="nulová",J820,0)</f>
        <v>0</v>
      </c>
      <c r="BJ820" s="15" t="s">
        <v>77</v>
      </c>
      <c r="BK820" s="214">
        <f>ROUND(I820*H820,2)</f>
        <v>0</v>
      </c>
      <c r="BL820" s="15" t="s">
        <v>238</v>
      </c>
      <c r="BM820" s="213" t="s">
        <v>2735</v>
      </c>
    </row>
    <row r="821" spans="1:65" s="2" customFormat="1" ht="16.5" customHeight="1">
      <c r="A821" s="36"/>
      <c r="B821" s="37"/>
      <c r="C821" s="202" t="s">
        <v>2736</v>
      </c>
      <c r="D821" s="202" t="s">
        <v>164</v>
      </c>
      <c r="E821" s="203" t="s">
        <v>2737</v>
      </c>
      <c r="F821" s="204" t="s">
        <v>2738</v>
      </c>
      <c r="G821" s="205" t="s">
        <v>196</v>
      </c>
      <c r="H821" s="206">
        <v>1</v>
      </c>
      <c r="I821" s="207"/>
      <c r="J821" s="208">
        <f>ROUND(I821*H821,2)</f>
        <v>0</v>
      </c>
      <c r="K821" s="204" t="s">
        <v>19</v>
      </c>
      <c r="L821" s="42"/>
      <c r="M821" s="209" t="s">
        <v>19</v>
      </c>
      <c r="N821" s="210" t="s">
        <v>40</v>
      </c>
      <c r="O821" s="82"/>
      <c r="P821" s="211">
        <f>O821*H821</f>
        <v>0</v>
      </c>
      <c r="Q821" s="211">
        <v>0</v>
      </c>
      <c r="R821" s="211">
        <f>Q821*H821</f>
        <v>0</v>
      </c>
      <c r="S821" s="211">
        <v>0</v>
      </c>
      <c r="T821" s="212">
        <f>S821*H821</f>
        <v>0</v>
      </c>
      <c r="U821" s="36"/>
      <c r="V821" s="36"/>
      <c r="W821" s="36"/>
      <c r="X821" s="36"/>
      <c r="Y821" s="36"/>
      <c r="Z821" s="36"/>
      <c r="AA821" s="36"/>
      <c r="AB821" s="36"/>
      <c r="AC821" s="36"/>
      <c r="AD821" s="36"/>
      <c r="AE821" s="36"/>
      <c r="AR821" s="213" t="s">
        <v>238</v>
      </c>
      <c r="AT821" s="213" t="s">
        <v>164</v>
      </c>
      <c r="AU821" s="213" t="s">
        <v>79</v>
      </c>
      <c r="AY821" s="15" t="s">
        <v>162</v>
      </c>
      <c r="BE821" s="214">
        <f>IF(N821="základní",J821,0)</f>
        <v>0</v>
      </c>
      <c r="BF821" s="214">
        <f>IF(N821="snížená",J821,0)</f>
        <v>0</v>
      </c>
      <c r="BG821" s="214">
        <f>IF(N821="zákl. přenesená",J821,0)</f>
        <v>0</v>
      </c>
      <c r="BH821" s="214">
        <f>IF(N821="sníž. přenesená",J821,0)</f>
        <v>0</v>
      </c>
      <c r="BI821" s="214">
        <f>IF(N821="nulová",J821,0)</f>
        <v>0</v>
      </c>
      <c r="BJ821" s="15" t="s">
        <v>77</v>
      </c>
      <c r="BK821" s="214">
        <f>ROUND(I821*H821,2)</f>
        <v>0</v>
      </c>
      <c r="BL821" s="15" t="s">
        <v>238</v>
      </c>
      <c r="BM821" s="213" t="s">
        <v>2739</v>
      </c>
    </row>
    <row r="822" spans="1:65" s="2" customFormat="1" ht="16.5" customHeight="1">
      <c r="A822" s="36"/>
      <c r="B822" s="37"/>
      <c r="C822" s="202" t="s">
        <v>2740</v>
      </c>
      <c r="D822" s="202" t="s">
        <v>164</v>
      </c>
      <c r="E822" s="203" t="s">
        <v>2741</v>
      </c>
      <c r="F822" s="204" t="s">
        <v>2742</v>
      </c>
      <c r="G822" s="205" t="s">
        <v>196</v>
      </c>
      <c r="H822" s="206">
        <v>1</v>
      </c>
      <c r="I822" s="207"/>
      <c r="J822" s="208">
        <f>ROUND(I822*H822,2)</f>
        <v>0</v>
      </c>
      <c r="K822" s="204" t="s">
        <v>19</v>
      </c>
      <c r="L822" s="42"/>
      <c r="M822" s="209" t="s">
        <v>19</v>
      </c>
      <c r="N822" s="210" t="s">
        <v>40</v>
      </c>
      <c r="O822" s="82"/>
      <c r="P822" s="211">
        <f>O822*H822</f>
        <v>0</v>
      </c>
      <c r="Q822" s="211">
        <v>0</v>
      </c>
      <c r="R822" s="211">
        <f>Q822*H822</f>
        <v>0</v>
      </c>
      <c r="S822" s="211">
        <v>0</v>
      </c>
      <c r="T822" s="212">
        <f>S822*H822</f>
        <v>0</v>
      </c>
      <c r="U822" s="36"/>
      <c r="V822" s="36"/>
      <c r="W822" s="36"/>
      <c r="X822" s="36"/>
      <c r="Y822" s="36"/>
      <c r="Z822" s="36"/>
      <c r="AA822" s="36"/>
      <c r="AB822" s="36"/>
      <c r="AC822" s="36"/>
      <c r="AD822" s="36"/>
      <c r="AE822" s="36"/>
      <c r="AR822" s="213" t="s">
        <v>238</v>
      </c>
      <c r="AT822" s="213" t="s">
        <v>164</v>
      </c>
      <c r="AU822" s="213" t="s">
        <v>79</v>
      </c>
      <c r="AY822" s="15" t="s">
        <v>162</v>
      </c>
      <c r="BE822" s="214">
        <f>IF(N822="základní",J822,0)</f>
        <v>0</v>
      </c>
      <c r="BF822" s="214">
        <f>IF(N822="snížená",J822,0)</f>
        <v>0</v>
      </c>
      <c r="BG822" s="214">
        <f>IF(N822="zákl. přenesená",J822,0)</f>
        <v>0</v>
      </c>
      <c r="BH822" s="214">
        <f>IF(N822="sníž. přenesená",J822,0)</f>
        <v>0</v>
      </c>
      <c r="BI822" s="214">
        <f>IF(N822="nulová",J822,0)</f>
        <v>0</v>
      </c>
      <c r="BJ822" s="15" t="s">
        <v>77</v>
      </c>
      <c r="BK822" s="214">
        <f>ROUND(I822*H822,2)</f>
        <v>0</v>
      </c>
      <c r="BL822" s="15" t="s">
        <v>238</v>
      </c>
      <c r="BM822" s="213" t="s">
        <v>2743</v>
      </c>
    </row>
    <row r="823" spans="1:65" s="2" customFormat="1" ht="24.15" customHeight="1">
      <c r="A823" s="36"/>
      <c r="B823" s="37"/>
      <c r="C823" s="202" t="s">
        <v>2744</v>
      </c>
      <c r="D823" s="202" t="s">
        <v>164</v>
      </c>
      <c r="E823" s="203" t="s">
        <v>2745</v>
      </c>
      <c r="F823" s="204" t="s">
        <v>2746</v>
      </c>
      <c r="G823" s="205" t="s">
        <v>196</v>
      </c>
      <c r="H823" s="206">
        <v>1</v>
      </c>
      <c r="I823" s="207"/>
      <c r="J823" s="208">
        <f>ROUND(I823*H823,2)</f>
        <v>0</v>
      </c>
      <c r="K823" s="204" t="s">
        <v>19</v>
      </c>
      <c r="L823" s="42"/>
      <c r="M823" s="209" t="s">
        <v>19</v>
      </c>
      <c r="N823" s="210" t="s">
        <v>40</v>
      </c>
      <c r="O823" s="82"/>
      <c r="P823" s="211">
        <f>O823*H823</f>
        <v>0</v>
      </c>
      <c r="Q823" s="211">
        <v>0</v>
      </c>
      <c r="R823" s="211">
        <f>Q823*H823</f>
        <v>0</v>
      </c>
      <c r="S823" s="211">
        <v>0</v>
      </c>
      <c r="T823" s="212">
        <f>S823*H823</f>
        <v>0</v>
      </c>
      <c r="U823" s="36"/>
      <c r="V823" s="36"/>
      <c r="W823" s="36"/>
      <c r="X823" s="36"/>
      <c r="Y823" s="36"/>
      <c r="Z823" s="36"/>
      <c r="AA823" s="36"/>
      <c r="AB823" s="36"/>
      <c r="AC823" s="36"/>
      <c r="AD823" s="36"/>
      <c r="AE823" s="36"/>
      <c r="AR823" s="213" t="s">
        <v>238</v>
      </c>
      <c r="AT823" s="213" t="s">
        <v>164</v>
      </c>
      <c r="AU823" s="213" t="s">
        <v>79</v>
      </c>
      <c r="AY823" s="15" t="s">
        <v>162</v>
      </c>
      <c r="BE823" s="214">
        <f>IF(N823="základní",J823,0)</f>
        <v>0</v>
      </c>
      <c r="BF823" s="214">
        <f>IF(N823="snížená",J823,0)</f>
        <v>0</v>
      </c>
      <c r="BG823" s="214">
        <f>IF(N823="zákl. přenesená",J823,0)</f>
        <v>0</v>
      </c>
      <c r="BH823" s="214">
        <f>IF(N823="sníž. přenesená",J823,0)</f>
        <v>0</v>
      </c>
      <c r="BI823" s="214">
        <f>IF(N823="nulová",J823,0)</f>
        <v>0</v>
      </c>
      <c r="BJ823" s="15" t="s">
        <v>77</v>
      </c>
      <c r="BK823" s="214">
        <f>ROUND(I823*H823,2)</f>
        <v>0</v>
      </c>
      <c r="BL823" s="15" t="s">
        <v>238</v>
      </c>
      <c r="BM823" s="213" t="s">
        <v>2747</v>
      </c>
    </row>
    <row r="824" spans="1:65" s="2" customFormat="1" ht="16.5" customHeight="1">
      <c r="A824" s="36"/>
      <c r="B824" s="37"/>
      <c r="C824" s="202" t="s">
        <v>2748</v>
      </c>
      <c r="D824" s="202" t="s">
        <v>164</v>
      </c>
      <c r="E824" s="203" t="s">
        <v>2749</v>
      </c>
      <c r="F824" s="204" t="s">
        <v>2750</v>
      </c>
      <c r="G824" s="205" t="s">
        <v>196</v>
      </c>
      <c r="H824" s="206">
        <v>1</v>
      </c>
      <c r="I824" s="207"/>
      <c r="J824" s="208">
        <f>ROUND(I824*H824,2)</f>
        <v>0</v>
      </c>
      <c r="K824" s="204" t="s">
        <v>19</v>
      </c>
      <c r="L824" s="42"/>
      <c r="M824" s="209" t="s">
        <v>19</v>
      </c>
      <c r="N824" s="210" t="s">
        <v>40</v>
      </c>
      <c r="O824" s="82"/>
      <c r="P824" s="211">
        <f>O824*H824</f>
        <v>0</v>
      </c>
      <c r="Q824" s="211">
        <v>0</v>
      </c>
      <c r="R824" s="211">
        <f>Q824*H824</f>
        <v>0</v>
      </c>
      <c r="S824" s="211">
        <v>0</v>
      </c>
      <c r="T824" s="212">
        <f>S824*H824</f>
        <v>0</v>
      </c>
      <c r="U824" s="36"/>
      <c r="V824" s="36"/>
      <c r="W824" s="36"/>
      <c r="X824" s="36"/>
      <c r="Y824" s="36"/>
      <c r="Z824" s="36"/>
      <c r="AA824" s="36"/>
      <c r="AB824" s="36"/>
      <c r="AC824" s="36"/>
      <c r="AD824" s="36"/>
      <c r="AE824" s="36"/>
      <c r="AR824" s="213" t="s">
        <v>238</v>
      </c>
      <c r="AT824" s="213" t="s">
        <v>164</v>
      </c>
      <c r="AU824" s="213" t="s">
        <v>79</v>
      </c>
      <c r="AY824" s="15" t="s">
        <v>162</v>
      </c>
      <c r="BE824" s="214">
        <f>IF(N824="základní",J824,0)</f>
        <v>0</v>
      </c>
      <c r="BF824" s="214">
        <f>IF(N824="snížená",J824,0)</f>
        <v>0</v>
      </c>
      <c r="BG824" s="214">
        <f>IF(N824="zákl. přenesená",J824,0)</f>
        <v>0</v>
      </c>
      <c r="BH824" s="214">
        <f>IF(N824="sníž. přenesená",J824,0)</f>
        <v>0</v>
      </c>
      <c r="BI824" s="214">
        <f>IF(N824="nulová",J824,0)</f>
        <v>0</v>
      </c>
      <c r="BJ824" s="15" t="s">
        <v>77</v>
      </c>
      <c r="BK824" s="214">
        <f>ROUND(I824*H824,2)</f>
        <v>0</v>
      </c>
      <c r="BL824" s="15" t="s">
        <v>238</v>
      </c>
      <c r="BM824" s="213" t="s">
        <v>2751</v>
      </c>
    </row>
    <row r="825" spans="1:65" s="2" customFormat="1" ht="24.15" customHeight="1">
      <c r="A825" s="36"/>
      <c r="B825" s="37"/>
      <c r="C825" s="202" t="s">
        <v>2752</v>
      </c>
      <c r="D825" s="202" t="s">
        <v>164</v>
      </c>
      <c r="E825" s="203" t="s">
        <v>2753</v>
      </c>
      <c r="F825" s="204" t="s">
        <v>2754</v>
      </c>
      <c r="G825" s="205" t="s">
        <v>196</v>
      </c>
      <c r="H825" s="206">
        <v>1</v>
      </c>
      <c r="I825" s="207"/>
      <c r="J825" s="208">
        <f>ROUND(I825*H825,2)</f>
        <v>0</v>
      </c>
      <c r="K825" s="204" t="s">
        <v>19</v>
      </c>
      <c r="L825" s="42"/>
      <c r="M825" s="209" t="s">
        <v>19</v>
      </c>
      <c r="N825" s="210" t="s">
        <v>40</v>
      </c>
      <c r="O825" s="82"/>
      <c r="P825" s="211">
        <f>O825*H825</f>
        <v>0</v>
      </c>
      <c r="Q825" s="211">
        <v>0</v>
      </c>
      <c r="R825" s="211">
        <f>Q825*H825</f>
        <v>0</v>
      </c>
      <c r="S825" s="211">
        <v>0</v>
      </c>
      <c r="T825" s="212">
        <f>S825*H825</f>
        <v>0</v>
      </c>
      <c r="U825" s="36"/>
      <c r="V825" s="36"/>
      <c r="W825" s="36"/>
      <c r="X825" s="36"/>
      <c r="Y825" s="36"/>
      <c r="Z825" s="36"/>
      <c r="AA825" s="36"/>
      <c r="AB825" s="36"/>
      <c r="AC825" s="36"/>
      <c r="AD825" s="36"/>
      <c r="AE825" s="36"/>
      <c r="AR825" s="213" t="s">
        <v>238</v>
      </c>
      <c r="AT825" s="213" t="s">
        <v>164</v>
      </c>
      <c r="AU825" s="213" t="s">
        <v>79</v>
      </c>
      <c r="AY825" s="15" t="s">
        <v>162</v>
      </c>
      <c r="BE825" s="214">
        <f>IF(N825="základní",J825,0)</f>
        <v>0</v>
      </c>
      <c r="BF825" s="214">
        <f>IF(N825="snížená",J825,0)</f>
        <v>0</v>
      </c>
      <c r="BG825" s="214">
        <f>IF(N825="zákl. přenesená",J825,0)</f>
        <v>0</v>
      </c>
      <c r="BH825" s="214">
        <f>IF(N825="sníž. přenesená",J825,0)</f>
        <v>0</v>
      </c>
      <c r="BI825" s="214">
        <f>IF(N825="nulová",J825,0)</f>
        <v>0</v>
      </c>
      <c r="BJ825" s="15" t="s">
        <v>77</v>
      </c>
      <c r="BK825" s="214">
        <f>ROUND(I825*H825,2)</f>
        <v>0</v>
      </c>
      <c r="BL825" s="15" t="s">
        <v>238</v>
      </c>
      <c r="BM825" s="213" t="s">
        <v>2755</v>
      </c>
    </row>
    <row r="826" spans="1:65" s="2" customFormat="1" ht="24.15" customHeight="1">
      <c r="A826" s="36"/>
      <c r="B826" s="37"/>
      <c r="C826" s="202" t="s">
        <v>2756</v>
      </c>
      <c r="D826" s="202" t="s">
        <v>164</v>
      </c>
      <c r="E826" s="203" t="s">
        <v>2757</v>
      </c>
      <c r="F826" s="204" t="s">
        <v>2758</v>
      </c>
      <c r="G826" s="205" t="s">
        <v>196</v>
      </c>
      <c r="H826" s="206">
        <v>1</v>
      </c>
      <c r="I826" s="207"/>
      <c r="J826" s="208">
        <f>ROUND(I826*H826,2)</f>
        <v>0</v>
      </c>
      <c r="K826" s="204" t="s">
        <v>19</v>
      </c>
      <c r="L826" s="42"/>
      <c r="M826" s="209" t="s">
        <v>19</v>
      </c>
      <c r="N826" s="210" t="s">
        <v>40</v>
      </c>
      <c r="O826" s="82"/>
      <c r="P826" s="211">
        <f>O826*H826</f>
        <v>0</v>
      </c>
      <c r="Q826" s="211">
        <v>0</v>
      </c>
      <c r="R826" s="211">
        <f>Q826*H826</f>
        <v>0</v>
      </c>
      <c r="S826" s="211">
        <v>0</v>
      </c>
      <c r="T826" s="212">
        <f>S826*H826</f>
        <v>0</v>
      </c>
      <c r="U826" s="36"/>
      <c r="V826" s="36"/>
      <c r="W826" s="36"/>
      <c r="X826" s="36"/>
      <c r="Y826" s="36"/>
      <c r="Z826" s="36"/>
      <c r="AA826" s="36"/>
      <c r="AB826" s="36"/>
      <c r="AC826" s="36"/>
      <c r="AD826" s="36"/>
      <c r="AE826" s="36"/>
      <c r="AR826" s="213" t="s">
        <v>238</v>
      </c>
      <c r="AT826" s="213" t="s">
        <v>164</v>
      </c>
      <c r="AU826" s="213" t="s">
        <v>79</v>
      </c>
      <c r="AY826" s="15" t="s">
        <v>162</v>
      </c>
      <c r="BE826" s="214">
        <f>IF(N826="základní",J826,0)</f>
        <v>0</v>
      </c>
      <c r="BF826" s="214">
        <f>IF(N826="snížená",J826,0)</f>
        <v>0</v>
      </c>
      <c r="BG826" s="214">
        <f>IF(N826="zákl. přenesená",J826,0)</f>
        <v>0</v>
      </c>
      <c r="BH826" s="214">
        <f>IF(N826="sníž. přenesená",J826,0)</f>
        <v>0</v>
      </c>
      <c r="BI826" s="214">
        <f>IF(N826="nulová",J826,0)</f>
        <v>0</v>
      </c>
      <c r="BJ826" s="15" t="s">
        <v>77</v>
      </c>
      <c r="BK826" s="214">
        <f>ROUND(I826*H826,2)</f>
        <v>0</v>
      </c>
      <c r="BL826" s="15" t="s">
        <v>238</v>
      </c>
      <c r="BM826" s="213" t="s">
        <v>2759</v>
      </c>
    </row>
    <row r="827" spans="1:65" s="2" customFormat="1" ht="24.15" customHeight="1">
      <c r="A827" s="36"/>
      <c r="B827" s="37"/>
      <c r="C827" s="202" t="s">
        <v>2760</v>
      </c>
      <c r="D827" s="202" t="s">
        <v>164</v>
      </c>
      <c r="E827" s="203" t="s">
        <v>2761</v>
      </c>
      <c r="F827" s="204" t="s">
        <v>2762</v>
      </c>
      <c r="G827" s="205" t="s">
        <v>196</v>
      </c>
      <c r="H827" s="206">
        <v>1</v>
      </c>
      <c r="I827" s="207"/>
      <c r="J827" s="208">
        <f>ROUND(I827*H827,2)</f>
        <v>0</v>
      </c>
      <c r="K827" s="204" t="s">
        <v>19</v>
      </c>
      <c r="L827" s="42"/>
      <c r="M827" s="209" t="s">
        <v>19</v>
      </c>
      <c r="N827" s="210" t="s">
        <v>40</v>
      </c>
      <c r="O827" s="82"/>
      <c r="P827" s="211">
        <f>O827*H827</f>
        <v>0</v>
      </c>
      <c r="Q827" s="211">
        <v>0</v>
      </c>
      <c r="R827" s="211">
        <f>Q827*H827</f>
        <v>0</v>
      </c>
      <c r="S827" s="211">
        <v>0</v>
      </c>
      <c r="T827" s="212">
        <f>S827*H827</f>
        <v>0</v>
      </c>
      <c r="U827" s="36"/>
      <c r="V827" s="36"/>
      <c r="W827" s="36"/>
      <c r="X827" s="36"/>
      <c r="Y827" s="36"/>
      <c r="Z827" s="36"/>
      <c r="AA827" s="36"/>
      <c r="AB827" s="36"/>
      <c r="AC827" s="36"/>
      <c r="AD827" s="36"/>
      <c r="AE827" s="36"/>
      <c r="AR827" s="213" t="s">
        <v>238</v>
      </c>
      <c r="AT827" s="213" t="s">
        <v>164</v>
      </c>
      <c r="AU827" s="213" t="s">
        <v>79</v>
      </c>
      <c r="AY827" s="15" t="s">
        <v>162</v>
      </c>
      <c r="BE827" s="214">
        <f>IF(N827="základní",J827,0)</f>
        <v>0</v>
      </c>
      <c r="BF827" s="214">
        <f>IF(N827="snížená",J827,0)</f>
        <v>0</v>
      </c>
      <c r="BG827" s="214">
        <f>IF(N827="zákl. přenesená",J827,0)</f>
        <v>0</v>
      </c>
      <c r="BH827" s="214">
        <f>IF(N827="sníž. přenesená",J827,0)</f>
        <v>0</v>
      </c>
      <c r="BI827" s="214">
        <f>IF(N827="nulová",J827,0)</f>
        <v>0</v>
      </c>
      <c r="BJ827" s="15" t="s">
        <v>77</v>
      </c>
      <c r="BK827" s="214">
        <f>ROUND(I827*H827,2)</f>
        <v>0</v>
      </c>
      <c r="BL827" s="15" t="s">
        <v>238</v>
      </c>
      <c r="BM827" s="213" t="s">
        <v>2763</v>
      </c>
    </row>
    <row r="828" spans="1:65" s="2" customFormat="1" ht="24.15" customHeight="1">
      <c r="A828" s="36"/>
      <c r="B828" s="37"/>
      <c r="C828" s="202" t="s">
        <v>2764</v>
      </c>
      <c r="D828" s="202" t="s">
        <v>164</v>
      </c>
      <c r="E828" s="203" t="s">
        <v>2765</v>
      </c>
      <c r="F828" s="204" t="s">
        <v>2766</v>
      </c>
      <c r="G828" s="205" t="s">
        <v>196</v>
      </c>
      <c r="H828" s="206">
        <v>1</v>
      </c>
      <c r="I828" s="207"/>
      <c r="J828" s="208">
        <f>ROUND(I828*H828,2)</f>
        <v>0</v>
      </c>
      <c r="K828" s="204" t="s">
        <v>19</v>
      </c>
      <c r="L828" s="42"/>
      <c r="M828" s="209" t="s">
        <v>19</v>
      </c>
      <c r="N828" s="210" t="s">
        <v>40</v>
      </c>
      <c r="O828" s="82"/>
      <c r="P828" s="211">
        <f>O828*H828</f>
        <v>0</v>
      </c>
      <c r="Q828" s="211">
        <v>0</v>
      </c>
      <c r="R828" s="211">
        <f>Q828*H828</f>
        <v>0</v>
      </c>
      <c r="S828" s="211">
        <v>0</v>
      </c>
      <c r="T828" s="212">
        <f>S828*H828</f>
        <v>0</v>
      </c>
      <c r="U828" s="36"/>
      <c r="V828" s="36"/>
      <c r="W828" s="36"/>
      <c r="X828" s="36"/>
      <c r="Y828" s="36"/>
      <c r="Z828" s="36"/>
      <c r="AA828" s="36"/>
      <c r="AB828" s="36"/>
      <c r="AC828" s="36"/>
      <c r="AD828" s="36"/>
      <c r="AE828" s="36"/>
      <c r="AR828" s="213" t="s">
        <v>238</v>
      </c>
      <c r="AT828" s="213" t="s">
        <v>164</v>
      </c>
      <c r="AU828" s="213" t="s">
        <v>79</v>
      </c>
      <c r="AY828" s="15" t="s">
        <v>162</v>
      </c>
      <c r="BE828" s="214">
        <f>IF(N828="základní",J828,0)</f>
        <v>0</v>
      </c>
      <c r="BF828" s="214">
        <f>IF(N828="snížená",J828,0)</f>
        <v>0</v>
      </c>
      <c r="BG828" s="214">
        <f>IF(N828="zákl. přenesená",J828,0)</f>
        <v>0</v>
      </c>
      <c r="BH828" s="214">
        <f>IF(N828="sníž. přenesená",J828,0)</f>
        <v>0</v>
      </c>
      <c r="BI828" s="214">
        <f>IF(N828="nulová",J828,0)</f>
        <v>0</v>
      </c>
      <c r="BJ828" s="15" t="s">
        <v>77</v>
      </c>
      <c r="BK828" s="214">
        <f>ROUND(I828*H828,2)</f>
        <v>0</v>
      </c>
      <c r="BL828" s="15" t="s">
        <v>238</v>
      </c>
      <c r="BM828" s="213" t="s">
        <v>2767</v>
      </c>
    </row>
    <row r="829" spans="1:65" s="2" customFormat="1" ht="16.5" customHeight="1">
      <c r="A829" s="36"/>
      <c r="B829" s="37"/>
      <c r="C829" s="202" t="s">
        <v>2768</v>
      </c>
      <c r="D829" s="202" t="s">
        <v>164</v>
      </c>
      <c r="E829" s="203" t="s">
        <v>2769</v>
      </c>
      <c r="F829" s="204" t="s">
        <v>2770</v>
      </c>
      <c r="G829" s="205" t="s">
        <v>196</v>
      </c>
      <c r="H829" s="206">
        <v>1</v>
      </c>
      <c r="I829" s="207"/>
      <c r="J829" s="208">
        <f>ROUND(I829*H829,2)</f>
        <v>0</v>
      </c>
      <c r="K829" s="204" t="s">
        <v>19</v>
      </c>
      <c r="L829" s="42"/>
      <c r="M829" s="209" t="s">
        <v>19</v>
      </c>
      <c r="N829" s="210" t="s">
        <v>40</v>
      </c>
      <c r="O829" s="82"/>
      <c r="P829" s="211">
        <f>O829*H829</f>
        <v>0</v>
      </c>
      <c r="Q829" s="211">
        <v>0</v>
      </c>
      <c r="R829" s="211">
        <f>Q829*H829</f>
        <v>0</v>
      </c>
      <c r="S829" s="211">
        <v>0</v>
      </c>
      <c r="T829" s="212">
        <f>S829*H829</f>
        <v>0</v>
      </c>
      <c r="U829" s="36"/>
      <c r="V829" s="36"/>
      <c r="W829" s="36"/>
      <c r="X829" s="36"/>
      <c r="Y829" s="36"/>
      <c r="Z829" s="36"/>
      <c r="AA829" s="36"/>
      <c r="AB829" s="36"/>
      <c r="AC829" s="36"/>
      <c r="AD829" s="36"/>
      <c r="AE829" s="36"/>
      <c r="AR829" s="213" t="s">
        <v>238</v>
      </c>
      <c r="AT829" s="213" t="s">
        <v>164</v>
      </c>
      <c r="AU829" s="213" t="s">
        <v>79</v>
      </c>
      <c r="AY829" s="15" t="s">
        <v>162</v>
      </c>
      <c r="BE829" s="214">
        <f>IF(N829="základní",J829,0)</f>
        <v>0</v>
      </c>
      <c r="BF829" s="214">
        <f>IF(N829="snížená",J829,0)</f>
        <v>0</v>
      </c>
      <c r="BG829" s="214">
        <f>IF(N829="zákl. přenesená",J829,0)</f>
        <v>0</v>
      </c>
      <c r="BH829" s="214">
        <f>IF(N829="sníž. přenesená",J829,0)</f>
        <v>0</v>
      </c>
      <c r="BI829" s="214">
        <f>IF(N829="nulová",J829,0)</f>
        <v>0</v>
      </c>
      <c r="BJ829" s="15" t="s">
        <v>77</v>
      </c>
      <c r="BK829" s="214">
        <f>ROUND(I829*H829,2)</f>
        <v>0</v>
      </c>
      <c r="BL829" s="15" t="s">
        <v>238</v>
      </c>
      <c r="BM829" s="213" t="s">
        <v>2771</v>
      </c>
    </row>
    <row r="830" spans="1:65" s="2" customFormat="1" ht="16.5" customHeight="1">
      <c r="A830" s="36"/>
      <c r="B830" s="37"/>
      <c r="C830" s="202" t="s">
        <v>2772</v>
      </c>
      <c r="D830" s="202" t="s">
        <v>164</v>
      </c>
      <c r="E830" s="203" t="s">
        <v>2773</v>
      </c>
      <c r="F830" s="204" t="s">
        <v>2774</v>
      </c>
      <c r="G830" s="205" t="s">
        <v>196</v>
      </c>
      <c r="H830" s="206">
        <v>1</v>
      </c>
      <c r="I830" s="207"/>
      <c r="J830" s="208">
        <f>ROUND(I830*H830,2)</f>
        <v>0</v>
      </c>
      <c r="K830" s="204" t="s">
        <v>19</v>
      </c>
      <c r="L830" s="42"/>
      <c r="M830" s="209" t="s">
        <v>19</v>
      </c>
      <c r="N830" s="210" t="s">
        <v>40</v>
      </c>
      <c r="O830" s="82"/>
      <c r="P830" s="211">
        <f>O830*H830</f>
        <v>0</v>
      </c>
      <c r="Q830" s="211">
        <v>0</v>
      </c>
      <c r="R830" s="211">
        <f>Q830*H830</f>
        <v>0</v>
      </c>
      <c r="S830" s="211">
        <v>0</v>
      </c>
      <c r="T830" s="212">
        <f>S830*H830</f>
        <v>0</v>
      </c>
      <c r="U830" s="36"/>
      <c r="V830" s="36"/>
      <c r="W830" s="36"/>
      <c r="X830" s="36"/>
      <c r="Y830" s="36"/>
      <c r="Z830" s="36"/>
      <c r="AA830" s="36"/>
      <c r="AB830" s="36"/>
      <c r="AC830" s="36"/>
      <c r="AD830" s="36"/>
      <c r="AE830" s="36"/>
      <c r="AR830" s="213" t="s">
        <v>238</v>
      </c>
      <c r="AT830" s="213" t="s">
        <v>164</v>
      </c>
      <c r="AU830" s="213" t="s">
        <v>79</v>
      </c>
      <c r="AY830" s="15" t="s">
        <v>162</v>
      </c>
      <c r="BE830" s="214">
        <f>IF(N830="základní",J830,0)</f>
        <v>0</v>
      </c>
      <c r="BF830" s="214">
        <f>IF(N830="snížená",J830,0)</f>
        <v>0</v>
      </c>
      <c r="BG830" s="214">
        <f>IF(N830="zákl. přenesená",J830,0)</f>
        <v>0</v>
      </c>
      <c r="BH830" s="214">
        <f>IF(N830="sníž. přenesená",J830,0)</f>
        <v>0</v>
      </c>
      <c r="BI830" s="214">
        <f>IF(N830="nulová",J830,0)</f>
        <v>0</v>
      </c>
      <c r="BJ830" s="15" t="s">
        <v>77</v>
      </c>
      <c r="BK830" s="214">
        <f>ROUND(I830*H830,2)</f>
        <v>0</v>
      </c>
      <c r="BL830" s="15" t="s">
        <v>238</v>
      </c>
      <c r="BM830" s="213" t="s">
        <v>2775</v>
      </c>
    </row>
    <row r="831" spans="1:65" s="2" customFormat="1" ht="16.5" customHeight="1">
      <c r="A831" s="36"/>
      <c r="B831" s="37"/>
      <c r="C831" s="202" t="s">
        <v>2776</v>
      </c>
      <c r="D831" s="202" t="s">
        <v>164</v>
      </c>
      <c r="E831" s="203" t="s">
        <v>2777</v>
      </c>
      <c r="F831" s="204" t="s">
        <v>2778</v>
      </c>
      <c r="G831" s="205" t="s">
        <v>196</v>
      </c>
      <c r="H831" s="206">
        <v>1</v>
      </c>
      <c r="I831" s="207"/>
      <c r="J831" s="208">
        <f>ROUND(I831*H831,2)</f>
        <v>0</v>
      </c>
      <c r="K831" s="204" t="s">
        <v>19</v>
      </c>
      <c r="L831" s="42"/>
      <c r="M831" s="209" t="s">
        <v>19</v>
      </c>
      <c r="N831" s="210" t="s">
        <v>40</v>
      </c>
      <c r="O831" s="82"/>
      <c r="P831" s="211">
        <f>O831*H831</f>
        <v>0</v>
      </c>
      <c r="Q831" s="211">
        <v>0</v>
      </c>
      <c r="R831" s="211">
        <f>Q831*H831</f>
        <v>0</v>
      </c>
      <c r="S831" s="211">
        <v>0</v>
      </c>
      <c r="T831" s="212">
        <f>S831*H831</f>
        <v>0</v>
      </c>
      <c r="U831" s="36"/>
      <c r="V831" s="36"/>
      <c r="W831" s="36"/>
      <c r="X831" s="36"/>
      <c r="Y831" s="36"/>
      <c r="Z831" s="36"/>
      <c r="AA831" s="36"/>
      <c r="AB831" s="36"/>
      <c r="AC831" s="36"/>
      <c r="AD831" s="36"/>
      <c r="AE831" s="36"/>
      <c r="AR831" s="213" t="s">
        <v>238</v>
      </c>
      <c r="AT831" s="213" t="s">
        <v>164</v>
      </c>
      <c r="AU831" s="213" t="s">
        <v>79</v>
      </c>
      <c r="AY831" s="15" t="s">
        <v>162</v>
      </c>
      <c r="BE831" s="214">
        <f>IF(N831="základní",J831,0)</f>
        <v>0</v>
      </c>
      <c r="BF831" s="214">
        <f>IF(N831="snížená",J831,0)</f>
        <v>0</v>
      </c>
      <c r="BG831" s="214">
        <f>IF(N831="zákl. přenesená",J831,0)</f>
        <v>0</v>
      </c>
      <c r="BH831" s="214">
        <f>IF(N831="sníž. přenesená",J831,0)</f>
        <v>0</v>
      </c>
      <c r="BI831" s="214">
        <f>IF(N831="nulová",J831,0)</f>
        <v>0</v>
      </c>
      <c r="BJ831" s="15" t="s">
        <v>77</v>
      </c>
      <c r="BK831" s="214">
        <f>ROUND(I831*H831,2)</f>
        <v>0</v>
      </c>
      <c r="BL831" s="15" t="s">
        <v>238</v>
      </c>
      <c r="BM831" s="213" t="s">
        <v>2779</v>
      </c>
    </row>
    <row r="832" spans="1:65" s="2" customFormat="1" ht="16.5" customHeight="1">
      <c r="A832" s="36"/>
      <c r="B832" s="37"/>
      <c r="C832" s="202" t="s">
        <v>2780</v>
      </c>
      <c r="D832" s="202" t="s">
        <v>164</v>
      </c>
      <c r="E832" s="203" t="s">
        <v>2781</v>
      </c>
      <c r="F832" s="204" t="s">
        <v>2782</v>
      </c>
      <c r="G832" s="205" t="s">
        <v>196</v>
      </c>
      <c r="H832" s="206">
        <v>1</v>
      </c>
      <c r="I832" s="207"/>
      <c r="J832" s="208">
        <f>ROUND(I832*H832,2)</f>
        <v>0</v>
      </c>
      <c r="K832" s="204" t="s">
        <v>19</v>
      </c>
      <c r="L832" s="42"/>
      <c r="M832" s="209" t="s">
        <v>19</v>
      </c>
      <c r="N832" s="210" t="s">
        <v>40</v>
      </c>
      <c r="O832" s="82"/>
      <c r="P832" s="211">
        <f>O832*H832</f>
        <v>0</v>
      </c>
      <c r="Q832" s="211">
        <v>0</v>
      </c>
      <c r="R832" s="211">
        <f>Q832*H832</f>
        <v>0</v>
      </c>
      <c r="S832" s="211">
        <v>0</v>
      </c>
      <c r="T832" s="212">
        <f>S832*H832</f>
        <v>0</v>
      </c>
      <c r="U832" s="36"/>
      <c r="V832" s="36"/>
      <c r="W832" s="36"/>
      <c r="X832" s="36"/>
      <c r="Y832" s="36"/>
      <c r="Z832" s="36"/>
      <c r="AA832" s="36"/>
      <c r="AB832" s="36"/>
      <c r="AC832" s="36"/>
      <c r="AD832" s="36"/>
      <c r="AE832" s="36"/>
      <c r="AR832" s="213" t="s">
        <v>238</v>
      </c>
      <c r="AT832" s="213" t="s">
        <v>164</v>
      </c>
      <c r="AU832" s="213" t="s">
        <v>79</v>
      </c>
      <c r="AY832" s="15" t="s">
        <v>162</v>
      </c>
      <c r="BE832" s="214">
        <f>IF(N832="základní",J832,0)</f>
        <v>0</v>
      </c>
      <c r="BF832" s="214">
        <f>IF(N832="snížená",J832,0)</f>
        <v>0</v>
      </c>
      <c r="BG832" s="214">
        <f>IF(N832="zákl. přenesená",J832,0)</f>
        <v>0</v>
      </c>
      <c r="BH832" s="214">
        <f>IF(N832="sníž. přenesená",J832,0)</f>
        <v>0</v>
      </c>
      <c r="BI832" s="214">
        <f>IF(N832="nulová",J832,0)</f>
        <v>0</v>
      </c>
      <c r="BJ832" s="15" t="s">
        <v>77</v>
      </c>
      <c r="BK832" s="214">
        <f>ROUND(I832*H832,2)</f>
        <v>0</v>
      </c>
      <c r="BL832" s="15" t="s">
        <v>238</v>
      </c>
      <c r="BM832" s="213" t="s">
        <v>2783</v>
      </c>
    </row>
    <row r="833" spans="1:65" s="2" customFormat="1" ht="21.75" customHeight="1">
      <c r="A833" s="36"/>
      <c r="B833" s="37"/>
      <c r="C833" s="202" t="s">
        <v>2784</v>
      </c>
      <c r="D833" s="202" t="s">
        <v>164</v>
      </c>
      <c r="E833" s="203" t="s">
        <v>2785</v>
      </c>
      <c r="F833" s="204" t="s">
        <v>2786</v>
      </c>
      <c r="G833" s="205" t="s">
        <v>196</v>
      </c>
      <c r="H833" s="206">
        <v>1</v>
      </c>
      <c r="I833" s="207"/>
      <c r="J833" s="208">
        <f>ROUND(I833*H833,2)</f>
        <v>0</v>
      </c>
      <c r="K833" s="204" t="s">
        <v>19</v>
      </c>
      <c r="L833" s="42"/>
      <c r="M833" s="209" t="s">
        <v>19</v>
      </c>
      <c r="N833" s="210" t="s">
        <v>40</v>
      </c>
      <c r="O833" s="82"/>
      <c r="P833" s="211">
        <f>O833*H833</f>
        <v>0</v>
      </c>
      <c r="Q833" s="211">
        <v>0</v>
      </c>
      <c r="R833" s="211">
        <f>Q833*H833</f>
        <v>0</v>
      </c>
      <c r="S833" s="211">
        <v>0</v>
      </c>
      <c r="T833" s="212">
        <f>S833*H833</f>
        <v>0</v>
      </c>
      <c r="U833" s="36"/>
      <c r="V833" s="36"/>
      <c r="W833" s="36"/>
      <c r="X833" s="36"/>
      <c r="Y833" s="36"/>
      <c r="Z833" s="36"/>
      <c r="AA833" s="36"/>
      <c r="AB833" s="36"/>
      <c r="AC833" s="36"/>
      <c r="AD833" s="36"/>
      <c r="AE833" s="36"/>
      <c r="AR833" s="213" t="s">
        <v>238</v>
      </c>
      <c r="AT833" s="213" t="s">
        <v>164</v>
      </c>
      <c r="AU833" s="213" t="s">
        <v>79</v>
      </c>
      <c r="AY833" s="15" t="s">
        <v>162</v>
      </c>
      <c r="BE833" s="214">
        <f>IF(N833="základní",J833,0)</f>
        <v>0</v>
      </c>
      <c r="BF833" s="214">
        <f>IF(N833="snížená",J833,0)</f>
        <v>0</v>
      </c>
      <c r="BG833" s="214">
        <f>IF(N833="zákl. přenesená",J833,0)</f>
        <v>0</v>
      </c>
      <c r="BH833" s="214">
        <f>IF(N833="sníž. přenesená",J833,0)</f>
        <v>0</v>
      </c>
      <c r="BI833" s="214">
        <f>IF(N833="nulová",J833,0)</f>
        <v>0</v>
      </c>
      <c r="BJ833" s="15" t="s">
        <v>77</v>
      </c>
      <c r="BK833" s="214">
        <f>ROUND(I833*H833,2)</f>
        <v>0</v>
      </c>
      <c r="BL833" s="15" t="s">
        <v>238</v>
      </c>
      <c r="BM833" s="213" t="s">
        <v>2787</v>
      </c>
    </row>
    <row r="834" spans="1:65" s="2" customFormat="1" ht="21.75" customHeight="1">
      <c r="A834" s="36"/>
      <c r="B834" s="37"/>
      <c r="C834" s="202" t="s">
        <v>2788</v>
      </c>
      <c r="D834" s="202" t="s">
        <v>164</v>
      </c>
      <c r="E834" s="203" t="s">
        <v>2789</v>
      </c>
      <c r="F834" s="204" t="s">
        <v>2790</v>
      </c>
      <c r="G834" s="205" t="s">
        <v>196</v>
      </c>
      <c r="H834" s="206">
        <v>1</v>
      </c>
      <c r="I834" s="207"/>
      <c r="J834" s="208">
        <f>ROUND(I834*H834,2)</f>
        <v>0</v>
      </c>
      <c r="K834" s="204" t="s">
        <v>19</v>
      </c>
      <c r="L834" s="42"/>
      <c r="M834" s="209" t="s">
        <v>19</v>
      </c>
      <c r="N834" s="210" t="s">
        <v>40</v>
      </c>
      <c r="O834" s="82"/>
      <c r="P834" s="211">
        <f>O834*H834</f>
        <v>0</v>
      </c>
      <c r="Q834" s="211">
        <v>0</v>
      </c>
      <c r="R834" s="211">
        <f>Q834*H834</f>
        <v>0</v>
      </c>
      <c r="S834" s="211">
        <v>0</v>
      </c>
      <c r="T834" s="212">
        <f>S834*H834</f>
        <v>0</v>
      </c>
      <c r="U834" s="36"/>
      <c r="V834" s="36"/>
      <c r="W834" s="36"/>
      <c r="X834" s="36"/>
      <c r="Y834" s="36"/>
      <c r="Z834" s="36"/>
      <c r="AA834" s="36"/>
      <c r="AB834" s="36"/>
      <c r="AC834" s="36"/>
      <c r="AD834" s="36"/>
      <c r="AE834" s="36"/>
      <c r="AR834" s="213" t="s">
        <v>238</v>
      </c>
      <c r="AT834" s="213" t="s">
        <v>164</v>
      </c>
      <c r="AU834" s="213" t="s">
        <v>79</v>
      </c>
      <c r="AY834" s="15" t="s">
        <v>162</v>
      </c>
      <c r="BE834" s="214">
        <f>IF(N834="základní",J834,0)</f>
        <v>0</v>
      </c>
      <c r="BF834" s="214">
        <f>IF(N834="snížená",J834,0)</f>
        <v>0</v>
      </c>
      <c r="BG834" s="214">
        <f>IF(N834="zákl. přenesená",J834,0)</f>
        <v>0</v>
      </c>
      <c r="BH834" s="214">
        <f>IF(N834="sníž. přenesená",J834,0)</f>
        <v>0</v>
      </c>
      <c r="BI834" s="214">
        <f>IF(N834="nulová",J834,0)</f>
        <v>0</v>
      </c>
      <c r="BJ834" s="15" t="s">
        <v>77</v>
      </c>
      <c r="BK834" s="214">
        <f>ROUND(I834*H834,2)</f>
        <v>0</v>
      </c>
      <c r="BL834" s="15" t="s">
        <v>238</v>
      </c>
      <c r="BM834" s="213" t="s">
        <v>2791</v>
      </c>
    </row>
    <row r="835" spans="1:65" s="2" customFormat="1" ht="21.75" customHeight="1">
      <c r="A835" s="36"/>
      <c r="B835" s="37"/>
      <c r="C835" s="202" t="s">
        <v>2792</v>
      </c>
      <c r="D835" s="202" t="s">
        <v>164</v>
      </c>
      <c r="E835" s="203" t="s">
        <v>2793</v>
      </c>
      <c r="F835" s="204" t="s">
        <v>2794</v>
      </c>
      <c r="G835" s="205" t="s">
        <v>196</v>
      </c>
      <c r="H835" s="206">
        <v>1</v>
      </c>
      <c r="I835" s="207"/>
      <c r="J835" s="208">
        <f>ROUND(I835*H835,2)</f>
        <v>0</v>
      </c>
      <c r="K835" s="204" t="s">
        <v>19</v>
      </c>
      <c r="L835" s="42"/>
      <c r="M835" s="209" t="s">
        <v>19</v>
      </c>
      <c r="N835" s="210" t="s">
        <v>40</v>
      </c>
      <c r="O835" s="82"/>
      <c r="P835" s="211">
        <f>O835*H835</f>
        <v>0</v>
      </c>
      <c r="Q835" s="211">
        <v>0</v>
      </c>
      <c r="R835" s="211">
        <f>Q835*H835</f>
        <v>0</v>
      </c>
      <c r="S835" s="211">
        <v>0</v>
      </c>
      <c r="T835" s="212">
        <f>S835*H835</f>
        <v>0</v>
      </c>
      <c r="U835" s="36"/>
      <c r="V835" s="36"/>
      <c r="W835" s="36"/>
      <c r="X835" s="36"/>
      <c r="Y835" s="36"/>
      <c r="Z835" s="36"/>
      <c r="AA835" s="36"/>
      <c r="AB835" s="36"/>
      <c r="AC835" s="36"/>
      <c r="AD835" s="36"/>
      <c r="AE835" s="36"/>
      <c r="AR835" s="213" t="s">
        <v>238</v>
      </c>
      <c r="AT835" s="213" t="s">
        <v>164</v>
      </c>
      <c r="AU835" s="213" t="s">
        <v>79</v>
      </c>
      <c r="AY835" s="15" t="s">
        <v>162</v>
      </c>
      <c r="BE835" s="214">
        <f>IF(N835="základní",J835,0)</f>
        <v>0</v>
      </c>
      <c r="BF835" s="214">
        <f>IF(N835="snížená",J835,0)</f>
        <v>0</v>
      </c>
      <c r="BG835" s="214">
        <f>IF(N835="zákl. přenesená",J835,0)</f>
        <v>0</v>
      </c>
      <c r="BH835" s="214">
        <f>IF(N835="sníž. přenesená",J835,0)</f>
        <v>0</v>
      </c>
      <c r="BI835" s="214">
        <f>IF(N835="nulová",J835,0)</f>
        <v>0</v>
      </c>
      <c r="BJ835" s="15" t="s">
        <v>77</v>
      </c>
      <c r="BK835" s="214">
        <f>ROUND(I835*H835,2)</f>
        <v>0</v>
      </c>
      <c r="BL835" s="15" t="s">
        <v>238</v>
      </c>
      <c r="BM835" s="213" t="s">
        <v>2795</v>
      </c>
    </row>
    <row r="836" spans="1:65" s="2" customFormat="1" ht="21.75" customHeight="1">
      <c r="A836" s="36"/>
      <c r="B836" s="37"/>
      <c r="C836" s="202" t="s">
        <v>2796</v>
      </c>
      <c r="D836" s="202" t="s">
        <v>164</v>
      </c>
      <c r="E836" s="203" t="s">
        <v>2797</v>
      </c>
      <c r="F836" s="204" t="s">
        <v>2798</v>
      </c>
      <c r="G836" s="205" t="s">
        <v>196</v>
      </c>
      <c r="H836" s="206">
        <v>1</v>
      </c>
      <c r="I836" s="207"/>
      <c r="J836" s="208">
        <f>ROUND(I836*H836,2)</f>
        <v>0</v>
      </c>
      <c r="K836" s="204" t="s">
        <v>19</v>
      </c>
      <c r="L836" s="42"/>
      <c r="M836" s="209" t="s">
        <v>19</v>
      </c>
      <c r="N836" s="210" t="s">
        <v>40</v>
      </c>
      <c r="O836" s="82"/>
      <c r="P836" s="211">
        <f>O836*H836</f>
        <v>0</v>
      </c>
      <c r="Q836" s="211">
        <v>0</v>
      </c>
      <c r="R836" s="211">
        <f>Q836*H836</f>
        <v>0</v>
      </c>
      <c r="S836" s="211">
        <v>0</v>
      </c>
      <c r="T836" s="212">
        <f>S836*H836</f>
        <v>0</v>
      </c>
      <c r="U836" s="36"/>
      <c r="V836" s="36"/>
      <c r="W836" s="36"/>
      <c r="X836" s="36"/>
      <c r="Y836" s="36"/>
      <c r="Z836" s="36"/>
      <c r="AA836" s="36"/>
      <c r="AB836" s="36"/>
      <c r="AC836" s="36"/>
      <c r="AD836" s="36"/>
      <c r="AE836" s="36"/>
      <c r="AR836" s="213" t="s">
        <v>238</v>
      </c>
      <c r="AT836" s="213" t="s">
        <v>164</v>
      </c>
      <c r="AU836" s="213" t="s">
        <v>79</v>
      </c>
      <c r="AY836" s="15" t="s">
        <v>162</v>
      </c>
      <c r="BE836" s="214">
        <f>IF(N836="základní",J836,0)</f>
        <v>0</v>
      </c>
      <c r="BF836" s="214">
        <f>IF(N836="snížená",J836,0)</f>
        <v>0</v>
      </c>
      <c r="BG836" s="214">
        <f>IF(N836="zákl. přenesená",J836,0)</f>
        <v>0</v>
      </c>
      <c r="BH836" s="214">
        <f>IF(N836="sníž. přenesená",J836,0)</f>
        <v>0</v>
      </c>
      <c r="BI836" s="214">
        <f>IF(N836="nulová",J836,0)</f>
        <v>0</v>
      </c>
      <c r="BJ836" s="15" t="s">
        <v>77</v>
      </c>
      <c r="BK836" s="214">
        <f>ROUND(I836*H836,2)</f>
        <v>0</v>
      </c>
      <c r="BL836" s="15" t="s">
        <v>238</v>
      </c>
      <c r="BM836" s="213" t="s">
        <v>2799</v>
      </c>
    </row>
    <row r="837" spans="1:65" s="2" customFormat="1" ht="24.15" customHeight="1">
      <c r="A837" s="36"/>
      <c r="B837" s="37"/>
      <c r="C837" s="202" t="s">
        <v>2800</v>
      </c>
      <c r="D837" s="202" t="s">
        <v>164</v>
      </c>
      <c r="E837" s="203" t="s">
        <v>2801</v>
      </c>
      <c r="F837" s="204" t="s">
        <v>2802</v>
      </c>
      <c r="G837" s="205" t="s">
        <v>196</v>
      </c>
      <c r="H837" s="206">
        <v>1</v>
      </c>
      <c r="I837" s="207"/>
      <c r="J837" s="208">
        <f>ROUND(I837*H837,2)</f>
        <v>0</v>
      </c>
      <c r="K837" s="204" t="s">
        <v>19</v>
      </c>
      <c r="L837" s="42"/>
      <c r="M837" s="209" t="s">
        <v>19</v>
      </c>
      <c r="N837" s="210" t="s">
        <v>40</v>
      </c>
      <c r="O837" s="82"/>
      <c r="P837" s="211">
        <f>O837*H837</f>
        <v>0</v>
      </c>
      <c r="Q837" s="211">
        <v>0</v>
      </c>
      <c r="R837" s="211">
        <f>Q837*H837</f>
        <v>0</v>
      </c>
      <c r="S837" s="211">
        <v>0</v>
      </c>
      <c r="T837" s="212">
        <f>S837*H837</f>
        <v>0</v>
      </c>
      <c r="U837" s="36"/>
      <c r="V837" s="36"/>
      <c r="W837" s="36"/>
      <c r="X837" s="36"/>
      <c r="Y837" s="36"/>
      <c r="Z837" s="36"/>
      <c r="AA837" s="36"/>
      <c r="AB837" s="36"/>
      <c r="AC837" s="36"/>
      <c r="AD837" s="36"/>
      <c r="AE837" s="36"/>
      <c r="AR837" s="213" t="s">
        <v>238</v>
      </c>
      <c r="AT837" s="213" t="s">
        <v>164</v>
      </c>
      <c r="AU837" s="213" t="s">
        <v>79</v>
      </c>
      <c r="AY837" s="15" t="s">
        <v>162</v>
      </c>
      <c r="BE837" s="214">
        <f>IF(N837="základní",J837,0)</f>
        <v>0</v>
      </c>
      <c r="BF837" s="214">
        <f>IF(N837="snížená",J837,0)</f>
        <v>0</v>
      </c>
      <c r="BG837" s="214">
        <f>IF(N837="zákl. přenesená",J837,0)</f>
        <v>0</v>
      </c>
      <c r="BH837" s="214">
        <f>IF(N837="sníž. přenesená",J837,0)</f>
        <v>0</v>
      </c>
      <c r="BI837" s="214">
        <f>IF(N837="nulová",J837,0)</f>
        <v>0</v>
      </c>
      <c r="BJ837" s="15" t="s">
        <v>77</v>
      </c>
      <c r="BK837" s="214">
        <f>ROUND(I837*H837,2)</f>
        <v>0</v>
      </c>
      <c r="BL837" s="15" t="s">
        <v>238</v>
      </c>
      <c r="BM837" s="213" t="s">
        <v>2803</v>
      </c>
    </row>
    <row r="838" spans="1:65" s="2" customFormat="1" ht="21.75" customHeight="1">
      <c r="A838" s="36"/>
      <c r="B838" s="37"/>
      <c r="C838" s="202" t="s">
        <v>2804</v>
      </c>
      <c r="D838" s="202" t="s">
        <v>164</v>
      </c>
      <c r="E838" s="203" t="s">
        <v>2805</v>
      </c>
      <c r="F838" s="204" t="s">
        <v>2806</v>
      </c>
      <c r="G838" s="205" t="s">
        <v>196</v>
      </c>
      <c r="H838" s="206">
        <v>1</v>
      </c>
      <c r="I838" s="207"/>
      <c r="J838" s="208">
        <f>ROUND(I838*H838,2)</f>
        <v>0</v>
      </c>
      <c r="K838" s="204" t="s">
        <v>19</v>
      </c>
      <c r="L838" s="42"/>
      <c r="M838" s="209" t="s">
        <v>19</v>
      </c>
      <c r="N838" s="210" t="s">
        <v>40</v>
      </c>
      <c r="O838" s="82"/>
      <c r="P838" s="211">
        <f>O838*H838</f>
        <v>0</v>
      </c>
      <c r="Q838" s="211">
        <v>0</v>
      </c>
      <c r="R838" s="211">
        <f>Q838*H838</f>
        <v>0</v>
      </c>
      <c r="S838" s="211">
        <v>0</v>
      </c>
      <c r="T838" s="212">
        <f>S838*H838</f>
        <v>0</v>
      </c>
      <c r="U838" s="36"/>
      <c r="V838" s="36"/>
      <c r="W838" s="36"/>
      <c r="X838" s="36"/>
      <c r="Y838" s="36"/>
      <c r="Z838" s="36"/>
      <c r="AA838" s="36"/>
      <c r="AB838" s="36"/>
      <c r="AC838" s="36"/>
      <c r="AD838" s="36"/>
      <c r="AE838" s="36"/>
      <c r="AR838" s="213" t="s">
        <v>238</v>
      </c>
      <c r="AT838" s="213" t="s">
        <v>164</v>
      </c>
      <c r="AU838" s="213" t="s">
        <v>79</v>
      </c>
      <c r="AY838" s="15" t="s">
        <v>162</v>
      </c>
      <c r="BE838" s="214">
        <f>IF(N838="základní",J838,0)</f>
        <v>0</v>
      </c>
      <c r="BF838" s="214">
        <f>IF(N838="snížená",J838,0)</f>
        <v>0</v>
      </c>
      <c r="BG838" s="214">
        <f>IF(N838="zákl. přenesená",J838,0)</f>
        <v>0</v>
      </c>
      <c r="BH838" s="214">
        <f>IF(N838="sníž. přenesená",J838,0)</f>
        <v>0</v>
      </c>
      <c r="BI838" s="214">
        <f>IF(N838="nulová",J838,0)</f>
        <v>0</v>
      </c>
      <c r="BJ838" s="15" t="s">
        <v>77</v>
      </c>
      <c r="BK838" s="214">
        <f>ROUND(I838*H838,2)</f>
        <v>0</v>
      </c>
      <c r="BL838" s="15" t="s">
        <v>238</v>
      </c>
      <c r="BM838" s="213" t="s">
        <v>2807</v>
      </c>
    </row>
    <row r="839" spans="1:65" s="2" customFormat="1" ht="21.75" customHeight="1">
      <c r="A839" s="36"/>
      <c r="B839" s="37"/>
      <c r="C839" s="202" t="s">
        <v>2808</v>
      </c>
      <c r="D839" s="202" t="s">
        <v>164</v>
      </c>
      <c r="E839" s="203" t="s">
        <v>2809</v>
      </c>
      <c r="F839" s="204" t="s">
        <v>2810</v>
      </c>
      <c r="G839" s="205" t="s">
        <v>196</v>
      </c>
      <c r="H839" s="206">
        <v>1</v>
      </c>
      <c r="I839" s="207"/>
      <c r="J839" s="208">
        <f>ROUND(I839*H839,2)</f>
        <v>0</v>
      </c>
      <c r="K839" s="204" t="s">
        <v>19</v>
      </c>
      <c r="L839" s="42"/>
      <c r="M839" s="209" t="s">
        <v>19</v>
      </c>
      <c r="N839" s="210" t="s">
        <v>40</v>
      </c>
      <c r="O839" s="82"/>
      <c r="P839" s="211">
        <f>O839*H839</f>
        <v>0</v>
      </c>
      <c r="Q839" s="211">
        <v>0</v>
      </c>
      <c r="R839" s="211">
        <f>Q839*H839</f>
        <v>0</v>
      </c>
      <c r="S839" s="211">
        <v>0</v>
      </c>
      <c r="T839" s="212">
        <f>S839*H839</f>
        <v>0</v>
      </c>
      <c r="U839" s="36"/>
      <c r="V839" s="36"/>
      <c r="W839" s="36"/>
      <c r="X839" s="36"/>
      <c r="Y839" s="36"/>
      <c r="Z839" s="36"/>
      <c r="AA839" s="36"/>
      <c r="AB839" s="36"/>
      <c r="AC839" s="36"/>
      <c r="AD839" s="36"/>
      <c r="AE839" s="36"/>
      <c r="AR839" s="213" t="s">
        <v>238</v>
      </c>
      <c r="AT839" s="213" t="s">
        <v>164</v>
      </c>
      <c r="AU839" s="213" t="s">
        <v>79</v>
      </c>
      <c r="AY839" s="15" t="s">
        <v>162</v>
      </c>
      <c r="BE839" s="214">
        <f>IF(N839="základní",J839,0)</f>
        <v>0</v>
      </c>
      <c r="BF839" s="214">
        <f>IF(N839="snížená",J839,0)</f>
        <v>0</v>
      </c>
      <c r="BG839" s="214">
        <f>IF(N839="zákl. přenesená",J839,0)</f>
        <v>0</v>
      </c>
      <c r="BH839" s="214">
        <f>IF(N839="sníž. přenesená",J839,0)</f>
        <v>0</v>
      </c>
      <c r="BI839" s="214">
        <f>IF(N839="nulová",J839,0)</f>
        <v>0</v>
      </c>
      <c r="BJ839" s="15" t="s">
        <v>77</v>
      </c>
      <c r="BK839" s="214">
        <f>ROUND(I839*H839,2)</f>
        <v>0</v>
      </c>
      <c r="BL839" s="15" t="s">
        <v>238</v>
      </c>
      <c r="BM839" s="213" t="s">
        <v>2811</v>
      </c>
    </row>
    <row r="840" spans="1:65" s="2" customFormat="1" ht="21.75" customHeight="1">
      <c r="A840" s="36"/>
      <c r="B840" s="37"/>
      <c r="C840" s="202" t="s">
        <v>2812</v>
      </c>
      <c r="D840" s="202" t="s">
        <v>164</v>
      </c>
      <c r="E840" s="203" t="s">
        <v>2813</v>
      </c>
      <c r="F840" s="204" t="s">
        <v>2814</v>
      </c>
      <c r="G840" s="205" t="s">
        <v>196</v>
      </c>
      <c r="H840" s="206">
        <v>1</v>
      </c>
      <c r="I840" s="207"/>
      <c r="J840" s="208">
        <f>ROUND(I840*H840,2)</f>
        <v>0</v>
      </c>
      <c r="K840" s="204" t="s">
        <v>19</v>
      </c>
      <c r="L840" s="42"/>
      <c r="M840" s="209" t="s">
        <v>19</v>
      </c>
      <c r="N840" s="210" t="s">
        <v>40</v>
      </c>
      <c r="O840" s="82"/>
      <c r="P840" s="211">
        <f>O840*H840</f>
        <v>0</v>
      </c>
      <c r="Q840" s="211">
        <v>0</v>
      </c>
      <c r="R840" s="211">
        <f>Q840*H840</f>
        <v>0</v>
      </c>
      <c r="S840" s="211">
        <v>0</v>
      </c>
      <c r="T840" s="212">
        <f>S840*H840</f>
        <v>0</v>
      </c>
      <c r="U840" s="36"/>
      <c r="V840" s="36"/>
      <c r="W840" s="36"/>
      <c r="X840" s="36"/>
      <c r="Y840" s="36"/>
      <c r="Z840" s="36"/>
      <c r="AA840" s="36"/>
      <c r="AB840" s="36"/>
      <c r="AC840" s="36"/>
      <c r="AD840" s="36"/>
      <c r="AE840" s="36"/>
      <c r="AR840" s="213" t="s">
        <v>238</v>
      </c>
      <c r="AT840" s="213" t="s">
        <v>164</v>
      </c>
      <c r="AU840" s="213" t="s">
        <v>79</v>
      </c>
      <c r="AY840" s="15" t="s">
        <v>162</v>
      </c>
      <c r="BE840" s="214">
        <f>IF(N840="základní",J840,0)</f>
        <v>0</v>
      </c>
      <c r="BF840" s="214">
        <f>IF(N840="snížená",J840,0)</f>
        <v>0</v>
      </c>
      <c r="BG840" s="214">
        <f>IF(N840="zákl. přenesená",J840,0)</f>
        <v>0</v>
      </c>
      <c r="BH840" s="214">
        <f>IF(N840="sníž. přenesená",J840,0)</f>
        <v>0</v>
      </c>
      <c r="BI840" s="214">
        <f>IF(N840="nulová",J840,0)</f>
        <v>0</v>
      </c>
      <c r="BJ840" s="15" t="s">
        <v>77</v>
      </c>
      <c r="BK840" s="214">
        <f>ROUND(I840*H840,2)</f>
        <v>0</v>
      </c>
      <c r="BL840" s="15" t="s">
        <v>238</v>
      </c>
      <c r="BM840" s="213" t="s">
        <v>2815</v>
      </c>
    </row>
    <row r="841" spans="1:65" s="2" customFormat="1" ht="21.75" customHeight="1">
      <c r="A841" s="36"/>
      <c r="B841" s="37"/>
      <c r="C841" s="202" t="s">
        <v>2816</v>
      </c>
      <c r="D841" s="202" t="s">
        <v>164</v>
      </c>
      <c r="E841" s="203" t="s">
        <v>2817</v>
      </c>
      <c r="F841" s="204" t="s">
        <v>2818</v>
      </c>
      <c r="G841" s="205" t="s">
        <v>196</v>
      </c>
      <c r="H841" s="206">
        <v>1</v>
      </c>
      <c r="I841" s="207"/>
      <c r="J841" s="208">
        <f>ROUND(I841*H841,2)</f>
        <v>0</v>
      </c>
      <c r="K841" s="204" t="s">
        <v>19</v>
      </c>
      <c r="L841" s="42"/>
      <c r="M841" s="209" t="s">
        <v>19</v>
      </c>
      <c r="N841" s="210" t="s">
        <v>40</v>
      </c>
      <c r="O841" s="82"/>
      <c r="P841" s="211">
        <f>O841*H841</f>
        <v>0</v>
      </c>
      <c r="Q841" s="211">
        <v>0</v>
      </c>
      <c r="R841" s="211">
        <f>Q841*H841</f>
        <v>0</v>
      </c>
      <c r="S841" s="211">
        <v>0</v>
      </c>
      <c r="T841" s="212">
        <f>S841*H841</f>
        <v>0</v>
      </c>
      <c r="U841" s="36"/>
      <c r="V841" s="36"/>
      <c r="W841" s="36"/>
      <c r="X841" s="36"/>
      <c r="Y841" s="36"/>
      <c r="Z841" s="36"/>
      <c r="AA841" s="36"/>
      <c r="AB841" s="36"/>
      <c r="AC841" s="36"/>
      <c r="AD841" s="36"/>
      <c r="AE841" s="36"/>
      <c r="AR841" s="213" t="s">
        <v>238</v>
      </c>
      <c r="AT841" s="213" t="s">
        <v>164</v>
      </c>
      <c r="AU841" s="213" t="s">
        <v>79</v>
      </c>
      <c r="AY841" s="15" t="s">
        <v>162</v>
      </c>
      <c r="BE841" s="214">
        <f>IF(N841="základní",J841,0)</f>
        <v>0</v>
      </c>
      <c r="BF841" s="214">
        <f>IF(N841="snížená",J841,0)</f>
        <v>0</v>
      </c>
      <c r="BG841" s="214">
        <f>IF(N841="zákl. přenesená",J841,0)</f>
        <v>0</v>
      </c>
      <c r="BH841" s="214">
        <f>IF(N841="sníž. přenesená",J841,0)</f>
        <v>0</v>
      </c>
      <c r="BI841" s="214">
        <f>IF(N841="nulová",J841,0)</f>
        <v>0</v>
      </c>
      <c r="BJ841" s="15" t="s">
        <v>77</v>
      </c>
      <c r="BK841" s="214">
        <f>ROUND(I841*H841,2)</f>
        <v>0</v>
      </c>
      <c r="BL841" s="15" t="s">
        <v>238</v>
      </c>
      <c r="BM841" s="213" t="s">
        <v>2819</v>
      </c>
    </row>
    <row r="842" spans="1:65" s="2" customFormat="1" ht="21.75" customHeight="1">
      <c r="A842" s="36"/>
      <c r="B842" s="37"/>
      <c r="C842" s="202" t="s">
        <v>2820</v>
      </c>
      <c r="D842" s="202" t="s">
        <v>164</v>
      </c>
      <c r="E842" s="203" t="s">
        <v>2821</v>
      </c>
      <c r="F842" s="204" t="s">
        <v>2822</v>
      </c>
      <c r="G842" s="205" t="s">
        <v>196</v>
      </c>
      <c r="H842" s="206">
        <v>1</v>
      </c>
      <c r="I842" s="207"/>
      <c r="J842" s="208">
        <f>ROUND(I842*H842,2)</f>
        <v>0</v>
      </c>
      <c r="K842" s="204" t="s">
        <v>19</v>
      </c>
      <c r="L842" s="42"/>
      <c r="M842" s="209" t="s">
        <v>19</v>
      </c>
      <c r="N842" s="210" t="s">
        <v>40</v>
      </c>
      <c r="O842" s="82"/>
      <c r="P842" s="211">
        <f>O842*H842</f>
        <v>0</v>
      </c>
      <c r="Q842" s="211">
        <v>0</v>
      </c>
      <c r="R842" s="211">
        <f>Q842*H842</f>
        <v>0</v>
      </c>
      <c r="S842" s="211">
        <v>0</v>
      </c>
      <c r="T842" s="212">
        <f>S842*H842</f>
        <v>0</v>
      </c>
      <c r="U842" s="36"/>
      <c r="V842" s="36"/>
      <c r="W842" s="36"/>
      <c r="X842" s="36"/>
      <c r="Y842" s="36"/>
      <c r="Z842" s="36"/>
      <c r="AA842" s="36"/>
      <c r="AB842" s="36"/>
      <c r="AC842" s="36"/>
      <c r="AD842" s="36"/>
      <c r="AE842" s="36"/>
      <c r="AR842" s="213" t="s">
        <v>238</v>
      </c>
      <c r="AT842" s="213" t="s">
        <v>164</v>
      </c>
      <c r="AU842" s="213" t="s">
        <v>79</v>
      </c>
      <c r="AY842" s="15" t="s">
        <v>162</v>
      </c>
      <c r="BE842" s="214">
        <f>IF(N842="základní",J842,0)</f>
        <v>0</v>
      </c>
      <c r="BF842" s="214">
        <f>IF(N842="snížená",J842,0)</f>
        <v>0</v>
      </c>
      <c r="BG842" s="214">
        <f>IF(N842="zákl. přenesená",J842,0)</f>
        <v>0</v>
      </c>
      <c r="BH842" s="214">
        <f>IF(N842="sníž. přenesená",J842,0)</f>
        <v>0</v>
      </c>
      <c r="BI842" s="214">
        <f>IF(N842="nulová",J842,0)</f>
        <v>0</v>
      </c>
      <c r="BJ842" s="15" t="s">
        <v>77</v>
      </c>
      <c r="BK842" s="214">
        <f>ROUND(I842*H842,2)</f>
        <v>0</v>
      </c>
      <c r="BL842" s="15" t="s">
        <v>238</v>
      </c>
      <c r="BM842" s="213" t="s">
        <v>2823</v>
      </c>
    </row>
    <row r="843" spans="1:65" s="2" customFormat="1" ht="21.75" customHeight="1">
      <c r="A843" s="36"/>
      <c r="B843" s="37"/>
      <c r="C843" s="202" t="s">
        <v>2824</v>
      </c>
      <c r="D843" s="202" t="s">
        <v>164</v>
      </c>
      <c r="E843" s="203" t="s">
        <v>2825</v>
      </c>
      <c r="F843" s="204" t="s">
        <v>2826</v>
      </c>
      <c r="G843" s="205" t="s">
        <v>196</v>
      </c>
      <c r="H843" s="206">
        <v>1</v>
      </c>
      <c r="I843" s="207"/>
      <c r="J843" s="208">
        <f>ROUND(I843*H843,2)</f>
        <v>0</v>
      </c>
      <c r="K843" s="204" t="s">
        <v>19</v>
      </c>
      <c r="L843" s="42"/>
      <c r="M843" s="209" t="s">
        <v>19</v>
      </c>
      <c r="N843" s="210" t="s">
        <v>40</v>
      </c>
      <c r="O843" s="82"/>
      <c r="P843" s="211">
        <f>O843*H843</f>
        <v>0</v>
      </c>
      <c r="Q843" s="211">
        <v>0</v>
      </c>
      <c r="R843" s="211">
        <f>Q843*H843</f>
        <v>0</v>
      </c>
      <c r="S843" s="211">
        <v>0</v>
      </c>
      <c r="T843" s="212">
        <f>S843*H843</f>
        <v>0</v>
      </c>
      <c r="U843" s="36"/>
      <c r="V843" s="36"/>
      <c r="W843" s="36"/>
      <c r="X843" s="36"/>
      <c r="Y843" s="36"/>
      <c r="Z843" s="36"/>
      <c r="AA843" s="36"/>
      <c r="AB843" s="36"/>
      <c r="AC843" s="36"/>
      <c r="AD843" s="36"/>
      <c r="AE843" s="36"/>
      <c r="AR843" s="213" t="s">
        <v>238</v>
      </c>
      <c r="AT843" s="213" t="s">
        <v>164</v>
      </c>
      <c r="AU843" s="213" t="s">
        <v>79</v>
      </c>
      <c r="AY843" s="15" t="s">
        <v>162</v>
      </c>
      <c r="BE843" s="214">
        <f>IF(N843="základní",J843,0)</f>
        <v>0</v>
      </c>
      <c r="BF843" s="214">
        <f>IF(N843="snížená",J843,0)</f>
        <v>0</v>
      </c>
      <c r="BG843" s="214">
        <f>IF(N843="zákl. přenesená",J843,0)</f>
        <v>0</v>
      </c>
      <c r="BH843" s="214">
        <f>IF(N843="sníž. přenesená",J843,0)</f>
        <v>0</v>
      </c>
      <c r="BI843" s="214">
        <f>IF(N843="nulová",J843,0)</f>
        <v>0</v>
      </c>
      <c r="BJ843" s="15" t="s">
        <v>77</v>
      </c>
      <c r="BK843" s="214">
        <f>ROUND(I843*H843,2)</f>
        <v>0</v>
      </c>
      <c r="BL843" s="15" t="s">
        <v>238</v>
      </c>
      <c r="BM843" s="213" t="s">
        <v>2827</v>
      </c>
    </row>
    <row r="844" spans="1:65" s="2" customFormat="1" ht="21.75" customHeight="1">
      <c r="A844" s="36"/>
      <c r="B844" s="37"/>
      <c r="C844" s="202" t="s">
        <v>2828</v>
      </c>
      <c r="D844" s="202" t="s">
        <v>164</v>
      </c>
      <c r="E844" s="203" t="s">
        <v>2829</v>
      </c>
      <c r="F844" s="204" t="s">
        <v>2830</v>
      </c>
      <c r="G844" s="205" t="s">
        <v>196</v>
      </c>
      <c r="H844" s="206">
        <v>1</v>
      </c>
      <c r="I844" s="207"/>
      <c r="J844" s="208">
        <f>ROUND(I844*H844,2)</f>
        <v>0</v>
      </c>
      <c r="K844" s="204" t="s">
        <v>19</v>
      </c>
      <c r="L844" s="42"/>
      <c r="M844" s="209" t="s">
        <v>19</v>
      </c>
      <c r="N844" s="210" t="s">
        <v>40</v>
      </c>
      <c r="O844" s="82"/>
      <c r="P844" s="211">
        <f>O844*H844</f>
        <v>0</v>
      </c>
      <c r="Q844" s="211">
        <v>0</v>
      </c>
      <c r="R844" s="211">
        <f>Q844*H844</f>
        <v>0</v>
      </c>
      <c r="S844" s="211">
        <v>0</v>
      </c>
      <c r="T844" s="212">
        <f>S844*H844</f>
        <v>0</v>
      </c>
      <c r="U844" s="36"/>
      <c r="V844" s="36"/>
      <c r="W844" s="36"/>
      <c r="X844" s="36"/>
      <c r="Y844" s="36"/>
      <c r="Z844" s="36"/>
      <c r="AA844" s="36"/>
      <c r="AB844" s="36"/>
      <c r="AC844" s="36"/>
      <c r="AD844" s="36"/>
      <c r="AE844" s="36"/>
      <c r="AR844" s="213" t="s">
        <v>238</v>
      </c>
      <c r="AT844" s="213" t="s">
        <v>164</v>
      </c>
      <c r="AU844" s="213" t="s">
        <v>79</v>
      </c>
      <c r="AY844" s="15" t="s">
        <v>162</v>
      </c>
      <c r="BE844" s="214">
        <f>IF(N844="základní",J844,0)</f>
        <v>0</v>
      </c>
      <c r="BF844" s="214">
        <f>IF(N844="snížená",J844,0)</f>
        <v>0</v>
      </c>
      <c r="BG844" s="214">
        <f>IF(N844="zákl. přenesená",J844,0)</f>
        <v>0</v>
      </c>
      <c r="BH844" s="214">
        <f>IF(N844="sníž. přenesená",J844,0)</f>
        <v>0</v>
      </c>
      <c r="BI844" s="214">
        <f>IF(N844="nulová",J844,0)</f>
        <v>0</v>
      </c>
      <c r="BJ844" s="15" t="s">
        <v>77</v>
      </c>
      <c r="BK844" s="214">
        <f>ROUND(I844*H844,2)</f>
        <v>0</v>
      </c>
      <c r="BL844" s="15" t="s">
        <v>238</v>
      </c>
      <c r="BM844" s="213" t="s">
        <v>2831</v>
      </c>
    </row>
    <row r="845" spans="1:65" s="2" customFormat="1" ht="21.75" customHeight="1">
      <c r="A845" s="36"/>
      <c r="B845" s="37"/>
      <c r="C845" s="202" t="s">
        <v>2832</v>
      </c>
      <c r="D845" s="202" t="s">
        <v>164</v>
      </c>
      <c r="E845" s="203" t="s">
        <v>2833</v>
      </c>
      <c r="F845" s="204" t="s">
        <v>2834</v>
      </c>
      <c r="G845" s="205" t="s">
        <v>196</v>
      </c>
      <c r="H845" s="206">
        <v>1</v>
      </c>
      <c r="I845" s="207"/>
      <c r="J845" s="208">
        <f>ROUND(I845*H845,2)</f>
        <v>0</v>
      </c>
      <c r="K845" s="204" t="s">
        <v>19</v>
      </c>
      <c r="L845" s="42"/>
      <c r="M845" s="209" t="s">
        <v>19</v>
      </c>
      <c r="N845" s="210" t="s">
        <v>40</v>
      </c>
      <c r="O845" s="82"/>
      <c r="P845" s="211">
        <f>O845*H845</f>
        <v>0</v>
      </c>
      <c r="Q845" s="211">
        <v>0</v>
      </c>
      <c r="R845" s="211">
        <f>Q845*H845</f>
        <v>0</v>
      </c>
      <c r="S845" s="211">
        <v>0</v>
      </c>
      <c r="T845" s="212">
        <f>S845*H845</f>
        <v>0</v>
      </c>
      <c r="U845" s="36"/>
      <c r="V845" s="36"/>
      <c r="W845" s="36"/>
      <c r="X845" s="36"/>
      <c r="Y845" s="36"/>
      <c r="Z845" s="36"/>
      <c r="AA845" s="36"/>
      <c r="AB845" s="36"/>
      <c r="AC845" s="36"/>
      <c r="AD845" s="36"/>
      <c r="AE845" s="36"/>
      <c r="AR845" s="213" t="s">
        <v>238</v>
      </c>
      <c r="AT845" s="213" t="s">
        <v>164</v>
      </c>
      <c r="AU845" s="213" t="s">
        <v>79</v>
      </c>
      <c r="AY845" s="15" t="s">
        <v>162</v>
      </c>
      <c r="BE845" s="214">
        <f>IF(N845="základní",J845,0)</f>
        <v>0</v>
      </c>
      <c r="BF845" s="214">
        <f>IF(N845="snížená",J845,0)</f>
        <v>0</v>
      </c>
      <c r="BG845" s="214">
        <f>IF(N845="zákl. přenesená",J845,0)</f>
        <v>0</v>
      </c>
      <c r="BH845" s="214">
        <f>IF(N845="sníž. přenesená",J845,0)</f>
        <v>0</v>
      </c>
      <c r="BI845" s="214">
        <f>IF(N845="nulová",J845,0)</f>
        <v>0</v>
      </c>
      <c r="BJ845" s="15" t="s">
        <v>77</v>
      </c>
      <c r="BK845" s="214">
        <f>ROUND(I845*H845,2)</f>
        <v>0</v>
      </c>
      <c r="BL845" s="15" t="s">
        <v>238</v>
      </c>
      <c r="BM845" s="213" t="s">
        <v>2835</v>
      </c>
    </row>
    <row r="846" spans="1:65" s="2" customFormat="1" ht="21.75" customHeight="1">
      <c r="A846" s="36"/>
      <c r="B846" s="37"/>
      <c r="C846" s="202" t="s">
        <v>2836</v>
      </c>
      <c r="D846" s="202" t="s">
        <v>164</v>
      </c>
      <c r="E846" s="203" t="s">
        <v>2837</v>
      </c>
      <c r="F846" s="204" t="s">
        <v>2838</v>
      </c>
      <c r="G846" s="205" t="s">
        <v>196</v>
      </c>
      <c r="H846" s="206">
        <v>1</v>
      </c>
      <c r="I846" s="207"/>
      <c r="J846" s="208">
        <f>ROUND(I846*H846,2)</f>
        <v>0</v>
      </c>
      <c r="K846" s="204" t="s">
        <v>19</v>
      </c>
      <c r="L846" s="42"/>
      <c r="M846" s="209" t="s">
        <v>19</v>
      </c>
      <c r="N846" s="210" t="s">
        <v>40</v>
      </c>
      <c r="O846" s="82"/>
      <c r="P846" s="211">
        <f>O846*H846</f>
        <v>0</v>
      </c>
      <c r="Q846" s="211">
        <v>0</v>
      </c>
      <c r="R846" s="211">
        <f>Q846*H846</f>
        <v>0</v>
      </c>
      <c r="S846" s="211">
        <v>0</v>
      </c>
      <c r="T846" s="212">
        <f>S846*H846</f>
        <v>0</v>
      </c>
      <c r="U846" s="36"/>
      <c r="V846" s="36"/>
      <c r="W846" s="36"/>
      <c r="X846" s="36"/>
      <c r="Y846" s="36"/>
      <c r="Z846" s="36"/>
      <c r="AA846" s="36"/>
      <c r="AB846" s="36"/>
      <c r="AC846" s="36"/>
      <c r="AD846" s="36"/>
      <c r="AE846" s="36"/>
      <c r="AR846" s="213" t="s">
        <v>238</v>
      </c>
      <c r="AT846" s="213" t="s">
        <v>164</v>
      </c>
      <c r="AU846" s="213" t="s">
        <v>79</v>
      </c>
      <c r="AY846" s="15" t="s">
        <v>162</v>
      </c>
      <c r="BE846" s="214">
        <f>IF(N846="základní",J846,0)</f>
        <v>0</v>
      </c>
      <c r="BF846" s="214">
        <f>IF(N846="snížená",J846,0)</f>
        <v>0</v>
      </c>
      <c r="BG846" s="214">
        <f>IF(N846="zákl. přenesená",J846,0)</f>
        <v>0</v>
      </c>
      <c r="BH846" s="214">
        <f>IF(N846="sníž. přenesená",J846,0)</f>
        <v>0</v>
      </c>
      <c r="BI846" s="214">
        <f>IF(N846="nulová",J846,0)</f>
        <v>0</v>
      </c>
      <c r="BJ846" s="15" t="s">
        <v>77</v>
      </c>
      <c r="BK846" s="214">
        <f>ROUND(I846*H846,2)</f>
        <v>0</v>
      </c>
      <c r="BL846" s="15" t="s">
        <v>238</v>
      </c>
      <c r="BM846" s="213" t="s">
        <v>2839</v>
      </c>
    </row>
    <row r="847" spans="1:65" s="2" customFormat="1" ht="16.5" customHeight="1">
      <c r="A847" s="36"/>
      <c r="B847" s="37"/>
      <c r="C847" s="202" t="s">
        <v>2840</v>
      </c>
      <c r="D847" s="202" t="s">
        <v>164</v>
      </c>
      <c r="E847" s="203" t="s">
        <v>2841</v>
      </c>
      <c r="F847" s="204" t="s">
        <v>2842</v>
      </c>
      <c r="G847" s="205" t="s">
        <v>327</v>
      </c>
      <c r="H847" s="206">
        <v>400</v>
      </c>
      <c r="I847" s="207"/>
      <c r="J847" s="208">
        <f>ROUND(I847*H847,2)</f>
        <v>0</v>
      </c>
      <c r="K847" s="204" t="s">
        <v>168</v>
      </c>
      <c r="L847" s="42"/>
      <c r="M847" s="209" t="s">
        <v>19</v>
      </c>
      <c r="N847" s="210" t="s">
        <v>40</v>
      </c>
      <c r="O847" s="82"/>
      <c r="P847" s="211">
        <f>O847*H847</f>
        <v>0</v>
      </c>
      <c r="Q847" s="211">
        <v>0</v>
      </c>
      <c r="R847" s="211">
        <f>Q847*H847</f>
        <v>0</v>
      </c>
      <c r="S847" s="211">
        <v>0</v>
      </c>
      <c r="T847" s="212">
        <f>S847*H847</f>
        <v>0</v>
      </c>
      <c r="U847" s="36"/>
      <c r="V847" s="36"/>
      <c r="W847" s="36"/>
      <c r="X847" s="36"/>
      <c r="Y847" s="36"/>
      <c r="Z847" s="36"/>
      <c r="AA847" s="36"/>
      <c r="AB847" s="36"/>
      <c r="AC847" s="36"/>
      <c r="AD847" s="36"/>
      <c r="AE847" s="36"/>
      <c r="AR847" s="213" t="s">
        <v>238</v>
      </c>
      <c r="AT847" s="213" t="s">
        <v>164</v>
      </c>
      <c r="AU847" s="213" t="s">
        <v>79</v>
      </c>
      <c r="AY847" s="15" t="s">
        <v>162</v>
      </c>
      <c r="BE847" s="214">
        <f>IF(N847="základní",J847,0)</f>
        <v>0</v>
      </c>
      <c r="BF847" s="214">
        <f>IF(N847="snížená",J847,0)</f>
        <v>0</v>
      </c>
      <c r="BG847" s="214">
        <f>IF(N847="zákl. přenesená",J847,0)</f>
        <v>0</v>
      </c>
      <c r="BH847" s="214">
        <f>IF(N847="sníž. přenesená",J847,0)</f>
        <v>0</v>
      </c>
      <c r="BI847" s="214">
        <f>IF(N847="nulová",J847,0)</f>
        <v>0</v>
      </c>
      <c r="BJ847" s="15" t="s">
        <v>77</v>
      </c>
      <c r="BK847" s="214">
        <f>ROUND(I847*H847,2)</f>
        <v>0</v>
      </c>
      <c r="BL847" s="15" t="s">
        <v>238</v>
      </c>
      <c r="BM847" s="213" t="s">
        <v>2843</v>
      </c>
    </row>
    <row r="848" spans="1:47" s="2" customFormat="1" ht="12">
      <c r="A848" s="36"/>
      <c r="B848" s="37"/>
      <c r="C848" s="38"/>
      <c r="D848" s="215" t="s">
        <v>171</v>
      </c>
      <c r="E848" s="38"/>
      <c r="F848" s="216" t="s">
        <v>2844</v>
      </c>
      <c r="G848" s="38"/>
      <c r="H848" s="38"/>
      <c r="I848" s="217"/>
      <c r="J848" s="38"/>
      <c r="K848" s="38"/>
      <c r="L848" s="42"/>
      <c r="M848" s="218"/>
      <c r="N848" s="219"/>
      <c r="O848" s="82"/>
      <c r="P848" s="82"/>
      <c r="Q848" s="82"/>
      <c r="R848" s="82"/>
      <c r="S848" s="82"/>
      <c r="T848" s="83"/>
      <c r="U848" s="36"/>
      <c r="V848" s="36"/>
      <c r="W848" s="36"/>
      <c r="X848" s="36"/>
      <c r="Y848" s="36"/>
      <c r="Z848" s="36"/>
      <c r="AA848" s="36"/>
      <c r="AB848" s="36"/>
      <c r="AC848" s="36"/>
      <c r="AD848" s="36"/>
      <c r="AE848" s="36"/>
      <c r="AT848" s="15" t="s">
        <v>171</v>
      </c>
      <c r="AU848" s="15" t="s">
        <v>79</v>
      </c>
    </row>
    <row r="849" spans="1:65" s="2" customFormat="1" ht="16.5" customHeight="1">
      <c r="A849" s="36"/>
      <c r="B849" s="37"/>
      <c r="C849" s="220" t="s">
        <v>2845</v>
      </c>
      <c r="D849" s="220" t="s">
        <v>205</v>
      </c>
      <c r="E849" s="221" t="s">
        <v>2065</v>
      </c>
      <c r="F849" s="222" t="s">
        <v>2066</v>
      </c>
      <c r="G849" s="223" t="s">
        <v>167</v>
      </c>
      <c r="H849" s="224">
        <v>2.016</v>
      </c>
      <c r="I849" s="225"/>
      <c r="J849" s="226">
        <f>ROUND(I849*H849,2)</f>
        <v>0</v>
      </c>
      <c r="K849" s="222" t="s">
        <v>168</v>
      </c>
      <c r="L849" s="227"/>
      <c r="M849" s="228" t="s">
        <v>19</v>
      </c>
      <c r="N849" s="229" t="s">
        <v>40</v>
      </c>
      <c r="O849" s="82"/>
      <c r="P849" s="211">
        <f>O849*H849</f>
        <v>0</v>
      </c>
      <c r="Q849" s="211">
        <v>0.55</v>
      </c>
      <c r="R849" s="211">
        <f>Q849*H849</f>
        <v>1.1088</v>
      </c>
      <c r="S849" s="211">
        <v>0</v>
      </c>
      <c r="T849" s="212">
        <f>S849*H849</f>
        <v>0</v>
      </c>
      <c r="U849" s="36"/>
      <c r="V849" s="36"/>
      <c r="W849" s="36"/>
      <c r="X849" s="36"/>
      <c r="Y849" s="36"/>
      <c r="Z849" s="36"/>
      <c r="AA849" s="36"/>
      <c r="AB849" s="36"/>
      <c r="AC849" s="36"/>
      <c r="AD849" s="36"/>
      <c r="AE849" s="36"/>
      <c r="AR849" s="213" t="s">
        <v>314</v>
      </c>
      <c r="AT849" s="213" t="s">
        <v>205</v>
      </c>
      <c r="AU849" s="213" t="s">
        <v>79</v>
      </c>
      <c r="AY849" s="15" t="s">
        <v>162</v>
      </c>
      <c r="BE849" s="214">
        <f>IF(N849="základní",J849,0)</f>
        <v>0</v>
      </c>
      <c r="BF849" s="214">
        <f>IF(N849="snížená",J849,0)</f>
        <v>0</v>
      </c>
      <c r="BG849" s="214">
        <f>IF(N849="zákl. přenesená",J849,0)</f>
        <v>0</v>
      </c>
      <c r="BH849" s="214">
        <f>IF(N849="sníž. přenesená",J849,0)</f>
        <v>0</v>
      </c>
      <c r="BI849" s="214">
        <f>IF(N849="nulová",J849,0)</f>
        <v>0</v>
      </c>
      <c r="BJ849" s="15" t="s">
        <v>77</v>
      </c>
      <c r="BK849" s="214">
        <f>ROUND(I849*H849,2)</f>
        <v>0</v>
      </c>
      <c r="BL849" s="15" t="s">
        <v>238</v>
      </c>
      <c r="BM849" s="213" t="s">
        <v>2846</v>
      </c>
    </row>
    <row r="850" spans="1:65" s="2" customFormat="1" ht="44.25" customHeight="1">
      <c r="A850" s="36"/>
      <c r="B850" s="37"/>
      <c r="C850" s="202" t="s">
        <v>2847</v>
      </c>
      <c r="D850" s="202" t="s">
        <v>164</v>
      </c>
      <c r="E850" s="203" t="s">
        <v>2848</v>
      </c>
      <c r="F850" s="204" t="s">
        <v>2849</v>
      </c>
      <c r="G850" s="205" t="s">
        <v>1519</v>
      </c>
      <c r="H850" s="234"/>
      <c r="I850" s="207"/>
      <c r="J850" s="208">
        <f>ROUND(I850*H850,2)</f>
        <v>0</v>
      </c>
      <c r="K850" s="204" t="s">
        <v>168</v>
      </c>
      <c r="L850" s="42"/>
      <c r="M850" s="209" t="s">
        <v>19</v>
      </c>
      <c r="N850" s="210" t="s">
        <v>40</v>
      </c>
      <c r="O850" s="82"/>
      <c r="P850" s="211">
        <f>O850*H850</f>
        <v>0</v>
      </c>
      <c r="Q850" s="211">
        <v>0</v>
      </c>
      <c r="R850" s="211">
        <f>Q850*H850</f>
        <v>0</v>
      </c>
      <c r="S850" s="211">
        <v>0</v>
      </c>
      <c r="T850" s="212">
        <f>S850*H850</f>
        <v>0</v>
      </c>
      <c r="U850" s="36"/>
      <c r="V850" s="36"/>
      <c r="W850" s="36"/>
      <c r="X850" s="36"/>
      <c r="Y850" s="36"/>
      <c r="Z850" s="36"/>
      <c r="AA850" s="36"/>
      <c r="AB850" s="36"/>
      <c r="AC850" s="36"/>
      <c r="AD850" s="36"/>
      <c r="AE850" s="36"/>
      <c r="AR850" s="213" t="s">
        <v>238</v>
      </c>
      <c r="AT850" s="213" t="s">
        <v>164</v>
      </c>
      <c r="AU850" s="213" t="s">
        <v>79</v>
      </c>
      <c r="AY850" s="15" t="s">
        <v>162</v>
      </c>
      <c r="BE850" s="214">
        <f>IF(N850="základní",J850,0)</f>
        <v>0</v>
      </c>
      <c r="BF850" s="214">
        <f>IF(N850="snížená",J850,0)</f>
        <v>0</v>
      </c>
      <c r="BG850" s="214">
        <f>IF(N850="zákl. přenesená",J850,0)</f>
        <v>0</v>
      </c>
      <c r="BH850" s="214">
        <f>IF(N850="sníž. přenesená",J850,0)</f>
        <v>0</v>
      </c>
      <c r="BI850" s="214">
        <f>IF(N850="nulová",J850,0)</f>
        <v>0</v>
      </c>
      <c r="BJ850" s="15" t="s">
        <v>77</v>
      </c>
      <c r="BK850" s="214">
        <f>ROUND(I850*H850,2)</f>
        <v>0</v>
      </c>
      <c r="BL850" s="15" t="s">
        <v>238</v>
      </c>
      <c r="BM850" s="213" t="s">
        <v>2850</v>
      </c>
    </row>
    <row r="851" spans="1:47" s="2" customFormat="1" ht="12">
      <c r="A851" s="36"/>
      <c r="B851" s="37"/>
      <c r="C851" s="38"/>
      <c r="D851" s="215" t="s">
        <v>171</v>
      </c>
      <c r="E851" s="38"/>
      <c r="F851" s="216" t="s">
        <v>2851</v>
      </c>
      <c r="G851" s="38"/>
      <c r="H851" s="38"/>
      <c r="I851" s="217"/>
      <c r="J851" s="38"/>
      <c r="K851" s="38"/>
      <c r="L851" s="42"/>
      <c r="M851" s="218"/>
      <c r="N851" s="219"/>
      <c r="O851" s="82"/>
      <c r="P851" s="82"/>
      <c r="Q851" s="82"/>
      <c r="R851" s="82"/>
      <c r="S851" s="82"/>
      <c r="T851" s="83"/>
      <c r="U851" s="36"/>
      <c r="V851" s="36"/>
      <c r="W851" s="36"/>
      <c r="X851" s="36"/>
      <c r="Y851" s="36"/>
      <c r="Z851" s="36"/>
      <c r="AA851" s="36"/>
      <c r="AB851" s="36"/>
      <c r="AC851" s="36"/>
      <c r="AD851" s="36"/>
      <c r="AE851" s="36"/>
      <c r="AT851" s="15" t="s">
        <v>171</v>
      </c>
      <c r="AU851" s="15" t="s">
        <v>79</v>
      </c>
    </row>
    <row r="852" spans="1:63" s="12" customFormat="1" ht="22.8" customHeight="1">
      <c r="A852" s="12"/>
      <c r="B852" s="186"/>
      <c r="C852" s="187"/>
      <c r="D852" s="188" t="s">
        <v>68</v>
      </c>
      <c r="E852" s="200" t="s">
        <v>883</v>
      </c>
      <c r="F852" s="200" t="s">
        <v>884</v>
      </c>
      <c r="G852" s="187"/>
      <c r="H852" s="187"/>
      <c r="I852" s="190"/>
      <c r="J852" s="201">
        <f>BK852</f>
        <v>0</v>
      </c>
      <c r="K852" s="187"/>
      <c r="L852" s="192"/>
      <c r="M852" s="193"/>
      <c r="N852" s="194"/>
      <c r="O852" s="194"/>
      <c r="P852" s="195">
        <f>SUM(P853:P899)</f>
        <v>0</v>
      </c>
      <c r="Q852" s="194"/>
      <c r="R852" s="195">
        <f>SUM(R853:R899)</f>
        <v>10.70268018</v>
      </c>
      <c r="S852" s="194"/>
      <c r="T852" s="196">
        <f>SUM(T853:T899)</f>
        <v>0</v>
      </c>
      <c r="U852" s="12"/>
      <c r="V852" s="12"/>
      <c r="W852" s="12"/>
      <c r="X852" s="12"/>
      <c r="Y852" s="12"/>
      <c r="Z852" s="12"/>
      <c r="AA852" s="12"/>
      <c r="AB852" s="12"/>
      <c r="AC852" s="12"/>
      <c r="AD852" s="12"/>
      <c r="AE852" s="12"/>
      <c r="AR852" s="197" t="s">
        <v>79</v>
      </c>
      <c r="AT852" s="198" t="s">
        <v>68</v>
      </c>
      <c r="AU852" s="198" t="s">
        <v>77</v>
      </c>
      <c r="AY852" s="197" t="s">
        <v>162</v>
      </c>
      <c r="BK852" s="199">
        <f>SUM(BK853:BK899)</f>
        <v>0</v>
      </c>
    </row>
    <row r="853" spans="1:65" s="2" customFormat="1" ht="24.15" customHeight="1">
      <c r="A853" s="36"/>
      <c r="B853" s="37"/>
      <c r="C853" s="202" t="s">
        <v>2852</v>
      </c>
      <c r="D853" s="202" t="s">
        <v>164</v>
      </c>
      <c r="E853" s="203" t="s">
        <v>2853</v>
      </c>
      <c r="F853" s="204" t="s">
        <v>2854</v>
      </c>
      <c r="G853" s="205" t="s">
        <v>196</v>
      </c>
      <c r="H853" s="206">
        <v>1</v>
      </c>
      <c r="I853" s="207"/>
      <c r="J853" s="208">
        <f>ROUND(I853*H853,2)</f>
        <v>0</v>
      </c>
      <c r="K853" s="204" t="s">
        <v>19</v>
      </c>
      <c r="L853" s="42"/>
      <c r="M853" s="209" t="s">
        <v>19</v>
      </c>
      <c r="N853" s="210" t="s">
        <v>40</v>
      </c>
      <c r="O853" s="82"/>
      <c r="P853" s="211">
        <f>O853*H853</f>
        <v>0</v>
      </c>
      <c r="Q853" s="211">
        <v>0</v>
      </c>
      <c r="R853" s="211">
        <f>Q853*H853</f>
        <v>0</v>
      </c>
      <c r="S853" s="211">
        <v>0</v>
      </c>
      <c r="T853" s="212">
        <f>S853*H853</f>
        <v>0</v>
      </c>
      <c r="U853" s="36"/>
      <c r="V853" s="36"/>
      <c r="W853" s="36"/>
      <c r="X853" s="36"/>
      <c r="Y853" s="36"/>
      <c r="Z853" s="36"/>
      <c r="AA853" s="36"/>
      <c r="AB853" s="36"/>
      <c r="AC853" s="36"/>
      <c r="AD853" s="36"/>
      <c r="AE853" s="36"/>
      <c r="AR853" s="213" t="s">
        <v>238</v>
      </c>
      <c r="AT853" s="213" t="s">
        <v>164</v>
      </c>
      <c r="AU853" s="213" t="s">
        <v>79</v>
      </c>
      <c r="AY853" s="15" t="s">
        <v>162</v>
      </c>
      <c r="BE853" s="214">
        <f>IF(N853="základní",J853,0)</f>
        <v>0</v>
      </c>
      <c r="BF853" s="214">
        <f>IF(N853="snížená",J853,0)</f>
        <v>0</v>
      </c>
      <c r="BG853" s="214">
        <f>IF(N853="zákl. přenesená",J853,0)</f>
        <v>0</v>
      </c>
      <c r="BH853" s="214">
        <f>IF(N853="sníž. přenesená",J853,0)</f>
        <v>0</v>
      </c>
      <c r="BI853" s="214">
        <f>IF(N853="nulová",J853,0)</f>
        <v>0</v>
      </c>
      <c r="BJ853" s="15" t="s">
        <v>77</v>
      </c>
      <c r="BK853" s="214">
        <f>ROUND(I853*H853,2)</f>
        <v>0</v>
      </c>
      <c r="BL853" s="15" t="s">
        <v>238</v>
      </c>
      <c r="BM853" s="213" t="s">
        <v>2855</v>
      </c>
    </row>
    <row r="854" spans="1:65" s="2" customFormat="1" ht="24.15" customHeight="1">
      <c r="A854" s="36"/>
      <c r="B854" s="37"/>
      <c r="C854" s="202" t="s">
        <v>2856</v>
      </c>
      <c r="D854" s="202" t="s">
        <v>164</v>
      </c>
      <c r="E854" s="203" t="s">
        <v>2857</v>
      </c>
      <c r="F854" s="204" t="s">
        <v>2858</v>
      </c>
      <c r="G854" s="205" t="s">
        <v>196</v>
      </c>
      <c r="H854" s="206">
        <v>1</v>
      </c>
      <c r="I854" s="207"/>
      <c r="J854" s="208">
        <f>ROUND(I854*H854,2)</f>
        <v>0</v>
      </c>
      <c r="K854" s="204" t="s">
        <v>19</v>
      </c>
      <c r="L854" s="42"/>
      <c r="M854" s="209" t="s">
        <v>19</v>
      </c>
      <c r="N854" s="210" t="s">
        <v>40</v>
      </c>
      <c r="O854" s="82"/>
      <c r="P854" s="211">
        <f>O854*H854</f>
        <v>0</v>
      </c>
      <c r="Q854" s="211">
        <v>0</v>
      </c>
      <c r="R854" s="211">
        <f>Q854*H854</f>
        <v>0</v>
      </c>
      <c r="S854" s="211">
        <v>0</v>
      </c>
      <c r="T854" s="212">
        <f>S854*H854</f>
        <v>0</v>
      </c>
      <c r="U854" s="36"/>
      <c r="V854" s="36"/>
      <c r="W854" s="36"/>
      <c r="X854" s="36"/>
      <c r="Y854" s="36"/>
      <c r="Z854" s="36"/>
      <c r="AA854" s="36"/>
      <c r="AB854" s="36"/>
      <c r="AC854" s="36"/>
      <c r="AD854" s="36"/>
      <c r="AE854" s="36"/>
      <c r="AR854" s="213" t="s">
        <v>238</v>
      </c>
      <c r="AT854" s="213" t="s">
        <v>164</v>
      </c>
      <c r="AU854" s="213" t="s">
        <v>79</v>
      </c>
      <c r="AY854" s="15" t="s">
        <v>162</v>
      </c>
      <c r="BE854" s="214">
        <f>IF(N854="základní",J854,0)</f>
        <v>0</v>
      </c>
      <c r="BF854" s="214">
        <f>IF(N854="snížená",J854,0)</f>
        <v>0</v>
      </c>
      <c r="BG854" s="214">
        <f>IF(N854="zákl. přenesená",J854,0)</f>
        <v>0</v>
      </c>
      <c r="BH854" s="214">
        <f>IF(N854="sníž. přenesená",J854,0)</f>
        <v>0</v>
      </c>
      <c r="BI854" s="214">
        <f>IF(N854="nulová",J854,0)</f>
        <v>0</v>
      </c>
      <c r="BJ854" s="15" t="s">
        <v>77</v>
      </c>
      <c r="BK854" s="214">
        <f>ROUND(I854*H854,2)</f>
        <v>0</v>
      </c>
      <c r="BL854" s="15" t="s">
        <v>238</v>
      </c>
      <c r="BM854" s="213" t="s">
        <v>2859</v>
      </c>
    </row>
    <row r="855" spans="1:65" s="2" customFormat="1" ht="24.15" customHeight="1">
      <c r="A855" s="36"/>
      <c r="B855" s="37"/>
      <c r="C855" s="202" t="s">
        <v>2860</v>
      </c>
      <c r="D855" s="202" t="s">
        <v>164</v>
      </c>
      <c r="E855" s="203" t="s">
        <v>2861</v>
      </c>
      <c r="F855" s="204" t="s">
        <v>2862</v>
      </c>
      <c r="G855" s="205" t="s">
        <v>196</v>
      </c>
      <c r="H855" s="206">
        <v>1</v>
      </c>
      <c r="I855" s="207"/>
      <c r="J855" s="208">
        <f>ROUND(I855*H855,2)</f>
        <v>0</v>
      </c>
      <c r="K855" s="204" t="s">
        <v>19</v>
      </c>
      <c r="L855" s="42"/>
      <c r="M855" s="209" t="s">
        <v>19</v>
      </c>
      <c r="N855" s="210" t="s">
        <v>40</v>
      </c>
      <c r="O855" s="82"/>
      <c r="P855" s="211">
        <f>O855*H855</f>
        <v>0</v>
      </c>
      <c r="Q855" s="211">
        <v>0</v>
      </c>
      <c r="R855" s="211">
        <f>Q855*H855</f>
        <v>0</v>
      </c>
      <c r="S855" s="211">
        <v>0</v>
      </c>
      <c r="T855" s="212">
        <f>S855*H855</f>
        <v>0</v>
      </c>
      <c r="U855" s="36"/>
      <c r="V855" s="36"/>
      <c r="W855" s="36"/>
      <c r="X855" s="36"/>
      <c r="Y855" s="36"/>
      <c r="Z855" s="36"/>
      <c r="AA855" s="36"/>
      <c r="AB855" s="36"/>
      <c r="AC855" s="36"/>
      <c r="AD855" s="36"/>
      <c r="AE855" s="36"/>
      <c r="AR855" s="213" t="s">
        <v>238</v>
      </c>
      <c r="AT855" s="213" t="s">
        <v>164</v>
      </c>
      <c r="AU855" s="213" t="s">
        <v>79</v>
      </c>
      <c r="AY855" s="15" t="s">
        <v>162</v>
      </c>
      <c r="BE855" s="214">
        <f>IF(N855="základní",J855,0)</f>
        <v>0</v>
      </c>
      <c r="BF855" s="214">
        <f>IF(N855="snížená",J855,0)</f>
        <v>0</v>
      </c>
      <c r="BG855" s="214">
        <f>IF(N855="zákl. přenesená",J855,0)</f>
        <v>0</v>
      </c>
      <c r="BH855" s="214">
        <f>IF(N855="sníž. přenesená",J855,0)</f>
        <v>0</v>
      </c>
      <c r="BI855" s="214">
        <f>IF(N855="nulová",J855,0)</f>
        <v>0</v>
      </c>
      <c r="BJ855" s="15" t="s">
        <v>77</v>
      </c>
      <c r="BK855" s="214">
        <f>ROUND(I855*H855,2)</f>
        <v>0</v>
      </c>
      <c r="BL855" s="15" t="s">
        <v>238</v>
      </c>
      <c r="BM855" s="213" t="s">
        <v>2863</v>
      </c>
    </row>
    <row r="856" spans="1:65" s="2" customFormat="1" ht="33" customHeight="1">
      <c r="A856" s="36"/>
      <c r="B856" s="37"/>
      <c r="C856" s="202" t="s">
        <v>2864</v>
      </c>
      <c r="D856" s="202" t="s">
        <v>164</v>
      </c>
      <c r="E856" s="203" t="s">
        <v>2865</v>
      </c>
      <c r="F856" s="204" t="s">
        <v>2866</v>
      </c>
      <c r="G856" s="205" t="s">
        <v>196</v>
      </c>
      <c r="H856" s="206">
        <v>1</v>
      </c>
      <c r="I856" s="207"/>
      <c r="J856" s="208">
        <f>ROUND(I856*H856,2)</f>
        <v>0</v>
      </c>
      <c r="K856" s="204" t="s">
        <v>19</v>
      </c>
      <c r="L856" s="42"/>
      <c r="M856" s="209" t="s">
        <v>19</v>
      </c>
      <c r="N856" s="210" t="s">
        <v>40</v>
      </c>
      <c r="O856" s="82"/>
      <c r="P856" s="211">
        <f>O856*H856</f>
        <v>0</v>
      </c>
      <c r="Q856" s="211">
        <v>0</v>
      </c>
      <c r="R856" s="211">
        <f>Q856*H856</f>
        <v>0</v>
      </c>
      <c r="S856" s="211">
        <v>0</v>
      </c>
      <c r="T856" s="212">
        <f>S856*H856</f>
        <v>0</v>
      </c>
      <c r="U856" s="36"/>
      <c r="V856" s="36"/>
      <c r="W856" s="36"/>
      <c r="X856" s="36"/>
      <c r="Y856" s="36"/>
      <c r="Z856" s="36"/>
      <c r="AA856" s="36"/>
      <c r="AB856" s="36"/>
      <c r="AC856" s="36"/>
      <c r="AD856" s="36"/>
      <c r="AE856" s="36"/>
      <c r="AR856" s="213" t="s">
        <v>238</v>
      </c>
      <c r="AT856" s="213" t="s">
        <v>164</v>
      </c>
      <c r="AU856" s="213" t="s">
        <v>79</v>
      </c>
      <c r="AY856" s="15" t="s">
        <v>162</v>
      </c>
      <c r="BE856" s="214">
        <f>IF(N856="základní",J856,0)</f>
        <v>0</v>
      </c>
      <c r="BF856" s="214">
        <f>IF(N856="snížená",J856,0)</f>
        <v>0</v>
      </c>
      <c r="BG856" s="214">
        <f>IF(N856="zákl. přenesená",J856,0)</f>
        <v>0</v>
      </c>
      <c r="BH856" s="214">
        <f>IF(N856="sníž. přenesená",J856,0)</f>
        <v>0</v>
      </c>
      <c r="BI856" s="214">
        <f>IF(N856="nulová",J856,0)</f>
        <v>0</v>
      </c>
      <c r="BJ856" s="15" t="s">
        <v>77</v>
      </c>
      <c r="BK856" s="214">
        <f>ROUND(I856*H856,2)</f>
        <v>0</v>
      </c>
      <c r="BL856" s="15" t="s">
        <v>238</v>
      </c>
      <c r="BM856" s="213" t="s">
        <v>2867</v>
      </c>
    </row>
    <row r="857" spans="1:65" s="2" customFormat="1" ht="24.15" customHeight="1">
      <c r="A857" s="36"/>
      <c r="B857" s="37"/>
      <c r="C857" s="202" t="s">
        <v>2868</v>
      </c>
      <c r="D857" s="202" t="s">
        <v>164</v>
      </c>
      <c r="E857" s="203" t="s">
        <v>2869</v>
      </c>
      <c r="F857" s="204" t="s">
        <v>2870</v>
      </c>
      <c r="G857" s="205" t="s">
        <v>196</v>
      </c>
      <c r="H857" s="206">
        <v>1</v>
      </c>
      <c r="I857" s="207"/>
      <c r="J857" s="208">
        <f>ROUND(I857*H857,2)</f>
        <v>0</v>
      </c>
      <c r="K857" s="204" t="s">
        <v>19</v>
      </c>
      <c r="L857" s="42"/>
      <c r="M857" s="209" t="s">
        <v>19</v>
      </c>
      <c r="N857" s="210" t="s">
        <v>40</v>
      </c>
      <c r="O857" s="82"/>
      <c r="P857" s="211">
        <f>O857*H857</f>
        <v>0</v>
      </c>
      <c r="Q857" s="211">
        <v>0</v>
      </c>
      <c r="R857" s="211">
        <f>Q857*H857</f>
        <v>0</v>
      </c>
      <c r="S857" s="211">
        <v>0</v>
      </c>
      <c r="T857" s="212">
        <f>S857*H857</f>
        <v>0</v>
      </c>
      <c r="U857" s="36"/>
      <c r="V857" s="36"/>
      <c r="W857" s="36"/>
      <c r="X857" s="36"/>
      <c r="Y857" s="36"/>
      <c r="Z857" s="36"/>
      <c r="AA857" s="36"/>
      <c r="AB857" s="36"/>
      <c r="AC857" s="36"/>
      <c r="AD857" s="36"/>
      <c r="AE857" s="36"/>
      <c r="AR857" s="213" t="s">
        <v>238</v>
      </c>
      <c r="AT857" s="213" t="s">
        <v>164</v>
      </c>
      <c r="AU857" s="213" t="s">
        <v>79</v>
      </c>
      <c r="AY857" s="15" t="s">
        <v>162</v>
      </c>
      <c r="BE857" s="214">
        <f>IF(N857="základní",J857,0)</f>
        <v>0</v>
      </c>
      <c r="BF857" s="214">
        <f>IF(N857="snížená",J857,0)</f>
        <v>0</v>
      </c>
      <c r="BG857" s="214">
        <f>IF(N857="zákl. přenesená",J857,0)</f>
        <v>0</v>
      </c>
      <c r="BH857" s="214">
        <f>IF(N857="sníž. přenesená",J857,0)</f>
        <v>0</v>
      </c>
      <c r="BI857" s="214">
        <f>IF(N857="nulová",J857,0)</f>
        <v>0</v>
      </c>
      <c r="BJ857" s="15" t="s">
        <v>77</v>
      </c>
      <c r="BK857" s="214">
        <f>ROUND(I857*H857,2)</f>
        <v>0</v>
      </c>
      <c r="BL857" s="15" t="s">
        <v>238</v>
      </c>
      <c r="BM857" s="213" t="s">
        <v>2871</v>
      </c>
    </row>
    <row r="858" spans="1:65" s="2" customFormat="1" ht="33" customHeight="1">
      <c r="A858" s="36"/>
      <c r="B858" s="37"/>
      <c r="C858" s="202" t="s">
        <v>2872</v>
      </c>
      <c r="D858" s="202" t="s">
        <v>164</v>
      </c>
      <c r="E858" s="203" t="s">
        <v>2873</v>
      </c>
      <c r="F858" s="204" t="s">
        <v>2874</v>
      </c>
      <c r="G858" s="205" t="s">
        <v>196</v>
      </c>
      <c r="H858" s="206">
        <v>1</v>
      </c>
      <c r="I858" s="207"/>
      <c r="J858" s="208">
        <f>ROUND(I858*H858,2)</f>
        <v>0</v>
      </c>
      <c r="K858" s="204" t="s">
        <v>19</v>
      </c>
      <c r="L858" s="42"/>
      <c r="M858" s="209" t="s">
        <v>19</v>
      </c>
      <c r="N858" s="210" t="s">
        <v>40</v>
      </c>
      <c r="O858" s="82"/>
      <c r="P858" s="211">
        <f>O858*H858</f>
        <v>0</v>
      </c>
      <c r="Q858" s="211">
        <v>0</v>
      </c>
      <c r="R858" s="211">
        <f>Q858*H858</f>
        <v>0</v>
      </c>
      <c r="S858" s="211">
        <v>0</v>
      </c>
      <c r="T858" s="212">
        <f>S858*H858</f>
        <v>0</v>
      </c>
      <c r="U858" s="36"/>
      <c r="V858" s="36"/>
      <c r="W858" s="36"/>
      <c r="X858" s="36"/>
      <c r="Y858" s="36"/>
      <c r="Z858" s="36"/>
      <c r="AA858" s="36"/>
      <c r="AB858" s="36"/>
      <c r="AC858" s="36"/>
      <c r="AD858" s="36"/>
      <c r="AE858" s="36"/>
      <c r="AR858" s="213" t="s">
        <v>238</v>
      </c>
      <c r="AT858" s="213" t="s">
        <v>164</v>
      </c>
      <c r="AU858" s="213" t="s">
        <v>79</v>
      </c>
      <c r="AY858" s="15" t="s">
        <v>162</v>
      </c>
      <c r="BE858" s="214">
        <f>IF(N858="základní",J858,0)</f>
        <v>0</v>
      </c>
      <c r="BF858" s="214">
        <f>IF(N858="snížená",J858,0)</f>
        <v>0</v>
      </c>
      <c r="BG858" s="214">
        <f>IF(N858="zákl. přenesená",J858,0)</f>
        <v>0</v>
      </c>
      <c r="BH858" s="214">
        <f>IF(N858="sníž. přenesená",J858,0)</f>
        <v>0</v>
      </c>
      <c r="BI858" s="214">
        <f>IF(N858="nulová",J858,0)</f>
        <v>0</v>
      </c>
      <c r="BJ858" s="15" t="s">
        <v>77</v>
      </c>
      <c r="BK858" s="214">
        <f>ROUND(I858*H858,2)</f>
        <v>0</v>
      </c>
      <c r="BL858" s="15" t="s">
        <v>238</v>
      </c>
      <c r="BM858" s="213" t="s">
        <v>2875</v>
      </c>
    </row>
    <row r="859" spans="1:65" s="2" customFormat="1" ht="24.15" customHeight="1">
      <c r="A859" s="36"/>
      <c r="B859" s="37"/>
      <c r="C859" s="202" t="s">
        <v>2876</v>
      </c>
      <c r="D859" s="202" t="s">
        <v>164</v>
      </c>
      <c r="E859" s="203" t="s">
        <v>2877</v>
      </c>
      <c r="F859" s="204" t="s">
        <v>2878</v>
      </c>
      <c r="G859" s="205" t="s">
        <v>196</v>
      </c>
      <c r="H859" s="206">
        <v>1</v>
      </c>
      <c r="I859" s="207"/>
      <c r="J859" s="208">
        <f>ROUND(I859*H859,2)</f>
        <v>0</v>
      </c>
      <c r="K859" s="204" t="s">
        <v>19</v>
      </c>
      <c r="L859" s="42"/>
      <c r="M859" s="209" t="s">
        <v>19</v>
      </c>
      <c r="N859" s="210" t="s">
        <v>40</v>
      </c>
      <c r="O859" s="82"/>
      <c r="P859" s="211">
        <f>O859*H859</f>
        <v>0</v>
      </c>
      <c r="Q859" s="211">
        <v>0</v>
      </c>
      <c r="R859" s="211">
        <f>Q859*H859</f>
        <v>0</v>
      </c>
      <c r="S859" s="211">
        <v>0</v>
      </c>
      <c r="T859" s="212">
        <f>S859*H859</f>
        <v>0</v>
      </c>
      <c r="U859" s="36"/>
      <c r="V859" s="36"/>
      <c r="W859" s="36"/>
      <c r="X859" s="36"/>
      <c r="Y859" s="36"/>
      <c r="Z859" s="36"/>
      <c r="AA859" s="36"/>
      <c r="AB859" s="36"/>
      <c r="AC859" s="36"/>
      <c r="AD859" s="36"/>
      <c r="AE859" s="36"/>
      <c r="AR859" s="213" t="s">
        <v>238</v>
      </c>
      <c r="AT859" s="213" t="s">
        <v>164</v>
      </c>
      <c r="AU859" s="213" t="s">
        <v>79</v>
      </c>
      <c r="AY859" s="15" t="s">
        <v>162</v>
      </c>
      <c r="BE859" s="214">
        <f>IF(N859="základní",J859,0)</f>
        <v>0</v>
      </c>
      <c r="BF859" s="214">
        <f>IF(N859="snížená",J859,0)</f>
        <v>0</v>
      </c>
      <c r="BG859" s="214">
        <f>IF(N859="zákl. přenesená",J859,0)</f>
        <v>0</v>
      </c>
      <c r="BH859" s="214">
        <f>IF(N859="sníž. přenesená",J859,0)</f>
        <v>0</v>
      </c>
      <c r="BI859" s="214">
        <f>IF(N859="nulová",J859,0)</f>
        <v>0</v>
      </c>
      <c r="BJ859" s="15" t="s">
        <v>77</v>
      </c>
      <c r="BK859" s="214">
        <f>ROUND(I859*H859,2)</f>
        <v>0</v>
      </c>
      <c r="BL859" s="15" t="s">
        <v>238</v>
      </c>
      <c r="BM859" s="213" t="s">
        <v>2879</v>
      </c>
    </row>
    <row r="860" spans="1:65" s="2" customFormat="1" ht="24.15" customHeight="1">
      <c r="A860" s="36"/>
      <c r="B860" s="37"/>
      <c r="C860" s="202" t="s">
        <v>2880</v>
      </c>
      <c r="D860" s="202" t="s">
        <v>164</v>
      </c>
      <c r="E860" s="203" t="s">
        <v>2881</v>
      </c>
      <c r="F860" s="204" t="s">
        <v>2882</v>
      </c>
      <c r="G860" s="205" t="s">
        <v>196</v>
      </c>
      <c r="H860" s="206">
        <v>1</v>
      </c>
      <c r="I860" s="207"/>
      <c r="J860" s="208">
        <f>ROUND(I860*H860,2)</f>
        <v>0</v>
      </c>
      <c r="K860" s="204" t="s">
        <v>19</v>
      </c>
      <c r="L860" s="42"/>
      <c r="M860" s="209" t="s">
        <v>19</v>
      </c>
      <c r="N860" s="210" t="s">
        <v>40</v>
      </c>
      <c r="O860" s="82"/>
      <c r="P860" s="211">
        <f>O860*H860</f>
        <v>0</v>
      </c>
      <c r="Q860" s="211">
        <v>0</v>
      </c>
      <c r="R860" s="211">
        <f>Q860*H860</f>
        <v>0</v>
      </c>
      <c r="S860" s="211">
        <v>0</v>
      </c>
      <c r="T860" s="212">
        <f>S860*H860</f>
        <v>0</v>
      </c>
      <c r="U860" s="36"/>
      <c r="V860" s="36"/>
      <c r="W860" s="36"/>
      <c r="X860" s="36"/>
      <c r="Y860" s="36"/>
      <c r="Z860" s="36"/>
      <c r="AA860" s="36"/>
      <c r="AB860" s="36"/>
      <c r="AC860" s="36"/>
      <c r="AD860" s="36"/>
      <c r="AE860" s="36"/>
      <c r="AR860" s="213" t="s">
        <v>238</v>
      </c>
      <c r="AT860" s="213" t="s">
        <v>164</v>
      </c>
      <c r="AU860" s="213" t="s">
        <v>79</v>
      </c>
      <c r="AY860" s="15" t="s">
        <v>162</v>
      </c>
      <c r="BE860" s="214">
        <f>IF(N860="základní",J860,0)</f>
        <v>0</v>
      </c>
      <c r="BF860" s="214">
        <f>IF(N860="snížená",J860,0)</f>
        <v>0</v>
      </c>
      <c r="BG860" s="214">
        <f>IF(N860="zákl. přenesená",J860,0)</f>
        <v>0</v>
      </c>
      <c r="BH860" s="214">
        <f>IF(N860="sníž. přenesená",J860,0)</f>
        <v>0</v>
      </c>
      <c r="BI860" s="214">
        <f>IF(N860="nulová",J860,0)</f>
        <v>0</v>
      </c>
      <c r="BJ860" s="15" t="s">
        <v>77</v>
      </c>
      <c r="BK860" s="214">
        <f>ROUND(I860*H860,2)</f>
        <v>0</v>
      </c>
      <c r="BL860" s="15" t="s">
        <v>238</v>
      </c>
      <c r="BM860" s="213" t="s">
        <v>2883</v>
      </c>
    </row>
    <row r="861" spans="1:65" s="2" customFormat="1" ht="24.15" customHeight="1">
      <c r="A861" s="36"/>
      <c r="B861" s="37"/>
      <c r="C861" s="202" t="s">
        <v>2884</v>
      </c>
      <c r="D861" s="202" t="s">
        <v>164</v>
      </c>
      <c r="E861" s="203" t="s">
        <v>2885</v>
      </c>
      <c r="F861" s="204" t="s">
        <v>2886</v>
      </c>
      <c r="G861" s="205" t="s">
        <v>2887</v>
      </c>
      <c r="H861" s="206">
        <v>1</v>
      </c>
      <c r="I861" s="207"/>
      <c r="J861" s="208">
        <f>ROUND(I861*H861,2)</f>
        <v>0</v>
      </c>
      <c r="K861" s="204" t="s">
        <v>19</v>
      </c>
      <c r="L861" s="42"/>
      <c r="M861" s="209" t="s">
        <v>19</v>
      </c>
      <c r="N861" s="210" t="s">
        <v>40</v>
      </c>
      <c r="O861" s="82"/>
      <c r="P861" s="211">
        <f>O861*H861</f>
        <v>0</v>
      </c>
      <c r="Q861" s="211">
        <v>0</v>
      </c>
      <c r="R861" s="211">
        <f>Q861*H861</f>
        <v>0</v>
      </c>
      <c r="S861" s="211">
        <v>0</v>
      </c>
      <c r="T861" s="212">
        <f>S861*H861</f>
        <v>0</v>
      </c>
      <c r="U861" s="36"/>
      <c r="V861" s="36"/>
      <c r="W861" s="36"/>
      <c r="X861" s="36"/>
      <c r="Y861" s="36"/>
      <c r="Z861" s="36"/>
      <c r="AA861" s="36"/>
      <c r="AB861" s="36"/>
      <c r="AC861" s="36"/>
      <c r="AD861" s="36"/>
      <c r="AE861" s="36"/>
      <c r="AR861" s="213" t="s">
        <v>238</v>
      </c>
      <c r="AT861" s="213" t="s">
        <v>164</v>
      </c>
      <c r="AU861" s="213" t="s">
        <v>79</v>
      </c>
      <c r="AY861" s="15" t="s">
        <v>162</v>
      </c>
      <c r="BE861" s="214">
        <f>IF(N861="základní",J861,0)</f>
        <v>0</v>
      </c>
      <c r="BF861" s="214">
        <f>IF(N861="snížená",J861,0)</f>
        <v>0</v>
      </c>
      <c r="BG861" s="214">
        <f>IF(N861="zákl. přenesená",J861,0)</f>
        <v>0</v>
      </c>
      <c r="BH861" s="214">
        <f>IF(N861="sníž. přenesená",J861,0)</f>
        <v>0</v>
      </c>
      <c r="BI861" s="214">
        <f>IF(N861="nulová",J861,0)</f>
        <v>0</v>
      </c>
      <c r="BJ861" s="15" t="s">
        <v>77</v>
      </c>
      <c r="BK861" s="214">
        <f>ROUND(I861*H861,2)</f>
        <v>0</v>
      </c>
      <c r="BL861" s="15" t="s">
        <v>238</v>
      </c>
      <c r="BM861" s="213" t="s">
        <v>2888</v>
      </c>
    </row>
    <row r="862" spans="1:65" s="2" customFormat="1" ht="24.15" customHeight="1">
      <c r="A862" s="36"/>
      <c r="B862" s="37"/>
      <c r="C862" s="202" t="s">
        <v>2889</v>
      </c>
      <c r="D862" s="202" t="s">
        <v>164</v>
      </c>
      <c r="E862" s="203" t="s">
        <v>2890</v>
      </c>
      <c r="F862" s="204" t="s">
        <v>2891</v>
      </c>
      <c r="G862" s="205" t="s">
        <v>327</v>
      </c>
      <c r="H862" s="206">
        <v>3.3</v>
      </c>
      <c r="I862" s="207"/>
      <c r="J862" s="208">
        <f>ROUND(I862*H862,2)</f>
        <v>0</v>
      </c>
      <c r="K862" s="204" t="s">
        <v>19</v>
      </c>
      <c r="L862" s="42"/>
      <c r="M862" s="209" t="s">
        <v>19</v>
      </c>
      <c r="N862" s="210" t="s">
        <v>40</v>
      </c>
      <c r="O862" s="82"/>
      <c r="P862" s="211">
        <f>O862*H862</f>
        <v>0</v>
      </c>
      <c r="Q862" s="211">
        <v>0</v>
      </c>
      <c r="R862" s="211">
        <f>Q862*H862</f>
        <v>0</v>
      </c>
      <c r="S862" s="211">
        <v>0</v>
      </c>
      <c r="T862" s="212">
        <f>S862*H862</f>
        <v>0</v>
      </c>
      <c r="U862" s="36"/>
      <c r="V862" s="36"/>
      <c r="W862" s="36"/>
      <c r="X862" s="36"/>
      <c r="Y862" s="36"/>
      <c r="Z862" s="36"/>
      <c r="AA862" s="36"/>
      <c r="AB862" s="36"/>
      <c r="AC862" s="36"/>
      <c r="AD862" s="36"/>
      <c r="AE862" s="36"/>
      <c r="AR862" s="213" t="s">
        <v>238</v>
      </c>
      <c r="AT862" s="213" t="s">
        <v>164</v>
      </c>
      <c r="AU862" s="213" t="s">
        <v>79</v>
      </c>
      <c r="AY862" s="15" t="s">
        <v>162</v>
      </c>
      <c r="BE862" s="214">
        <f>IF(N862="základní",J862,0)</f>
        <v>0</v>
      </c>
      <c r="BF862" s="214">
        <f>IF(N862="snížená",J862,0)</f>
        <v>0</v>
      </c>
      <c r="BG862" s="214">
        <f>IF(N862="zákl. přenesená",J862,0)</f>
        <v>0</v>
      </c>
      <c r="BH862" s="214">
        <f>IF(N862="sníž. přenesená",J862,0)</f>
        <v>0</v>
      </c>
      <c r="BI862" s="214">
        <f>IF(N862="nulová",J862,0)</f>
        <v>0</v>
      </c>
      <c r="BJ862" s="15" t="s">
        <v>77</v>
      </c>
      <c r="BK862" s="214">
        <f>ROUND(I862*H862,2)</f>
        <v>0</v>
      </c>
      <c r="BL862" s="15" t="s">
        <v>238</v>
      </c>
      <c r="BM862" s="213" t="s">
        <v>2892</v>
      </c>
    </row>
    <row r="863" spans="1:65" s="2" customFormat="1" ht="24.15" customHeight="1">
      <c r="A863" s="36"/>
      <c r="B863" s="37"/>
      <c r="C863" s="202" t="s">
        <v>2893</v>
      </c>
      <c r="D863" s="202" t="s">
        <v>164</v>
      </c>
      <c r="E863" s="203" t="s">
        <v>2894</v>
      </c>
      <c r="F863" s="204" t="s">
        <v>2895</v>
      </c>
      <c r="G863" s="205" t="s">
        <v>327</v>
      </c>
      <c r="H863" s="206">
        <v>1.75</v>
      </c>
      <c r="I863" s="207"/>
      <c r="J863" s="208">
        <f>ROUND(I863*H863,2)</f>
        <v>0</v>
      </c>
      <c r="K863" s="204" t="s">
        <v>19</v>
      </c>
      <c r="L863" s="42"/>
      <c r="M863" s="209" t="s">
        <v>19</v>
      </c>
      <c r="N863" s="210" t="s">
        <v>40</v>
      </c>
      <c r="O863" s="82"/>
      <c r="P863" s="211">
        <f>O863*H863</f>
        <v>0</v>
      </c>
      <c r="Q863" s="211">
        <v>0</v>
      </c>
      <c r="R863" s="211">
        <f>Q863*H863</f>
        <v>0</v>
      </c>
      <c r="S863" s="211">
        <v>0</v>
      </c>
      <c r="T863" s="212">
        <f>S863*H863</f>
        <v>0</v>
      </c>
      <c r="U863" s="36"/>
      <c r="V863" s="36"/>
      <c r="W863" s="36"/>
      <c r="X863" s="36"/>
      <c r="Y863" s="36"/>
      <c r="Z863" s="36"/>
      <c r="AA863" s="36"/>
      <c r="AB863" s="36"/>
      <c r="AC863" s="36"/>
      <c r="AD863" s="36"/>
      <c r="AE863" s="36"/>
      <c r="AR863" s="213" t="s">
        <v>238</v>
      </c>
      <c r="AT863" s="213" t="s">
        <v>164</v>
      </c>
      <c r="AU863" s="213" t="s">
        <v>79</v>
      </c>
      <c r="AY863" s="15" t="s">
        <v>162</v>
      </c>
      <c r="BE863" s="214">
        <f>IF(N863="základní",J863,0)</f>
        <v>0</v>
      </c>
      <c r="BF863" s="214">
        <f>IF(N863="snížená",J863,0)</f>
        <v>0</v>
      </c>
      <c r="BG863" s="214">
        <f>IF(N863="zákl. přenesená",J863,0)</f>
        <v>0</v>
      </c>
      <c r="BH863" s="214">
        <f>IF(N863="sníž. přenesená",J863,0)</f>
        <v>0</v>
      </c>
      <c r="BI863" s="214">
        <f>IF(N863="nulová",J863,0)</f>
        <v>0</v>
      </c>
      <c r="BJ863" s="15" t="s">
        <v>77</v>
      </c>
      <c r="BK863" s="214">
        <f>ROUND(I863*H863,2)</f>
        <v>0</v>
      </c>
      <c r="BL863" s="15" t="s">
        <v>238</v>
      </c>
      <c r="BM863" s="213" t="s">
        <v>2896</v>
      </c>
    </row>
    <row r="864" spans="1:65" s="2" customFormat="1" ht="16.5" customHeight="1">
      <c r="A864" s="36"/>
      <c r="B864" s="37"/>
      <c r="C864" s="202" t="s">
        <v>2897</v>
      </c>
      <c r="D864" s="202" t="s">
        <v>164</v>
      </c>
      <c r="E864" s="203" t="s">
        <v>2898</v>
      </c>
      <c r="F864" s="204" t="s">
        <v>2899</v>
      </c>
      <c r="G864" s="205" t="s">
        <v>908</v>
      </c>
      <c r="H864" s="206">
        <v>460</v>
      </c>
      <c r="I864" s="207"/>
      <c r="J864" s="208">
        <f>ROUND(I864*H864,2)</f>
        <v>0</v>
      </c>
      <c r="K864" s="204" t="s">
        <v>19</v>
      </c>
      <c r="L864" s="42"/>
      <c r="M864" s="209" t="s">
        <v>19</v>
      </c>
      <c r="N864" s="210" t="s">
        <v>40</v>
      </c>
      <c r="O864" s="82"/>
      <c r="P864" s="211">
        <f>O864*H864</f>
        <v>0</v>
      </c>
      <c r="Q864" s="211">
        <v>0</v>
      </c>
      <c r="R864" s="211">
        <f>Q864*H864</f>
        <v>0</v>
      </c>
      <c r="S864" s="211">
        <v>0</v>
      </c>
      <c r="T864" s="212">
        <f>S864*H864</f>
        <v>0</v>
      </c>
      <c r="U864" s="36"/>
      <c r="V864" s="36"/>
      <c r="W864" s="36"/>
      <c r="X864" s="36"/>
      <c r="Y864" s="36"/>
      <c r="Z864" s="36"/>
      <c r="AA864" s="36"/>
      <c r="AB864" s="36"/>
      <c r="AC864" s="36"/>
      <c r="AD864" s="36"/>
      <c r="AE864" s="36"/>
      <c r="AR864" s="213" t="s">
        <v>238</v>
      </c>
      <c r="AT864" s="213" t="s">
        <v>164</v>
      </c>
      <c r="AU864" s="213" t="s">
        <v>79</v>
      </c>
      <c r="AY864" s="15" t="s">
        <v>162</v>
      </c>
      <c r="BE864" s="214">
        <f>IF(N864="základní",J864,0)</f>
        <v>0</v>
      </c>
      <c r="BF864" s="214">
        <f>IF(N864="snížená",J864,0)</f>
        <v>0</v>
      </c>
      <c r="BG864" s="214">
        <f>IF(N864="zákl. přenesená",J864,0)</f>
        <v>0</v>
      </c>
      <c r="BH864" s="214">
        <f>IF(N864="sníž. přenesená",J864,0)</f>
        <v>0</v>
      </c>
      <c r="BI864" s="214">
        <f>IF(N864="nulová",J864,0)</f>
        <v>0</v>
      </c>
      <c r="BJ864" s="15" t="s">
        <v>77</v>
      </c>
      <c r="BK864" s="214">
        <f>ROUND(I864*H864,2)</f>
        <v>0</v>
      </c>
      <c r="BL864" s="15" t="s">
        <v>238</v>
      </c>
      <c r="BM864" s="213" t="s">
        <v>2900</v>
      </c>
    </row>
    <row r="865" spans="1:65" s="2" customFormat="1" ht="16.5" customHeight="1">
      <c r="A865" s="36"/>
      <c r="B865" s="37"/>
      <c r="C865" s="202" t="s">
        <v>2901</v>
      </c>
      <c r="D865" s="202" t="s">
        <v>164</v>
      </c>
      <c r="E865" s="203" t="s">
        <v>2902</v>
      </c>
      <c r="F865" s="204" t="s">
        <v>2903</v>
      </c>
      <c r="G865" s="205" t="s">
        <v>908</v>
      </c>
      <c r="H865" s="206">
        <v>35.1</v>
      </c>
      <c r="I865" s="207"/>
      <c r="J865" s="208">
        <f>ROUND(I865*H865,2)</f>
        <v>0</v>
      </c>
      <c r="K865" s="204" t="s">
        <v>19</v>
      </c>
      <c r="L865" s="42"/>
      <c r="M865" s="209" t="s">
        <v>19</v>
      </c>
      <c r="N865" s="210" t="s">
        <v>40</v>
      </c>
      <c r="O865" s="82"/>
      <c r="P865" s="211">
        <f>O865*H865</f>
        <v>0</v>
      </c>
      <c r="Q865" s="211">
        <v>0</v>
      </c>
      <c r="R865" s="211">
        <f>Q865*H865</f>
        <v>0</v>
      </c>
      <c r="S865" s="211">
        <v>0</v>
      </c>
      <c r="T865" s="212">
        <f>S865*H865</f>
        <v>0</v>
      </c>
      <c r="U865" s="36"/>
      <c r="V865" s="36"/>
      <c r="W865" s="36"/>
      <c r="X865" s="36"/>
      <c r="Y865" s="36"/>
      <c r="Z865" s="36"/>
      <c r="AA865" s="36"/>
      <c r="AB865" s="36"/>
      <c r="AC865" s="36"/>
      <c r="AD865" s="36"/>
      <c r="AE865" s="36"/>
      <c r="AR865" s="213" t="s">
        <v>238</v>
      </c>
      <c r="AT865" s="213" t="s">
        <v>164</v>
      </c>
      <c r="AU865" s="213" t="s">
        <v>79</v>
      </c>
      <c r="AY865" s="15" t="s">
        <v>162</v>
      </c>
      <c r="BE865" s="214">
        <f>IF(N865="základní",J865,0)</f>
        <v>0</v>
      </c>
      <c r="BF865" s="214">
        <f>IF(N865="snížená",J865,0)</f>
        <v>0</v>
      </c>
      <c r="BG865" s="214">
        <f>IF(N865="zákl. přenesená",J865,0)</f>
        <v>0</v>
      </c>
      <c r="BH865" s="214">
        <f>IF(N865="sníž. přenesená",J865,0)</f>
        <v>0</v>
      </c>
      <c r="BI865" s="214">
        <f>IF(N865="nulová",J865,0)</f>
        <v>0</v>
      </c>
      <c r="BJ865" s="15" t="s">
        <v>77</v>
      </c>
      <c r="BK865" s="214">
        <f>ROUND(I865*H865,2)</f>
        <v>0</v>
      </c>
      <c r="BL865" s="15" t="s">
        <v>238</v>
      </c>
      <c r="BM865" s="213" t="s">
        <v>2904</v>
      </c>
    </row>
    <row r="866" spans="1:65" s="2" customFormat="1" ht="24.15" customHeight="1">
      <c r="A866" s="36"/>
      <c r="B866" s="37"/>
      <c r="C866" s="202" t="s">
        <v>2905</v>
      </c>
      <c r="D866" s="202" t="s">
        <v>164</v>
      </c>
      <c r="E866" s="203" t="s">
        <v>2906</v>
      </c>
      <c r="F866" s="204" t="s">
        <v>2907</v>
      </c>
      <c r="G866" s="205" t="s">
        <v>327</v>
      </c>
      <c r="H866" s="206">
        <v>0.85</v>
      </c>
      <c r="I866" s="207"/>
      <c r="J866" s="208">
        <f>ROUND(I866*H866,2)</f>
        <v>0</v>
      </c>
      <c r="K866" s="204" t="s">
        <v>19</v>
      </c>
      <c r="L866" s="42"/>
      <c r="M866" s="209" t="s">
        <v>19</v>
      </c>
      <c r="N866" s="210" t="s">
        <v>40</v>
      </c>
      <c r="O866" s="82"/>
      <c r="P866" s="211">
        <f>O866*H866</f>
        <v>0</v>
      </c>
      <c r="Q866" s="211">
        <v>0</v>
      </c>
      <c r="R866" s="211">
        <f>Q866*H866</f>
        <v>0</v>
      </c>
      <c r="S866" s="211">
        <v>0</v>
      </c>
      <c r="T866" s="212">
        <f>S866*H866</f>
        <v>0</v>
      </c>
      <c r="U866" s="36"/>
      <c r="V866" s="36"/>
      <c r="W866" s="36"/>
      <c r="X866" s="36"/>
      <c r="Y866" s="36"/>
      <c r="Z866" s="36"/>
      <c r="AA866" s="36"/>
      <c r="AB866" s="36"/>
      <c r="AC866" s="36"/>
      <c r="AD866" s="36"/>
      <c r="AE866" s="36"/>
      <c r="AR866" s="213" t="s">
        <v>238</v>
      </c>
      <c r="AT866" s="213" t="s">
        <v>164</v>
      </c>
      <c r="AU866" s="213" t="s">
        <v>79</v>
      </c>
      <c r="AY866" s="15" t="s">
        <v>162</v>
      </c>
      <c r="BE866" s="214">
        <f>IF(N866="základní",J866,0)</f>
        <v>0</v>
      </c>
      <c r="BF866" s="214">
        <f>IF(N866="snížená",J866,0)</f>
        <v>0</v>
      </c>
      <c r="BG866" s="214">
        <f>IF(N866="zákl. přenesená",J866,0)</f>
        <v>0</v>
      </c>
      <c r="BH866" s="214">
        <f>IF(N866="sníž. přenesená",J866,0)</f>
        <v>0</v>
      </c>
      <c r="BI866" s="214">
        <f>IF(N866="nulová",J866,0)</f>
        <v>0</v>
      </c>
      <c r="BJ866" s="15" t="s">
        <v>77</v>
      </c>
      <c r="BK866" s="214">
        <f>ROUND(I866*H866,2)</f>
        <v>0</v>
      </c>
      <c r="BL866" s="15" t="s">
        <v>238</v>
      </c>
      <c r="BM866" s="213" t="s">
        <v>2908</v>
      </c>
    </row>
    <row r="867" spans="1:65" s="2" customFormat="1" ht="24.15" customHeight="1">
      <c r="A867" s="36"/>
      <c r="B867" s="37"/>
      <c r="C867" s="202" t="s">
        <v>2909</v>
      </c>
      <c r="D867" s="202" t="s">
        <v>164</v>
      </c>
      <c r="E867" s="203" t="s">
        <v>2910</v>
      </c>
      <c r="F867" s="204" t="s">
        <v>2911</v>
      </c>
      <c r="G867" s="205" t="s">
        <v>327</v>
      </c>
      <c r="H867" s="206">
        <v>2.99</v>
      </c>
      <c r="I867" s="207"/>
      <c r="J867" s="208">
        <f>ROUND(I867*H867,2)</f>
        <v>0</v>
      </c>
      <c r="K867" s="204" t="s">
        <v>19</v>
      </c>
      <c r="L867" s="42"/>
      <c r="M867" s="209" t="s">
        <v>19</v>
      </c>
      <c r="N867" s="210" t="s">
        <v>40</v>
      </c>
      <c r="O867" s="82"/>
      <c r="P867" s="211">
        <f>O867*H867</f>
        <v>0</v>
      </c>
      <c r="Q867" s="211">
        <v>0</v>
      </c>
      <c r="R867" s="211">
        <f>Q867*H867</f>
        <v>0</v>
      </c>
      <c r="S867" s="211">
        <v>0</v>
      </c>
      <c r="T867" s="212">
        <f>S867*H867</f>
        <v>0</v>
      </c>
      <c r="U867" s="36"/>
      <c r="V867" s="36"/>
      <c r="W867" s="36"/>
      <c r="X867" s="36"/>
      <c r="Y867" s="36"/>
      <c r="Z867" s="36"/>
      <c r="AA867" s="36"/>
      <c r="AB867" s="36"/>
      <c r="AC867" s="36"/>
      <c r="AD867" s="36"/>
      <c r="AE867" s="36"/>
      <c r="AR867" s="213" t="s">
        <v>238</v>
      </c>
      <c r="AT867" s="213" t="s">
        <v>164</v>
      </c>
      <c r="AU867" s="213" t="s">
        <v>79</v>
      </c>
      <c r="AY867" s="15" t="s">
        <v>162</v>
      </c>
      <c r="BE867" s="214">
        <f>IF(N867="základní",J867,0)</f>
        <v>0</v>
      </c>
      <c r="BF867" s="214">
        <f>IF(N867="snížená",J867,0)</f>
        <v>0</v>
      </c>
      <c r="BG867" s="214">
        <f>IF(N867="zákl. přenesená",J867,0)</f>
        <v>0</v>
      </c>
      <c r="BH867" s="214">
        <f>IF(N867="sníž. přenesená",J867,0)</f>
        <v>0</v>
      </c>
      <c r="BI867" s="214">
        <f>IF(N867="nulová",J867,0)</f>
        <v>0</v>
      </c>
      <c r="BJ867" s="15" t="s">
        <v>77</v>
      </c>
      <c r="BK867" s="214">
        <f>ROUND(I867*H867,2)</f>
        <v>0</v>
      </c>
      <c r="BL867" s="15" t="s">
        <v>238</v>
      </c>
      <c r="BM867" s="213" t="s">
        <v>2912</v>
      </c>
    </row>
    <row r="868" spans="1:65" s="2" customFormat="1" ht="24.15" customHeight="1">
      <c r="A868" s="36"/>
      <c r="B868" s="37"/>
      <c r="C868" s="202" t="s">
        <v>2913</v>
      </c>
      <c r="D868" s="202" t="s">
        <v>164</v>
      </c>
      <c r="E868" s="203" t="s">
        <v>2914</v>
      </c>
      <c r="F868" s="204" t="s">
        <v>2915</v>
      </c>
      <c r="G868" s="205" t="s">
        <v>327</v>
      </c>
      <c r="H868" s="206">
        <v>22.5</v>
      </c>
      <c r="I868" s="207"/>
      <c r="J868" s="208">
        <f>ROUND(I868*H868,2)</f>
        <v>0</v>
      </c>
      <c r="K868" s="204" t="s">
        <v>19</v>
      </c>
      <c r="L868" s="42"/>
      <c r="M868" s="209" t="s">
        <v>19</v>
      </c>
      <c r="N868" s="210" t="s">
        <v>40</v>
      </c>
      <c r="O868" s="82"/>
      <c r="P868" s="211">
        <f>O868*H868</f>
        <v>0</v>
      </c>
      <c r="Q868" s="211">
        <v>0</v>
      </c>
      <c r="R868" s="211">
        <f>Q868*H868</f>
        <v>0</v>
      </c>
      <c r="S868" s="211">
        <v>0</v>
      </c>
      <c r="T868" s="212">
        <f>S868*H868</f>
        <v>0</v>
      </c>
      <c r="U868" s="36"/>
      <c r="V868" s="36"/>
      <c r="W868" s="36"/>
      <c r="X868" s="36"/>
      <c r="Y868" s="36"/>
      <c r="Z868" s="36"/>
      <c r="AA868" s="36"/>
      <c r="AB868" s="36"/>
      <c r="AC868" s="36"/>
      <c r="AD868" s="36"/>
      <c r="AE868" s="36"/>
      <c r="AR868" s="213" t="s">
        <v>238</v>
      </c>
      <c r="AT868" s="213" t="s">
        <v>164</v>
      </c>
      <c r="AU868" s="213" t="s">
        <v>79</v>
      </c>
      <c r="AY868" s="15" t="s">
        <v>162</v>
      </c>
      <c r="BE868" s="214">
        <f>IF(N868="základní",J868,0)</f>
        <v>0</v>
      </c>
      <c r="BF868" s="214">
        <f>IF(N868="snížená",J868,0)</f>
        <v>0</v>
      </c>
      <c r="BG868" s="214">
        <f>IF(N868="zákl. přenesená",J868,0)</f>
        <v>0</v>
      </c>
      <c r="BH868" s="214">
        <f>IF(N868="sníž. přenesená",J868,0)</f>
        <v>0</v>
      </c>
      <c r="BI868" s="214">
        <f>IF(N868="nulová",J868,0)</f>
        <v>0</v>
      </c>
      <c r="BJ868" s="15" t="s">
        <v>77</v>
      </c>
      <c r="BK868" s="214">
        <f>ROUND(I868*H868,2)</f>
        <v>0</v>
      </c>
      <c r="BL868" s="15" t="s">
        <v>238</v>
      </c>
      <c r="BM868" s="213" t="s">
        <v>2916</v>
      </c>
    </row>
    <row r="869" spans="1:65" s="2" customFormat="1" ht="16.5" customHeight="1">
      <c r="A869" s="36"/>
      <c r="B869" s="37"/>
      <c r="C869" s="202" t="s">
        <v>2917</v>
      </c>
      <c r="D869" s="202" t="s">
        <v>164</v>
      </c>
      <c r="E869" s="203" t="s">
        <v>2918</v>
      </c>
      <c r="F869" s="204" t="s">
        <v>2919</v>
      </c>
      <c r="G869" s="205" t="s">
        <v>327</v>
      </c>
      <c r="H869" s="206">
        <v>17.5</v>
      </c>
      <c r="I869" s="207"/>
      <c r="J869" s="208">
        <f>ROUND(I869*H869,2)</f>
        <v>0</v>
      </c>
      <c r="K869" s="204" t="s">
        <v>19</v>
      </c>
      <c r="L869" s="42"/>
      <c r="M869" s="209" t="s">
        <v>19</v>
      </c>
      <c r="N869" s="210" t="s">
        <v>40</v>
      </c>
      <c r="O869" s="82"/>
      <c r="P869" s="211">
        <f>O869*H869</f>
        <v>0</v>
      </c>
      <c r="Q869" s="211">
        <v>0</v>
      </c>
      <c r="R869" s="211">
        <f>Q869*H869</f>
        <v>0</v>
      </c>
      <c r="S869" s="211">
        <v>0</v>
      </c>
      <c r="T869" s="212">
        <f>S869*H869</f>
        <v>0</v>
      </c>
      <c r="U869" s="36"/>
      <c r="V869" s="36"/>
      <c r="W869" s="36"/>
      <c r="X869" s="36"/>
      <c r="Y869" s="36"/>
      <c r="Z869" s="36"/>
      <c r="AA869" s="36"/>
      <c r="AB869" s="36"/>
      <c r="AC869" s="36"/>
      <c r="AD869" s="36"/>
      <c r="AE869" s="36"/>
      <c r="AR869" s="213" t="s">
        <v>238</v>
      </c>
      <c r="AT869" s="213" t="s">
        <v>164</v>
      </c>
      <c r="AU869" s="213" t="s">
        <v>79</v>
      </c>
      <c r="AY869" s="15" t="s">
        <v>162</v>
      </c>
      <c r="BE869" s="214">
        <f>IF(N869="základní",J869,0)</f>
        <v>0</v>
      </c>
      <c r="BF869" s="214">
        <f>IF(N869="snížená",J869,0)</f>
        <v>0</v>
      </c>
      <c r="BG869" s="214">
        <f>IF(N869="zákl. přenesená",J869,0)</f>
        <v>0</v>
      </c>
      <c r="BH869" s="214">
        <f>IF(N869="sníž. přenesená",J869,0)</f>
        <v>0</v>
      </c>
      <c r="BI869" s="214">
        <f>IF(N869="nulová",J869,0)</f>
        <v>0</v>
      </c>
      <c r="BJ869" s="15" t="s">
        <v>77</v>
      </c>
      <c r="BK869" s="214">
        <f>ROUND(I869*H869,2)</f>
        <v>0</v>
      </c>
      <c r="BL869" s="15" t="s">
        <v>238</v>
      </c>
      <c r="BM869" s="213" t="s">
        <v>2920</v>
      </c>
    </row>
    <row r="870" spans="1:65" s="2" customFormat="1" ht="16.5" customHeight="1">
      <c r="A870" s="36"/>
      <c r="B870" s="37"/>
      <c r="C870" s="202" t="s">
        <v>2921</v>
      </c>
      <c r="D870" s="202" t="s">
        <v>164</v>
      </c>
      <c r="E870" s="203" t="s">
        <v>2922</v>
      </c>
      <c r="F870" s="204" t="s">
        <v>2923</v>
      </c>
      <c r="G870" s="205" t="s">
        <v>908</v>
      </c>
      <c r="H870" s="206">
        <v>310.5</v>
      </c>
      <c r="I870" s="207"/>
      <c r="J870" s="208">
        <f>ROUND(I870*H870,2)</f>
        <v>0</v>
      </c>
      <c r="K870" s="204" t="s">
        <v>19</v>
      </c>
      <c r="L870" s="42"/>
      <c r="M870" s="209" t="s">
        <v>19</v>
      </c>
      <c r="N870" s="210" t="s">
        <v>40</v>
      </c>
      <c r="O870" s="82"/>
      <c r="P870" s="211">
        <f>O870*H870</f>
        <v>0</v>
      </c>
      <c r="Q870" s="211">
        <v>0</v>
      </c>
      <c r="R870" s="211">
        <f>Q870*H870</f>
        <v>0</v>
      </c>
      <c r="S870" s="211">
        <v>0</v>
      </c>
      <c r="T870" s="212">
        <f>S870*H870</f>
        <v>0</v>
      </c>
      <c r="U870" s="36"/>
      <c r="V870" s="36"/>
      <c r="W870" s="36"/>
      <c r="X870" s="36"/>
      <c r="Y870" s="36"/>
      <c r="Z870" s="36"/>
      <c r="AA870" s="36"/>
      <c r="AB870" s="36"/>
      <c r="AC870" s="36"/>
      <c r="AD870" s="36"/>
      <c r="AE870" s="36"/>
      <c r="AR870" s="213" t="s">
        <v>238</v>
      </c>
      <c r="AT870" s="213" t="s">
        <v>164</v>
      </c>
      <c r="AU870" s="213" t="s">
        <v>79</v>
      </c>
      <c r="AY870" s="15" t="s">
        <v>162</v>
      </c>
      <c r="BE870" s="214">
        <f>IF(N870="základní",J870,0)</f>
        <v>0</v>
      </c>
      <c r="BF870" s="214">
        <f>IF(N870="snížená",J870,0)</f>
        <v>0</v>
      </c>
      <c r="BG870" s="214">
        <f>IF(N870="zákl. přenesená",J870,0)</f>
        <v>0</v>
      </c>
      <c r="BH870" s="214">
        <f>IF(N870="sníž. přenesená",J870,0)</f>
        <v>0</v>
      </c>
      <c r="BI870" s="214">
        <f>IF(N870="nulová",J870,0)</f>
        <v>0</v>
      </c>
      <c r="BJ870" s="15" t="s">
        <v>77</v>
      </c>
      <c r="BK870" s="214">
        <f>ROUND(I870*H870,2)</f>
        <v>0</v>
      </c>
      <c r="BL870" s="15" t="s">
        <v>238</v>
      </c>
      <c r="BM870" s="213" t="s">
        <v>2924</v>
      </c>
    </row>
    <row r="871" spans="1:65" s="2" customFormat="1" ht="24.15" customHeight="1">
      <c r="A871" s="36"/>
      <c r="B871" s="37"/>
      <c r="C871" s="202" t="s">
        <v>2925</v>
      </c>
      <c r="D871" s="202" t="s">
        <v>164</v>
      </c>
      <c r="E871" s="203" t="s">
        <v>2926</v>
      </c>
      <c r="F871" s="204" t="s">
        <v>2927</v>
      </c>
      <c r="G871" s="205" t="s">
        <v>327</v>
      </c>
      <c r="H871" s="206">
        <v>29.3</v>
      </c>
      <c r="I871" s="207"/>
      <c r="J871" s="208">
        <f>ROUND(I871*H871,2)</f>
        <v>0</v>
      </c>
      <c r="K871" s="204" t="s">
        <v>19</v>
      </c>
      <c r="L871" s="42"/>
      <c r="M871" s="209" t="s">
        <v>19</v>
      </c>
      <c r="N871" s="210" t="s">
        <v>40</v>
      </c>
      <c r="O871" s="82"/>
      <c r="P871" s="211">
        <f>O871*H871</f>
        <v>0</v>
      </c>
      <c r="Q871" s="211">
        <v>0</v>
      </c>
      <c r="R871" s="211">
        <f>Q871*H871</f>
        <v>0</v>
      </c>
      <c r="S871" s="211">
        <v>0</v>
      </c>
      <c r="T871" s="212">
        <f>S871*H871</f>
        <v>0</v>
      </c>
      <c r="U871" s="36"/>
      <c r="V871" s="36"/>
      <c r="W871" s="36"/>
      <c r="X871" s="36"/>
      <c r="Y871" s="36"/>
      <c r="Z871" s="36"/>
      <c r="AA871" s="36"/>
      <c r="AB871" s="36"/>
      <c r="AC871" s="36"/>
      <c r="AD871" s="36"/>
      <c r="AE871" s="36"/>
      <c r="AR871" s="213" t="s">
        <v>238</v>
      </c>
      <c r="AT871" s="213" t="s">
        <v>164</v>
      </c>
      <c r="AU871" s="213" t="s">
        <v>79</v>
      </c>
      <c r="AY871" s="15" t="s">
        <v>162</v>
      </c>
      <c r="BE871" s="214">
        <f>IF(N871="základní",J871,0)</f>
        <v>0</v>
      </c>
      <c r="BF871" s="214">
        <f>IF(N871="snížená",J871,0)</f>
        <v>0</v>
      </c>
      <c r="BG871" s="214">
        <f>IF(N871="zákl. přenesená",J871,0)</f>
        <v>0</v>
      </c>
      <c r="BH871" s="214">
        <f>IF(N871="sníž. přenesená",J871,0)</f>
        <v>0</v>
      </c>
      <c r="BI871" s="214">
        <f>IF(N871="nulová",J871,0)</f>
        <v>0</v>
      </c>
      <c r="BJ871" s="15" t="s">
        <v>77</v>
      </c>
      <c r="BK871" s="214">
        <f>ROUND(I871*H871,2)</f>
        <v>0</v>
      </c>
      <c r="BL871" s="15" t="s">
        <v>238</v>
      </c>
      <c r="BM871" s="213" t="s">
        <v>2928</v>
      </c>
    </row>
    <row r="872" spans="1:65" s="2" customFormat="1" ht="24.15" customHeight="1">
      <c r="A872" s="36"/>
      <c r="B872" s="37"/>
      <c r="C872" s="202" t="s">
        <v>2929</v>
      </c>
      <c r="D872" s="202" t="s">
        <v>164</v>
      </c>
      <c r="E872" s="203" t="s">
        <v>2930</v>
      </c>
      <c r="F872" s="204" t="s">
        <v>2931</v>
      </c>
      <c r="G872" s="205" t="s">
        <v>327</v>
      </c>
      <c r="H872" s="206">
        <v>30.8</v>
      </c>
      <c r="I872" s="207"/>
      <c r="J872" s="208">
        <f>ROUND(I872*H872,2)</f>
        <v>0</v>
      </c>
      <c r="K872" s="204" t="s">
        <v>19</v>
      </c>
      <c r="L872" s="42"/>
      <c r="M872" s="209" t="s">
        <v>19</v>
      </c>
      <c r="N872" s="210" t="s">
        <v>40</v>
      </c>
      <c r="O872" s="82"/>
      <c r="P872" s="211">
        <f>O872*H872</f>
        <v>0</v>
      </c>
      <c r="Q872" s="211">
        <v>0</v>
      </c>
      <c r="R872" s="211">
        <f>Q872*H872</f>
        <v>0</v>
      </c>
      <c r="S872" s="211">
        <v>0</v>
      </c>
      <c r="T872" s="212">
        <f>S872*H872</f>
        <v>0</v>
      </c>
      <c r="U872" s="36"/>
      <c r="V872" s="36"/>
      <c r="W872" s="36"/>
      <c r="X872" s="36"/>
      <c r="Y872" s="36"/>
      <c r="Z872" s="36"/>
      <c r="AA872" s="36"/>
      <c r="AB872" s="36"/>
      <c r="AC872" s="36"/>
      <c r="AD872" s="36"/>
      <c r="AE872" s="36"/>
      <c r="AR872" s="213" t="s">
        <v>238</v>
      </c>
      <c r="AT872" s="213" t="s">
        <v>164</v>
      </c>
      <c r="AU872" s="213" t="s">
        <v>79</v>
      </c>
      <c r="AY872" s="15" t="s">
        <v>162</v>
      </c>
      <c r="BE872" s="214">
        <f>IF(N872="základní",J872,0)</f>
        <v>0</v>
      </c>
      <c r="BF872" s="214">
        <f>IF(N872="snížená",J872,0)</f>
        <v>0</v>
      </c>
      <c r="BG872" s="214">
        <f>IF(N872="zákl. přenesená",J872,0)</f>
        <v>0</v>
      </c>
      <c r="BH872" s="214">
        <f>IF(N872="sníž. přenesená",J872,0)</f>
        <v>0</v>
      </c>
      <c r="BI872" s="214">
        <f>IF(N872="nulová",J872,0)</f>
        <v>0</v>
      </c>
      <c r="BJ872" s="15" t="s">
        <v>77</v>
      </c>
      <c r="BK872" s="214">
        <f>ROUND(I872*H872,2)</f>
        <v>0</v>
      </c>
      <c r="BL872" s="15" t="s">
        <v>238</v>
      </c>
      <c r="BM872" s="213" t="s">
        <v>2932</v>
      </c>
    </row>
    <row r="873" spans="1:65" s="2" customFormat="1" ht="16.5" customHeight="1">
      <c r="A873" s="36"/>
      <c r="B873" s="37"/>
      <c r="C873" s="202" t="s">
        <v>2933</v>
      </c>
      <c r="D873" s="202" t="s">
        <v>164</v>
      </c>
      <c r="E873" s="203" t="s">
        <v>2934</v>
      </c>
      <c r="F873" s="204" t="s">
        <v>2935</v>
      </c>
      <c r="G873" s="205" t="s">
        <v>327</v>
      </c>
      <c r="H873" s="206">
        <v>1.25</v>
      </c>
      <c r="I873" s="207"/>
      <c r="J873" s="208">
        <f>ROUND(I873*H873,2)</f>
        <v>0</v>
      </c>
      <c r="K873" s="204" t="s">
        <v>19</v>
      </c>
      <c r="L873" s="42"/>
      <c r="M873" s="209" t="s">
        <v>19</v>
      </c>
      <c r="N873" s="210" t="s">
        <v>40</v>
      </c>
      <c r="O873" s="82"/>
      <c r="P873" s="211">
        <f>O873*H873</f>
        <v>0</v>
      </c>
      <c r="Q873" s="211">
        <v>0</v>
      </c>
      <c r="R873" s="211">
        <f>Q873*H873</f>
        <v>0</v>
      </c>
      <c r="S873" s="211">
        <v>0</v>
      </c>
      <c r="T873" s="212">
        <f>S873*H873</f>
        <v>0</v>
      </c>
      <c r="U873" s="36"/>
      <c r="V873" s="36"/>
      <c r="W873" s="36"/>
      <c r="X873" s="36"/>
      <c r="Y873" s="36"/>
      <c r="Z873" s="36"/>
      <c r="AA873" s="36"/>
      <c r="AB873" s="36"/>
      <c r="AC873" s="36"/>
      <c r="AD873" s="36"/>
      <c r="AE873" s="36"/>
      <c r="AR873" s="213" t="s">
        <v>238</v>
      </c>
      <c r="AT873" s="213" t="s">
        <v>164</v>
      </c>
      <c r="AU873" s="213" t="s">
        <v>79</v>
      </c>
      <c r="AY873" s="15" t="s">
        <v>162</v>
      </c>
      <c r="BE873" s="214">
        <f>IF(N873="základní",J873,0)</f>
        <v>0</v>
      </c>
      <c r="BF873" s="214">
        <f>IF(N873="snížená",J873,0)</f>
        <v>0</v>
      </c>
      <c r="BG873" s="214">
        <f>IF(N873="zákl. přenesená",J873,0)</f>
        <v>0</v>
      </c>
      <c r="BH873" s="214">
        <f>IF(N873="sníž. přenesená",J873,0)</f>
        <v>0</v>
      </c>
      <c r="BI873" s="214">
        <f>IF(N873="nulová",J873,0)</f>
        <v>0</v>
      </c>
      <c r="BJ873" s="15" t="s">
        <v>77</v>
      </c>
      <c r="BK873" s="214">
        <f>ROUND(I873*H873,2)</f>
        <v>0</v>
      </c>
      <c r="BL873" s="15" t="s">
        <v>238</v>
      </c>
      <c r="BM873" s="213" t="s">
        <v>2936</v>
      </c>
    </row>
    <row r="874" spans="1:65" s="2" customFormat="1" ht="21.75" customHeight="1">
      <c r="A874" s="36"/>
      <c r="B874" s="37"/>
      <c r="C874" s="202" t="s">
        <v>2937</v>
      </c>
      <c r="D874" s="202" t="s">
        <v>164</v>
      </c>
      <c r="E874" s="203" t="s">
        <v>2938</v>
      </c>
      <c r="F874" s="204" t="s">
        <v>2939</v>
      </c>
      <c r="G874" s="205" t="s">
        <v>908</v>
      </c>
      <c r="H874" s="206">
        <v>585</v>
      </c>
      <c r="I874" s="207"/>
      <c r="J874" s="208">
        <f>ROUND(I874*H874,2)</f>
        <v>0</v>
      </c>
      <c r="K874" s="204" t="s">
        <v>19</v>
      </c>
      <c r="L874" s="42"/>
      <c r="M874" s="209" t="s">
        <v>19</v>
      </c>
      <c r="N874" s="210" t="s">
        <v>40</v>
      </c>
      <c r="O874" s="82"/>
      <c r="P874" s="211">
        <f>O874*H874</f>
        <v>0</v>
      </c>
      <c r="Q874" s="211">
        <v>0</v>
      </c>
      <c r="R874" s="211">
        <f>Q874*H874</f>
        <v>0</v>
      </c>
      <c r="S874" s="211">
        <v>0</v>
      </c>
      <c r="T874" s="212">
        <f>S874*H874</f>
        <v>0</v>
      </c>
      <c r="U874" s="36"/>
      <c r="V874" s="36"/>
      <c r="W874" s="36"/>
      <c r="X874" s="36"/>
      <c r="Y874" s="36"/>
      <c r="Z874" s="36"/>
      <c r="AA874" s="36"/>
      <c r="AB874" s="36"/>
      <c r="AC874" s="36"/>
      <c r="AD874" s="36"/>
      <c r="AE874" s="36"/>
      <c r="AR874" s="213" t="s">
        <v>238</v>
      </c>
      <c r="AT874" s="213" t="s">
        <v>164</v>
      </c>
      <c r="AU874" s="213" t="s">
        <v>79</v>
      </c>
      <c r="AY874" s="15" t="s">
        <v>162</v>
      </c>
      <c r="BE874" s="214">
        <f>IF(N874="základní",J874,0)</f>
        <v>0</v>
      </c>
      <c r="BF874" s="214">
        <f>IF(N874="snížená",J874,0)</f>
        <v>0</v>
      </c>
      <c r="BG874" s="214">
        <f>IF(N874="zákl. přenesená",J874,0)</f>
        <v>0</v>
      </c>
      <c r="BH874" s="214">
        <f>IF(N874="sníž. přenesená",J874,0)</f>
        <v>0</v>
      </c>
      <c r="BI874" s="214">
        <f>IF(N874="nulová",J874,0)</f>
        <v>0</v>
      </c>
      <c r="BJ874" s="15" t="s">
        <v>77</v>
      </c>
      <c r="BK874" s="214">
        <f>ROUND(I874*H874,2)</f>
        <v>0</v>
      </c>
      <c r="BL874" s="15" t="s">
        <v>238</v>
      </c>
      <c r="BM874" s="213" t="s">
        <v>2940</v>
      </c>
    </row>
    <row r="875" spans="1:65" s="2" customFormat="1" ht="24.15" customHeight="1">
      <c r="A875" s="36"/>
      <c r="B875" s="37"/>
      <c r="C875" s="202" t="s">
        <v>2941</v>
      </c>
      <c r="D875" s="202" t="s">
        <v>164</v>
      </c>
      <c r="E875" s="203" t="s">
        <v>2942</v>
      </c>
      <c r="F875" s="204" t="s">
        <v>2943</v>
      </c>
      <c r="G875" s="205" t="s">
        <v>196</v>
      </c>
      <c r="H875" s="206">
        <v>1</v>
      </c>
      <c r="I875" s="207"/>
      <c r="J875" s="208">
        <f>ROUND(I875*H875,2)</f>
        <v>0</v>
      </c>
      <c r="K875" s="204" t="s">
        <v>19</v>
      </c>
      <c r="L875" s="42"/>
      <c r="M875" s="209" t="s">
        <v>19</v>
      </c>
      <c r="N875" s="210" t="s">
        <v>40</v>
      </c>
      <c r="O875" s="82"/>
      <c r="P875" s="211">
        <f>O875*H875</f>
        <v>0</v>
      </c>
      <c r="Q875" s="211">
        <v>0</v>
      </c>
      <c r="R875" s="211">
        <f>Q875*H875</f>
        <v>0</v>
      </c>
      <c r="S875" s="211">
        <v>0</v>
      </c>
      <c r="T875" s="212">
        <f>S875*H875</f>
        <v>0</v>
      </c>
      <c r="U875" s="36"/>
      <c r="V875" s="36"/>
      <c r="W875" s="36"/>
      <c r="X875" s="36"/>
      <c r="Y875" s="36"/>
      <c r="Z875" s="36"/>
      <c r="AA875" s="36"/>
      <c r="AB875" s="36"/>
      <c r="AC875" s="36"/>
      <c r="AD875" s="36"/>
      <c r="AE875" s="36"/>
      <c r="AR875" s="213" t="s">
        <v>238</v>
      </c>
      <c r="AT875" s="213" t="s">
        <v>164</v>
      </c>
      <c r="AU875" s="213" t="s">
        <v>79</v>
      </c>
      <c r="AY875" s="15" t="s">
        <v>162</v>
      </c>
      <c r="BE875" s="214">
        <f>IF(N875="základní",J875,0)</f>
        <v>0</v>
      </c>
      <c r="BF875" s="214">
        <f>IF(N875="snížená",J875,0)</f>
        <v>0</v>
      </c>
      <c r="BG875" s="214">
        <f>IF(N875="zákl. přenesená",J875,0)</f>
        <v>0</v>
      </c>
      <c r="BH875" s="214">
        <f>IF(N875="sníž. přenesená",J875,0)</f>
        <v>0</v>
      </c>
      <c r="BI875" s="214">
        <f>IF(N875="nulová",J875,0)</f>
        <v>0</v>
      </c>
      <c r="BJ875" s="15" t="s">
        <v>77</v>
      </c>
      <c r="BK875" s="214">
        <f>ROUND(I875*H875,2)</f>
        <v>0</v>
      </c>
      <c r="BL875" s="15" t="s">
        <v>238</v>
      </c>
      <c r="BM875" s="213" t="s">
        <v>2944</v>
      </c>
    </row>
    <row r="876" spans="1:65" s="2" customFormat="1" ht="24.15" customHeight="1">
      <c r="A876" s="36"/>
      <c r="B876" s="37"/>
      <c r="C876" s="202" t="s">
        <v>2945</v>
      </c>
      <c r="D876" s="202" t="s">
        <v>164</v>
      </c>
      <c r="E876" s="203" t="s">
        <v>2946</v>
      </c>
      <c r="F876" s="204" t="s">
        <v>2947</v>
      </c>
      <c r="G876" s="205" t="s">
        <v>196</v>
      </c>
      <c r="H876" s="206">
        <v>3</v>
      </c>
      <c r="I876" s="207"/>
      <c r="J876" s="208">
        <f>ROUND(I876*H876,2)</f>
        <v>0</v>
      </c>
      <c r="K876" s="204" t="s">
        <v>19</v>
      </c>
      <c r="L876" s="42"/>
      <c r="M876" s="209" t="s">
        <v>19</v>
      </c>
      <c r="N876" s="210" t="s">
        <v>40</v>
      </c>
      <c r="O876" s="82"/>
      <c r="P876" s="211">
        <f>O876*H876</f>
        <v>0</v>
      </c>
      <c r="Q876" s="211">
        <v>0</v>
      </c>
      <c r="R876" s="211">
        <f>Q876*H876</f>
        <v>0</v>
      </c>
      <c r="S876" s="211">
        <v>0</v>
      </c>
      <c r="T876" s="212">
        <f>S876*H876</f>
        <v>0</v>
      </c>
      <c r="U876" s="36"/>
      <c r="V876" s="36"/>
      <c r="W876" s="36"/>
      <c r="X876" s="36"/>
      <c r="Y876" s="36"/>
      <c r="Z876" s="36"/>
      <c r="AA876" s="36"/>
      <c r="AB876" s="36"/>
      <c r="AC876" s="36"/>
      <c r="AD876" s="36"/>
      <c r="AE876" s="36"/>
      <c r="AR876" s="213" t="s">
        <v>238</v>
      </c>
      <c r="AT876" s="213" t="s">
        <v>164</v>
      </c>
      <c r="AU876" s="213" t="s">
        <v>79</v>
      </c>
      <c r="AY876" s="15" t="s">
        <v>162</v>
      </c>
      <c r="BE876" s="214">
        <f>IF(N876="základní",J876,0)</f>
        <v>0</v>
      </c>
      <c r="BF876" s="214">
        <f>IF(N876="snížená",J876,0)</f>
        <v>0</v>
      </c>
      <c r="BG876" s="214">
        <f>IF(N876="zákl. přenesená",J876,0)</f>
        <v>0</v>
      </c>
      <c r="BH876" s="214">
        <f>IF(N876="sníž. přenesená",J876,0)</f>
        <v>0</v>
      </c>
      <c r="BI876" s="214">
        <f>IF(N876="nulová",J876,0)</f>
        <v>0</v>
      </c>
      <c r="BJ876" s="15" t="s">
        <v>77</v>
      </c>
      <c r="BK876" s="214">
        <f>ROUND(I876*H876,2)</f>
        <v>0</v>
      </c>
      <c r="BL876" s="15" t="s">
        <v>238</v>
      </c>
      <c r="BM876" s="213" t="s">
        <v>2948</v>
      </c>
    </row>
    <row r="877" spans="1:65" s="2" customFormat="1" ht="24.15" customHeight="1">
      <c r="A877" s="36"/>
      <c r="B877" s="37"/>
      <c r="C877" s="202" t="s">
        <v>2949</v>
      </c>
      <c r="D877" s="202" t="s">
        <v>164</v>
      </c>
      <c r="E877" s="203" t="s">
        <v>2950</v>
      </c>
      <c r="F877" s="204" t="s">
        <v>2951</v>
      </c>
      <c r="G877" s="205" t="s">
        <v>196</v>
      </c>
      <c r="H877" s="206">
        <v>2</v>
      </c>
      <c r="I877" s="207"/>
      <c r="J877" s="208">
        <f>ROUND(I877*H877,2)</f>
        <v>0</v>
      </c>
      <c r="K877" s="204" t="s">
        <v>19</v>
      </c>
      <c r="L877" s="42"/>
      <c r="M877" s="209" t="s">
        <v>19</v>
      </c>
      <c r="N877" s="210" t="s">
        <v>40</v>
      </c>
      <c r="O877" s="82"/>
      <c r="P877" s="211">
        <f>O877*H877</f>
        <v>0</v>
      </c>
      <c r="Q877" s="211">
        <v>0</v>
      </c>
      <c r="R877" s="211">
        <f>Q877*H877</f>
        <v>0</v>
      </c>
      <c r="S877" s="211">
        <v>0</v>
      </c>
      <c r="T877" s="212">
        <f>S877*H877</f>
        <v>0</v>
      </c>
      <c r="U877" s="36"/>
      <c r="V877" s="36"/>
      <c r="W877" s="36"/>
      <c r="X877" s="36"/>
      <c r="Y877" s="36"/>
      <c r="Z877" s="36"/>
      <c r="AA877" s="36"/>
      <c r="AB877" s="36"/>
      <c r="AC877" s="36"/>
      <c r="AD877" s="36"/>
      <c r="AE877" s="36"/>
      <c r="AR877" s="213" t="s">
        <v>238</v>
      </c>
      <c r="AT877" s="213" t="s">
        <v>164</v>
      </c>
      <c r="AU877" s="213" t="s">
        <v>79</v>
      </c>
      <c r="AY877" s="15" t="s">
        <v>162</v>
      </c>
      <c r="BE877" s="214">
        <f>IF(N877="základní",J877,0)</f>
        <v>0</v>
      </c>
      <c r="BF877" s="214">
        <f>IF(N877="snížená",J877,0)</f>
        <v>0</v>
      </c>
      <c r="BG877" s="214">
        <f>IF(N877="zákl. přenesená",J877,0)</f>
        <v>0</v>
      </c>
      <c r="BH877" s="214">
        <f>IF(N877="sníž. přenesená",J877,0)</f>
        <v>0</v>
      </c>
      <c r="BI877" s="214">
        <f>IF(N877="nulová",J877,0)</f>
        <v>0</v>
      </c>
      <c r="BJ877" s="15" t="s">
        <v>77</v>
      </c>
      <c r="BK877" s="214">
        <f>ROUND(I877*H877,2)</f>
        <v>0</v>
      </c>
      <c r="BL877" s="15" t="s">
        <v>238</v>
      </c>
      <c r="BM877" s="213" t="s">
        <v>2952</v>
      </c>
    </row>
    <row r="878" spans="1:65" s="2" customFormat="1" ht="24.15" customHeight="1">
      <c r="A878" s="36"/>
      <c r="B878" s="37"/>
      <c r="C878" s="202" t="s">
        <v>2953</v>
      </c>
      <c r="D878" s="202" t="s">
        <v>164</v>
      </c>
      <c r="E878" s="203" t="s">
        <v>2954</v>
      </c>
      <c r="F878" s="204" t="s">
        <v>2955</v>
      </c>
      <c r="G878" s="205" t="s">
        <v>908</v>
      </c>
      <c r="H878" s="206">
        <v>13.5</v>
      </c>
      <c r="I878" s="207"/>
      <c r="J878" s="208">
        <f>ROUND(I878*H878,2)</f>
        <v>0</v>
      </c>
      <c r="K878" s="204" t="s">
        <v>19</v>
      </c>
      <c r="L878" s="42"/>
      <c r="M878" s="209" t="s">
        <v>19</v>
      </c>
      <c r="N878" s="210" t="s">
        <v>40</v>
      </c>
      <c r="O878" s="82"/>
      <c r="P878" s="211">
        <f>O878*H878</f>
        <v>0</v>
      </c>
      <c r="Q878" s="211">
        <v>0</v>
      </c>
      <c r="R878" s="211">
        <f>Q878*H878</f>
        <v>0</v>
      </c>
      <c r="S878" s="211">
        <v>0</v>
      </c>
      <c r="T878" s="212">
        <f>S878*H878</f>
        <v>0</v>
      </c>
      <c r="U878" s="36"/>
      <c r="V878" s="36"/>
      <c r="W878" s="36"/>
      <c r="X878" s="36"/>
      <c r="Y878" s="36"/>
      <c r="Z878" s="36"/>
      <c r="AA878" s="36"/>
      <c r="AB878" s="36"/>
      <c r="AC878" s="36"/>
      <c r="AD878" s="36"/>
      <c r="AE878" s="36"/>
      <c r="AR878" s="213" t="s">
        <v>238</v>
      </c>
      <c r="AT878" s="213" t="s">
        <v>164</v>
      </c>
      <c r="AU878" s="213" t="s">
        <v>79</v>
      </c>
      <c r="AY878" s="15" t="s">
        <v>162</v>
      </c>
      <c r="BE878" s="214">
        <f>IF(N878="základní",J878,0)</f>
        <v>0</v>
      </c>
      <c r="BF878" s="214">
        <f>IF(N878="snížená",J878,0)</f>
        <v>0</v>
      </c>
      <c r="BG878" s="214">
        <f>IF(N878="zákl. přenesená",J878,0)</f>
        <v>0</v>
      </c>
      <c r="BH878" s="214">
        <f>IF(N878="sníž. přenesená",J878,0)</f>
        <v>0</v>
      </c>
      <c r="BI878" s="214">
        <f>IF(N878="nulová",J878,0)</f>
        <v>0</v>
      </c>
      <c r="BJ878" s="15" t="s">
        <v>77</v>
      </c>
      <c r="BK878" s="214">
        <f>ROUND(I878*H878,2)</f>
        <v>0</v>
      </c>
      <c r="BL878" s="15" t="s">
        <v>238</v>
      </c>
      <c r="BM878" s="213" t="s">
        <v>2956</v>
      </c>
    </row>
    <row r="879" spans="1:65" s="2" customFormat="1" ht="24.15" customHeight="1">
      <c r="A879" s="36"/>
      <c r="B879" s="37"/>
      <c r="C879" s="202" t="s">
        <v>2957</v>
      </c>
      <c r="D879" s="202" t="s">
        <v>164</v>
      </c>
      <c r="E879" s="203" t="s">
        <v>2958</v>
      </c>
      <c r="F879" s="204" t="s">
        <v>2959</v>
      </c>
      <c r="G879" s="205" t="s">
        <v>908</v>
      </c>
      <c r="H879" s="206">
        <v>17.5</v>
      </c>
      <c r="I879" s="207"/>
      <c r="J879" s="208">
        <f>ROUND(I879*H879,2)</f>
        <v>0</v>
      </c>
      <c r="K879" s="204" t="s">
        <v>19</v>
      </c>
      <c r="L879" s="42"/>
      <c r="M879" s="209" t="s">
        <v>19</v>
      </c>
      <c r="N879" s="210" t="s">
        <v>40</v>
      </c>
      <c r="O879" s="82"/>
      <c r="P879" s="211">
        <f>O879*H879</f>
        <v>0</v>
      </c>
      <c r="Q879" s="211">
        <v>0</v>
      </c>
      <c r="R879" s="211">
        <f>Q879*H879</f>
        <v>0</v>
      </c>
      <c r="S879" s="211">
        <v>0</v>
      </c>
      <c r="T879" s="212">
        <f>S879*H879</f>
        <v>0</v>
      </c>
      <c r="U879" s="36"/>
      <c r="V879" s="36"/>
      <c r="W879" s="36"/>
      <c r="X879" s="36"/>
      <c r="Y879" s="36"/>
      <c r="Z879" s="36"/>
      <c r="AA879" s="36"/>
      <c r="AB879" s="36"/>
      <c r="AC879" s="36"/>
      <c r="AD879" s="36"/>
      <c r="AE879" s="36"/>
      <c r="AR879" s="213" t="s">
        <v>238</v>
      </c>
      <c r="AT879" s="213" t="s">
        <v>164</v>
      </c>
      <c r="AU879" s="213" t="s">
        <v>79</v>
      </c>
      <c r="AY879" s="15" t="s">
        <v>162</v>
      </c>
      <c r="BE879" s="214">
        <f>IF(N879="základní",J879,0)</f>
        <v>0</v>
      </c>
      <c r="BF879" s="214">
        <f>IF(N879="snížená",J879,0)</f>
        <v>0</v>
      </c>
      <c r="BG879" s="214">
        <f>IF(N879="zákl. přenesená",J879,0)</f>
        <v>0</v>
      </c>
      <c r="BH879" s="214">
        <f>IF(N879="sníž. přenesená",J879,0)</f>
        <v>0</v>
      </c>
      <c r="BI879" s="214">
        <f>IF(N879="nulová",J879,0)</f>
        <v>0</v>
      </c>
      <c r="BJ879" s="15" t="s">
        <v>77</v>
      </c>
      <c r="BK879" s="214">
        <f>ROUND(I879*H879,2)</f>
        <v>0</v>
      </c>
      <c r="BL879" s="15" t="s">
        <v>238</v>
      </c>
      <c r="BM879" s="213" t="s">
        <v>2960</v>
      </c>
    </row>
    <row r="880" spans="1:65" s="2" customFormat="1" ht="16.5" customHeight="1">
      <c r="A880" s="36"/>
      <c r="B880" s="37"/>
      <c r="C880" s="202" t="s">
        <v>2961</v>
      </c>
      <c r="D880" s="202" t="s">
        <v>164</v>
      </c>
      <c r="E880" s="203" t="s">
        <v>2962</v>
      </c>
      <c r="F880" s="204" t="s">
        <v>2963</v>
      </c>
      <c r="G880" s="205" t="s">
        <v>296</v>
      </c>
      <c r="H880" s="206">
        <v>1</v>
      </c>
      <c r="I880" s="207"/>
      <c r="J880" s="208">
        <f>ROUND(I880*H880,2)</f>
        <v>0</v>
      </c>
      <c r="K880" s="204" t="s">
        <v>19</v>
      </c>
      <c r="L880" s="42"/>
      <c r="M880" s="209" t="s">
        <v>19</v>
      </c>
      <c r="N880" s="210" t="s">
        <v>40</v>
      </c>
      <c r="O880" s="82"/>
      <c r="P880" s="211">
        <f>O880*H880</f>
        <v>0</v>
      </c>
      <c r="Q880" s="211">
        <v>0</v>
      </c>
      <c r="R880" s="211">
        <f>Q880*H880</f>
        <v>0</v>
      </c>
      <c r="S880" s="211">
        <v>0</v>
      </c>
      <c r="T880" s="212">
        <f>S880*H880</f>
        <v>0</v>
      </c>
      <c r="U880" s="36"/>
      <c r="V880" s="36"/>
      <c r="W880" s="36"/>
      <c r="X880" s="36"/>
      <c r="Y880" s="36"/>
      <c r="Z880" s="36"/>
      <c r="AA880" s="36"/>
      <c r="AB880" s="36"/>
      <c r="AC880" s="36"/>
      <c r="AD880" s="36"/>
      <c r="AE880" s="36"/>
      <c r="AR880" s="213" t="s">
        <v>238</v>
      </c>
      <c r="AT880" s="213" t="s">
        <v>164</v>
      </c>
      <c r="AU880" s="213" t="s">
        <v>79</v>
      </c>
      <c r="AY880" s="15" t="s">
        <v>162</v>
      </c>
      <c r="BE880" s="214">
        <f>IF(N880="základní",J880,0)</f>
        <v>0</v>
      </c>
      <c r="BF880" s="214">
        <f>IF(N880="snížená",J880,0)</f>
        <v>0</v>
      </c>
      <c r="BG880" s="214">
        <f>IF(N880="zákl. přenesená",J880,0)</f>
        <v>0</v>
      </c>
      <c r="BH880" s="214">
        <f>IF(N880="sníž. přenesená",J880,0)</f>
        <v>0</v>
      </c>
      <c r="BI880" s="214">
        <f>IF(N880="nulová",J880,0)</f>
        <v>0</v>
      </c>
      <c r="BJ880" s="15" t="s">
        <v>77</v>
      </c>
      <c r="BK880" s="214">
        <f>ROUND(I880*H880,2)</f>
        <v>0</v>
      </c>
      <c r="BL880" s="15" t="s">
        <v>238</v>
      </c>
      <c r="BM880" s="213" t="s">
        <v>2964</v>
      </c>
    </row>
    <row r="881" spans="1:65" s="2" customFormat="1" ht="16.5" customHeight="1">
      <c r="A881" s="36"/>
      <c r="B881" s="37"/>
      <c r="C881" s="202" t="s">
        <v>2965</v>
      </c>
      <c r="D881" s="202" t="s">
        <v>164</v>
      </c>
      <c r="E881" s="203" t="s">
        <v>2966</v>
      </c>
      <c r="F881" s="204" t="s">
        <v>2967</v>
      </c>
      <c r="G881" s="205" t="s">
        <v>196</v>
      </c>
      <c r="H881" s="206">
        <v>1</v>
      </c>
      <c r="I881" s="207"/>
      <c r="J881" s="208">
        <f>ROUND(I881*H881,2)</f>
        <v>0</v>
      </c>
      <c r="K881" s="204" t="s">
        <v>19</v>
      </c>
      <c r="L881" s="42"/>
      <c r="M881" s="209" t="s">
        <v>19</v>
      </c>
      <c r="N881" s="210" t="s">
        <v>40</v>
      </c>
      <c r="O881" s="82"/>
      <c r="P881" s="211">
        <f>O881*H881</f>
        <v>0</v>
      </c>
      <c r="Q881" s="211">
        <v>0</v>
      </c>
      <c r="R881" s="211">
        <f>Q881*H881</f>
        <v>0</v>
      </c>
      <c r="S881" s="211">
        <v>0</v>
      </c>
      <c r="T881" s="212">
        <f>S881*H881</f>
        <v>0</v>
      </c>
      <c r="U881" s="36"/>
      <c r="V881" s="36"/>
      <c r="W881" s="36"/>
      <c r="X881" s="36"/>
      <c r="Y881" s="36"/>
      <c r="Z881" s="36"/>
      <c r="AA881" s="36"/>
      <c r="AB881" s="36"/>
      <c r="AC881" s="36"/>
      <c r="AD881" s="36"/>
      <c r="AE881" s="36"/>
      <c r="AR881" s="213" t="s">
        <v>238</v>
      </c>
      <c r="AT881" s="213" t="s">
        <v>164</v>
      </c>
      <c r="AU881" s="213" t="s">
        <v>79</v>
      </c>
      <c r="AY881" s="15" t="s">
        <v>162</v>
      </c>
      <c r="BE881" s="214">
        <f>IF(N881="základní",J881,0)</f>
        <v>0</v>
      </c>
      <c r="BF881" s="214">
        <f>IF(N881="snížená",J881,0)</f>
        <v>0</v>
      </c>
      <c r="BG881" s="214">
        <f>IF(N881="zákl. přenesená",J881,0)</f>
        <v>0</v>
      </c>
      <c r="BH881" s="214">
        <f>IF(N881="sníž. přenesená",J881,0)</f>
        <v>0</v>
      </c>
      <c r="BI881" s="214">
        <f>IF(N881="nulová",J881,0)</f>
        <v>0</v>
      </c>
      <c r="BJ881" s="15" t="s">
        <v>77</v>
      </c>
      <c r="BK881" s="214">
        <f>ROUND(I881*H881,2)</f>
        <v>0</v>
      </c>
      <c r="BL881" s="15" t="s">
        <v>238</v>
      </c>
      <c r="BM881" s="213" t="s">
        <v>2968</v>
      </c>
    </row>
    <row r="882" spans="1:65" s="2" customFormat="1" ht="21.75" customHeight="1">
      <c r="A882" s="36"/>
      <c r="B882" s="37"/>
      <c r="C882" s="202" t="s">
        <v>2969</v>
      </c>
      <c r="D882" s="202" t="s">
        <v>164</v>
      </c>
      <c r="E882" s="203" t="s">
        <v>2970</v>
      </c>
      <c r="F882" s="204" t="s">
        <v>2971</v>
      </c>
      <c r="G882" s="205" t="s">
        <v>196</v>
      </c>
      <c r="H882" s="206">
        <v>10</v>
      </c>
      <c r="I882" s="207"/>
      <c r="J882" s="208">
        <f>ROUND(I882*H882,2)</f>
        <v>0</v>
      </c>
      <c r="K882" s="204" t="s">
        <v>19</v>
      </c>
      <c r="L882" s="42"/>
      <c r="M882" s="209" t="s">
        <v>19</v>
      </c>
      <c r="N882" s="210" t="s">
        <v>40</v>
      </c>
      <c r="O882" s="82"/>
      <c r="P882" s="211">
        <f>O882*H882</f>
        <v>0</v>
      </c>
      <c r="Q882" s="211">
        <v>0</v>
      </c>
      <c r="R882" s="211">
        <f>Q882*H882</f>
        <v>0</v>
      </c>
      <c r="S882" s="211">
        <v>0</v>
      </c>
      <c r="T882" s="212">
        <f>S882*H882</f>
        <v>0</v>
      </c>
      <c r="U882" s="36"/>
      <c r="V882" s="36"/>
      <c r="W882" s="36"/>
      <c r="X882" s="36"/>
      <c r="Y882" s="36"/>
      <c r="Z882" s="36"/>
      <c r="AA882" s="36"/>
      <c r="AB882" s="36"/>
      <c r="AC882" s="36"/>
      <c r="AD882" s="36"/>
      <c r="AE882" s="36"/>
      <c r="AR882" s="213" t="s">
        <v>238</v>
      </c>
      <c r="AT882" s="213" t="s">
        <v>164</v>
      </c>
      <c r="AU882" s="213" t="s">
        <v>79</v>
      </c>
      <c r="AY882" s="15" t="s">
        <v>162</v>
      </c>
      <c r="BE882" s="214">
        <f>IF(N882="základní",J882,0)</f>
        <v>0</v>
      </c>
      <c r="BF882" s="214">
        <f>IF(N882="snížená",J882,0)</f>
        <v>0</v>
      </c>
      <c r="BG882" s="214">
        <f>IF(N882="zákl. přenesená",J882,0)</f>
        <v>0</v>
      </c>
      <c r="BH882" s="214">
        <f>IF(N882="sníž. přenesená",J882,0)</f>
        <v>0</v>
      </c>
      <c r="BI882" s="214">
        <f>IF(N882="nulová",J882,0)</f>
        <v>0</v>
      </c>
      <c r="BJ882" s="15" t="s">
        <v>77</v>
      </c>
      <c r="BK882" s="214">
        <f>ROUND(I882*H882,2)</f>
        <v>0</v>
      </c>
      <c r="BL882" s="15" t="s">
        <v>238</v>
      </c>
      <c r="BM882" s="213" t="s">
        <v>2972</v>
      </c>
    </row>
    <row r="883" spans="1:65" s="2" customFormat="1" ht="16.5" customHeight="1">
      <c r="A883" s="36"/>
      <c r="B883" s="37"/>
      <c r="C883" s="202" t="s">
        <v>2973</v>
      </c>
      <c r="D883" s="202" t="s">
        <v>164</v>
      </c>
      <c r="E883" s="203" t="s">
        <v>2974</v>
      </c>
      <c r="F883" s="204" t="s">
        <v>2975</v>
      </c>
      <c r="G883" s="205" t="s">
        <v>327</v>
      </c>
      <c r="H883" s="206">
        <v>3.15</v>
      </c>
      <c r="I883" s="207"/>
      <c r="J883" s="208">
        <f>ROUND(I883*H883,2)</f>
        <v>0</v>
      </c>
      <c r="K883" s="204" t="s">
        <v>19</v>
      </c>
      <c r="L883" s="42"/>
      <c r="M883" s="209" t="s">
        <v>19</v>
      </c>
      <c r="N883" s="210" t="s">
        <v>40</v>
      </c>
      <c r="O883" s="82"/>
      <c r="P883" s="211">
        <f>O883*H883</f>
        <v>0</v>
      </c>
      <c r="Q883" s="211">
        <v>0</v>
      </c>
      <c r="R883" s="211">
        <f>Q883*H883</f>
        <v>0</v>
      </c>
      <c r="S883" s="211">
        <v>0</v>
      </c>
      <c r="T883" s="212">
        <f>S883*H883</f>
        <v>0</v>
      </c>
      <c r="U883" s="36"/>
      <c r="V883" s="36"/>
      <c r="W883" s="36"/>
      <c r="X883" s="36"/>
      <c r="Y883" s="36"/>
      <c r="Z883" s="36"/>
      <c r="AA883" s="36"/>
      <c r="AB883" s="36"/>
      <c r="AC883" s="36"/>
      <c r="AD883" s="36"/>
      <c r="AE883" s="36"/>
      <c r="AR883" s="213" t="s">
        <v>238</v>
      </c>
      <c r="AT883" s="213" t="s">
        <v>164</v>
      </c>
      <c r="AU883" s="213" t="s">
        <v>79</v>
      </c>
      <c r="AY883" s="15" t="s">
        <v>162</v>
      </c>
      <c r="BE883" s="214">
        <f>IF(N883="základní",J883,0)</f>
        <v>0</v>
      </c>
      <c r="BF883" s="214">
        <f>IF(N883="snížená",J883,0)</f>
        <v>0</v>
      </c>
      <c r="BG883" s="214">
        <f>IF(N883="zákl. přenesená",J883,0)</f>
        <v>0</v>
      </c>
      <c r="BH883" s="214">
        <f>IF(N883="sníž. přenesená",J883,0)</f>
        <v>0</v>
      </c>
      <c r="BI883" s="214">
        <f>IF(N883="nulová",J883,0)</f>
        <v>0</v>
      </c>
      <c r="BJ883" s="15" t="s">
        <v>77</v>
      </c>
      <c r="BK883" s="214">
        <f>ROUND(I883*H883,2)</f>
        <v>0</v>
      </c>
      <c r="BL883" s="15" t="s">
        <v>238</v>
      </c>
      <c r="BM883" s="213" t="s">
        <v>2976</v>
      </c>
    </row>
    <row r="884" spans="1:65" s="2" customFormat="1" ht="49.05" customHeight="1">
      <c r="A884" s="36"/>
      <c r="B884" s="37"/>
      <c r="C884" s="202" t="s">
        <v>2977</v>
      </c>
      <c r="D884" s="202" t="s">
        <v>164</v>
      </c>
      <c r="E884" s="203" t="s">
        <v>2978</v>
      </c>
      <c r="F884" s="204" t="s">
        <v>2979</v>
      </c>
      <c r="G884" s="205" t="s">
        <v>235</v>
      </c>
      <c r="H884" s="206">
        <v>139.133</v>
      </c>
      <c r="I884" s="207"/>
      <c r="J884" s="208">
        <f>ROUND(I884*H884,2)</f>
        <v>0</v>
      </c>
      <c r="K884" s="204" t="s">
        <v>168</v>
      </c>
      <c r="L884" s="42"/>
      <c r="M884" s="209" t="s">
        <v>19</v>
      </c>
      <c r="N884" s="210" t="s">
        <v>40</v>
      </c>
      <c r="O884" s="82"/>
      <c r="P884" s="211">
        <f>O884*H884</f>
        <v>0</v>
      </c>
      <c r="Q884" s="211">
        <v>0.00017</v>
      </c>
      <c r="R884" s="211">
        <f>Q884*H884</f>
        <v>0.023652610000000004</v>
      </c>
      <c r="S884" s="211">
        <v>0</v>
      </c>
      <c r="T884" s="212">
        <f>S884*H884</f>
        <v>0</v>
      </c>
      <c r="U884" s="36"/>
      <c r="V884" s="36"/>
      <c r="W884" s="36"/>
      <c r="X884" s="36"/>
      <c r="Y884" s="36"/>
      <c r="Z884" s="36"/>
      <c r="AA884" s="36"/>
      <c r="AB884" s="36"/>
      <c r="AC884" s="36"/>
      <c r="AD884" s="36"/>
      <c r="AE884" s="36"/>
      <c r="AR884" s="213" t="s">
        <v>238</v>
      </c>
      <c r="AT884" s="213" t="s">
        <v>164</v>
      </c>
      <c r="AU884" s="213" t="s">
        <v>79</v>
      </c>
      <c r="AY884" s="15" t="s">
        <v>162</v>
      </c>
      <c r="BE884" s="214">
        <f>IF(N884="základní",J884,0)</f>
        <v>0</v>
      </c>
      <c r="BF884" s="214">
        <f>IF(N884="snížená",J884,0)</f>
        <v>0</v>
      </c>
      <c r="BG884" s="214">
        <f>IF(N884="zákl. přenesená",J884,0)</f>
        <v>0</v>
      </c>
      <c r="BH884" s="214">
        <f>IF(N884="sníž. přenesená",J884,0)</f>
        <v>0</v>
      </c>
      <c r="BI884" s="214">
        <f>IF(N884="nulová",J884,0)</f>
        <v>0</v>
      </c>
      <c r="BJ884" s="15" t="s">
        <v>77</v>
      </c>
      <c r="BK884" s="214">
        <f>ROUND(I884*H884,2)</f>
        <v>0</v>
      </c>
      <c r="BL884" s="15" t="s">
        <v>238</v>
      </c>
      <c r="BM884" s="213" t="s">
        <v>2980</v>
      </c>
    </row>
    <row r="885" spans="1:47" s="2" customFormat="1" ht="12">
      <c r="A885" s="36"/>
      <c r="B885" s="37"/>
      <c r="C885" s="38"/>
      <c r="D885" s="215" t="s">
        <v>171</v>
      </c>
      <c r="E885" s="38"/>
      <c r="F885" s="216" t="s">
        <v>2981</v>
      </c>
      <c r="G885" s="38"/>
      <c r="H885" s="38"/>
      <c r="I885" s="217"/>
      <c r="J885" s="38"/>
      <c r="K885" s="38"/>
      <c r="L885" s="42"/>
      <c r="M885" s="218"/>
      <c r="N885" s="219"/>
      <c r="O885" s="82"/>
      <c r="P885" s="82"/>
      <c r="Q885" s="82"/>
      <c r="R885" s="82"/>
      <c r="S885" s="82"/>
      <c r="T885" s="83"/>
      <c r="U885" s="36"/>
      <c r="V885" s="36"/>
      <c r="W885" s="36"/>
      <c r="X885" s="36"/>
      <c r="Y885" s="36"/>
      <c r="Z885" s="36"/>
      <c r="AA885" s="36"/>
      <c r="AB885" s="36"/>
      <c r="AC885" s="36"/>
      <c r="AD885" s="36"/>
      <c r="AE885" s="36"/>
      <c r="AT885" s="15" t="s">
        <v>171</v>
      </c>
      <c r="AU885" s="15" t="s">
        <v>79</v>
      </c>
    </row>
    <row r="886" spans="1:65" s="2" customFormat="1" ht="49.05" customHeight="1">
      <c r="A886" s="36"/>
      <c r="B886" s="37"/>
      <c r="C886" s="220" t="s">
        <v>2982</v>
      </c>
      <c r="D886" s="220" t="s">
        <v>205</v>
      </c>
      <c r="E886" s="221" t="s">
        <v>2983</v>
      </c>
      <c r="F886" s="222" t="s">
        <v>2984</v>
      </c>
      <c r="G886" s="223" t="s">
        <v>235</v>
      </c>
      <c r="H886" s="224">
        <v>139.133</v>
      </c>
      <c r="I886" s="225"/>
      <c r="J886" s="226">
        <f>ROUND(I886*H886,2)</f>
        <v>0</v>
      </c>
      <c r="K886" s="222" t="s">
        <v>19</v>
      </c>
      <c r="L886" s="227"/>
      <c r="M886" s="228" t="s">
        <v>19</v>
      </c>
      <c r="N886" s="229" t="s">
        <v>40</v>
      </c>
      <c r="O886" s="82"/>
      <c r="P886" s="211">
        <f>O886*H886</f>
        <v>0</v>
      </c>
      <c r="Q886" s="211">
        <v>0.03829</v>
      </c>
      <c r="R886" s="211">
        <f>Q886*H886</f>
        <v>5.32740257</v>
      </c>
      <c r="S886" s="211">
        <v>0</v>
      </c>
      <c r="T886" s="212">
        <f>S886*H886</f>
        <v>0</v>
      </c>
      <c r="U886" s="36"/>
      <c r="V886" s="36"/>
      <c r="W886" s="36"/>
      <c r="X886" s="36"/>
      <c r="Y886" s="36"/>
      <c r="Z886" s="36"/>
      <c r="AA886" s="36"/>
      <c r="AB886" s="36"/>
      <c r="AC886" s="36"/>
      <c r="AD886" s="36"/>
      <c r="AE886" s="36"/>
      <c r="AR886" s="213" t="s">
        <v>314</v>
      </c>
      <c r="AT886" s="213" t="s">
        <v>205</v>
      </c>
      <c r="AU886" s="213" t="s">
        <v>79</v>
      </c>
      <c r="AY886" s="15" t="s">
        <v>162</v>
      </c>
      <c r="BE886" s="214">
        <f>IF(N886="základní",J886,0)</f>
        <v>0</v>
      </c>
      <c r="BF886" s="214">
        <f>IF(N886="snížená",J886,0)</f>
        <v>0</v>
      </c>
      <c r="BG886" s="214">
        <f>IF(N886="zákl. přenesená",J886,0)</f>
        <v>0</v>
      </c>
      <c r="BH886" s="214">
        <f>IF(N886="sníž. přenesená",J886,0)</f>
        <v>0</v>
      </c>
      <c r="BI886" s="214">
        <f>IF(N886="nulová",J886,0)</f>
        <v>0</v>
      </c>
      <c r="BJ886" s="15" t="s">
        <v>77</v>
      </c>
      <c r="BK886" s="214">
        <f>ROUND(I886*H886,2)</f>
        <v>0</v>
      </c>
      <c r="BL886" s="15" t="s">
        <v>238</v>
      </c>
      <c r="BM886" s="213" t="s">
        <v>2985</v>
      </c>
    </row>
    <row r="887" spans="1:65" s="2" customFormat="1" ht="37.8" customHeight="1">
      <c r="A887" s="36"/>
      <c r="B887" s="37"/>
      <c r="C887" s="202" t="s">
        <v>2986</v>
      </c>
      <c r="D887" s="202" t="s">
        <v>164</v>
      </c>
      <c r="E887" s="203" t="s">
        <v>2987</v>
      </c>
      <c r="F887" s="204" t="s">
        <v>2988</v>
      </c>
      <c r="G887" s="205" t="s">
        <v>235</v>
      </c>
      <c r="H887" s="206">
        <v>60.325</v>
      </c>
      <c r="I887" s="207"/>
      <c r="J887" s="208">
        <f>ROUND(I887*H887,2)</f>
        <v>0</v>
      </c>
      <c r="K887" s="204" t="s">
        <v>168</v>
      </c>
      <c r="L887" s="42"/>
      <c r="M887" s="209" t="s">
        <v>19</v>
      </c>
      <c r="N887" s="210" t="s">
        <v>40</v>
      </c>
      <c r="O887" s="82"/>
      <c r="P887" s="211">
        <f>O887*H887</f>
        <v>0</v>
      </c>
      <c r="Q887" s="211">
        <v>0</v>
      </c>
      <c r="R887" s="211">
        <f>Q887*H887</f>
        <v>0</v>
      </c>
      <c r="S887" s="211">
        <v>0</v>
      </c>
      <c r="T887" s="212">
        <f>S887*H887</f>
        <v>0</v>
      </c>
      <c r="U887" s="36"/>
      <c r="V887" s="36"/>
      <c r="W887" s="36"/>
      <c r="X887" s="36"/>
      <c r="Y887" s="36"/>
      <c r="Z887" s="36"/>
      <c r="AA887" s="36"/>
      <c r="AB887" s="36"/>
      <c r="AC887" s="36"/>
      <c r="AD887" s="36"/>
      <c r="AE887" s="36"/>
      <c r="AR887" s="213" t="s">
        <v>238</v>
      </c>
      <c r="AT887" s="213" t="s">
        <v>164</v>
      </c>
      <c r="AU887" s="213" t="s">
        <v>79</v>
      </c>
      <c r="AY887" s="15" t="s">
        <v>162</v>
      </c>
      <c r="BE887" s="214">
        <f>IF(N887="základní",J887,0)</f>
        <v>0</v>
      </c>
      <c r="BF887" s="214">
        <f>IF(N887="snížená",J887,0)</f>
        <v>0</v>
      </c>
      <c r="BG887" s="214">
        <f>IF(N887="zákl. přenesená",J887,0)</f>
        <v>0</v>
      </c>
      <c r="BH887" s="214">
        <f>IF(N887="sníž. přenesená",J887,0)</f>
        <v>0</v>
      </c>
      <c r="BI887" s="214">
        <f>IF(N887="nulová",J887,0)</f>
        <v>0</v>
      </c>
      <c r="BJ887" s="15" t="s">
        <v>77</v>
      </c>
      <c r="BK887" s="214">
        <f>ROUND(I887*H887,2)</f>
        <v>0</v>
      </c>
      <c r="BL887" s="15" t="s">
        <v>238</v>
      </c>
      <c r="BM887" s="213" t="s">
        <v>2989</v>
      </c>
    </row>
    <row r="888" spans="1:47" s="2" customFormat="1" ht="12">
      <c r="A888" s="36"/>
      <c r="B888" s="37"/>
      <c r="C888" s="38"/>
      <c r="D888" s="215" t="s">
        <v>171</v>
      </c>
      <c r="E888" s="38"/>
      <c r="F888" s="216" t="s">
        <v>2990</v>
      </c>
      <c r="G888" s="38"/>
      <c r="H888" s="38"/>
      <c r="I888" s="217"/>
      <c r="J888" s="38"/>
      <c r="K888" s="38"/>
      <c r="L888" s="42"/>
      <c r="M888" s="218"/>
      <c r="N888" s="219"/>
      <c r="O888" s="82"/>
      <c r="P888" s="82"/>
      <c r="Q888" s="82"/>
      <c r="R888" s="82"/>
      <c r="S888" s="82"/>
      <c r="T888" s="83"/>
      <c r="U888" s="36"/>
      <c r="V888" s="36"/>
      <c r="W888" s="36"/>
      <c r="X888" s="36"/>
      <c r="Y888" s="36"/>
      <c r="Z888" s="36"/>
      <c r="AA888" s="36"/>
      <c r="AB888" s="36"/>
      <c r="AC888" s="36"/>
      <c r="AD888" s="36"/>
      <c r="AE888" s="36"/>
      <c r="AT888" s="15" t="s">
        <v>171</v>
      </c>
      <c r="AU888" s="15" t="s">
        <v>79</v>
      </c>
    </row>
    <row r="889" spans="1:65" s="2" customFormat="1" ht="33" customHeight="1">
      <c r="A889" s="36"/>
      <c r="B889" s="37"/>
      <c r="C889" s="220" t="s">
        <v>2991</v>
      </c>
      <c r="D889" s="220" t="s">
        <v>205</v>
      </c>
      <c r="E889" s="221" t="s">
        <v>2992</v>
      </c>
      <c r="F889" s="222" t="s">
        <v>2993</v>
      </c>
      <c r="G889" s="223" t="s">
        <v>235</v>
      </c>
      <c r="H889" s="224">
        <v>60.325</v>
      </c>
      <c r="I889" s="225"/>
      <c r="J889" s="226">
        <f>ROUND(I889*H889,2)</f>
        <v>0</v>
      </c>
      <c r="K889" s="222" t="s">
        <v>168</v>
      </c>
      <c r="L889" s="227"/>
      <c r="M889" s="228" t="s">
        <v>19</v>
      </c>
      <c r="N889" s="229" t="s">
        <v>40</v>
      </c>
      <c r="O889" s="82"/>
      <c r="P889" s="211">
        <f>O889*H889</f>
        <v>0</v>
      </c>
      <c r="Q889" s="211">
        <v>0.055</v>
      </c>
      <c r="R889" s="211">
        <f>Q889*H889</f>
        <v>3.3178750000000004</v>
      </c>
      <c r="S889" s="211">
        <v>0</v>
      </c>
      <c r="T889" s="212">
        <f>S889*H889</f>
        <v>0</v>
      </c>
      <c r="U889" s="36"/>
      <c r="V889" s="36"/>
      <c r="W889" s="36"/>
      <c r="X889" s="36"/>
      <c r="Y889" s="36"/>
      <c r="Z889" s="36"/>
      <c r="AA889" s="36"/>
      <c r="AB889" s="36"/>
      <c r="AC889" s="36"/>
      <c r="AD889" s="36"/>
      <c r="AE889" s="36"/>
      <c r="AR889" s="213" t="s">
        <v>314</v>
      </c>
      <c r="AT889" s="213" t="s">
        <v>205</v>
      </c>
      <c r="AU889" s="213" t="s">
        <v>79</v>
      </c>
      <c r="AY889" s="15" t="s">
        <v>162</v>
      </c>
      <c r="BE889" s="214">
        <f>IF(N889="základní",J889,0)</f>
        <v>0</v>
      </c>
      <c r="BF889" s="214">
        <f>IF(N889="snížená",J889,0)</f>
        <v>0</v>
      </c>
      <c r="BG889" s="214">
        <f>IF(N889="zákl. přenesená",J889,0)</f>
        <v>0</v>
      </c>
      <c r="BH889" s="214">
        <f>IF(N889="sníž. přenesená",J889,0)</f>
        <v>0</v>
      </c>
      <c r="BI889" s="214">
        <f>IF(N889="nulová",J889,0)</f>
        <v>0</v>
      </c>
      <c r="BJ889" s="15" t="s">
        <v>77</v>
      </c>
      <c r="BK889" s="214">
        <f>ROUND(I889*H889,2)</f>
        <v>0</v>
      </c>
      <c r="BL889" s="15" t="s">
        <v>238</v>
      </c>
      <c r="BM889" s="213" t="s">
        <v>2994</v>
      </c>
    </row>
    <row r="890" spans="1:65" s="2" customFormat="1" ht="37.8" customHeight="1">
      <c r="A890" s="36"/>
      <c r="B890" s="37"/>
      <c r="C890" s="202" t="s">
        <v>2995</v>
      </c>
      <c r="D890" s="202" t="s">
        <v>164</v>
      </c>
      <c r="E890" s="203" t="s">
        <v>2996</v>
      </c>
      <c r="F890" s="204" t="s">
        <v>2997</v>
      </c>
      <c r="G890" s="205" t="s">
        <v>327</v>
      </c>
      <c r="H890" s="206">
        <v>23.75</v>
      </c>
      <c r="I890" s="207"/>
      <c r="J890" s="208">
        <f>ROUND(I890*H890,2)</f>
        <v>0</v>
      </c>
      <c r="K890" s="204" t="s">
        <v>168</v>
      </c>
      <c r="L890" s="42"/>
      <c r="M890" s="209" t="s">
        <v>19</v>
      </c>
      <c r="N890" s="210" t="s">
        <v>40</v>
      </c>
      <c r="O890" s="82"/>
      <c r="P890" s="211">
        <f>O890*H890</f>
        <v>0</v>
      </c>
      <c r="Q890" s="211">
        <v>0</v>
      </c>
      <c r="R890" s="211">
        <f>Q890*H890</f>
        <v>0</v>
      </c>
      <c r="S890" s="211">
        <v>0</v>
      </c>
      <c r="T890" s="212">
        <f>S890*H890</f>
        <v>0</v>
      </c>
      <c r="U890" s="36"/>
      <c r="V890" s="36"/>
      <c r="W890" s="36"/>
      <c r="X890" s="36"/>
      <c r="Y890" s="36"/>
      <c r="Z890" s="36"/>
      <c r="AA890" s="36"/>
      <c r="AB890" s="36"/>
      <c r="AC890" s="36"/>
      <c r="AD890" s="36"/>
      <c r="AE890" s="36"/>
      <c r="AR890" s="213" t="s">
        <v>238</v>
      </c>
      <c r="AT890" s="213" t="s">
        <v>164</v>
      </c>
      <c r="AU890" s="213" t="s">
        <v>79</v>
      </c>
      <c r="AY890" s="15" t="s">
        <v>162</v>
      </c>
      <c r="BE890" s="214">
        <f>IF(N890="základní",J890,0)</f>
        <v>0</v>
      </c>
      <c r="BF890" s="214">
        <f>IF(N890="snížená",J890,0)</f>
        <v>0</v>
      </c>
      <c r="BG890" s="214">
        <f>IF(N890="zákl. přenesená",J890,0)</f>
        <v>0</v>
      </c>
      <c r="BH890" s="214">
        <f>IF(N890="sníž. přenesená",J890,0)</f>
        <v>0</v>
      </c>
      <c r="BI890" s="214">
        <f>IF(N890="nulová",J890,0)</f>
        <v>0</v>
      </c>
      <c r="BJ890" s="15" t="s">
        <v>77</v>
      </c>
      <c r="BK890" s="214">
        <f>ROUND(I890*H890,2)</f>
        <v>0</v>
      </c>
      <c r="BL890" s="15" t="s">
        <v>238</v>
      </c>
      <c r="BM890" s="213" t="s">
        <v>2998</v>
      </c>
    </row>
    <row r="891" spans="1:47" s="2" customFormat="1" ht="12">
      <c r="A891" s="36"/>
      <c r="B891" s="37"/>
      <c r="C891" s="38"/>
      <c r="D891" s="215" t="s">
        <v>171</v>
      </c>
      <c r="E891" s="38"/>
      <c r="F891" s="216" t="s">
        <v>2999</v>
      </c>
      <c r="G891" s="38"/>
      <c r="H891" s="38"/>
      <c r="I891" s="217"/>
      <c r="J891" s="38"/>
      <c r="K891" s="38"/>
      <c r="L891" s="42"/>
      <c r="M891" s="218"/>
      <c r="N891" s="219"/>
      <c r="O891" s="82"/>
      <c r="P891" s="82"/>
      <c r="Q891" s="82"/>
      <c r="R891" s="82"/>
      <c r="S891" s="82"/>
      <c r="T891" s="83"/>
      <c r="U891" s="36"/>
      <c r="V891" s="36"/>
      <c r="W891" s="36"/>
      <c r="X891" s="36"/>
      <c r="Y891" s="36"/>
      <c r="Z891" s="36"/>
      <c r="AA891" s="36"/>
      <c r="AB891" s="36"/>
      <c r="AC891" s="36"/>
      <c r="AD891" s="36"/>
      <c r="AE891" s="36"/>
      <c r="AT891" s="15" t="s">
        <v>171</v>
      </c>
      <c r="AU891" s="15" t="s">
        <v>79</v>
      </c>
    </row>
    <row r="892" spans="1:65" s="2" customFormat="1" ht="24.15" customHeight="1">
      <c r="A892" s="36"/>
      <c r="B892" s="37"/>
      <c r="C892" s="220" t="s">
        <v>3000</v>
      </c>
      <c r="D892" s="220" t="s">
        <v>205</v>
      </c>
      <c r="E892" s="221" t="s">
        <v>3001</v>
      </c>
      <c r="F892" s="222" t="s">
        <v>3002</v>
      </c>
      <c r="G892" s="223" t="s">
        <v>235</v>
      </c>
      <c r="H892" s="224">
        <v>21.375</v>
      </c>
      <c r="I892" s="225"/>
      <c r="J892" s="226">
        <f>ROUND(I892*H892,2)</f>
        <v>0</v>
      </c>
      <c r="K892" s="222" t="s">
        <v>168</v>
      </c>
      <c r="L892" s="227"/>
      <c r="M892" s="228" t="s">
        <v>19</v>
      </c>
      <c r="N892" s="229" t="s">
        <v>40</v>
      </c>
      <c r="O892" s="82"/>
      <c r="P892" s="211">
        <f>O892*H892</f>
        <v>0</v>
      </c>
      <c r="Q892" s="211">
        <v>0.09</v>
      </c>
      <c r="R892" s="211">
        <f>Q892*H892</f>
        <v>1.9237499999999998</v>
      </c>
      <c r="S892" s="211">
        <v>0</v>
      </c>
      <c r="T892" s="212">
        <f>S892*H892</f>
        <v>0</v>
      </c>
      <c r="U892" s="36"/>
      <c r="V892" s="36"/>
      <c r="W892" s="36"/>
      <c r="X892" s="36"/>
      <c r="Y892" s="36"/>
      <c r="Z892" s="36"/>
      <c r="AA892" s="36"/>
      <c r="AB892" s="36"/>
      <c r="AC892" s="36"/>
      <c r="AD892" s="36"/>
      <c r="AE892" s="36"/>
      <c r="AR892" s="213" t="s">
        <v>314</v>
      </c>
      <c r="AT892" s="213" t="s">
        <v>205</v>
      </c>
      <c r="AU892" s="213" t="s">
        <v>79</v>
      </c>
      <c r="AY892" s="15" t="s">
        <v>162</v>
      </c>
      <c r="BE892" s="214">
        <f>IF(N892="základní",J892,0)</f>
        <v>0</v>
      </c>
      <c r="BF892" s="214">
        <f>IF(N892="snížená",J892,0)</f>
        <v>0</v>
      </c>
      <c r="BG892" s="214">
        <f>IF(N892="zákl. přenesená",J892,0)</f>
        <v>0</v>
      </c>
      <c r="BH892" s="214">
        <f>IF(N892="sníž. přenesená",J892,0)</f>
        <v>0</v>
      </c>
      <c r="BI892" s="214">
        <f>IF(N892="nulová",J892,0)</f>
        <v>0</v>
      </c>
      <c r="BJ892" s="15" t="s">
        <v>77</v>
      </c>
      <c r="BK892" s="214">
        <f>ROUND(I892*H892,2)</f>
        <v>0</v>
      </c>
      <c r="BL892" s="15" t="s">
        <v>238</v>
      </c>
      <c r="BM892" s="213" t="s">
        <v>3003</v>
      </c>
    </row>
    <row r="893" spans="1:65" s="2" customFormat="1" ht="24.15" customHeight="1">
      <c r="A893" s="36"/>
      <c r="B893" s="37"/>
      <c r="C893" s="202" t="s">
        <v>3004</v>
      </c>
      <c r="D893" s="202" t="s">
        <v>164</v>
      </c>
      <c r="E893" s="203" t="s">
        <v>3005</v>
      </c>
      <c r="F893" s="204" t="s">
        <v>3006</v>
      </c>
      <c r="G893" s="205" t="s">
        <v>196</v>
      </c>
      <c r="H893" s="206">
        <v>1</v>
      </c>
      <c r="I893" s="207"/>
      <c r="J893" s="208">
        <f>ROUND(I893*H893,2)</f>
        <v>0</v>
      </c>
      <c r="K893" s="204" t="s">
        <v>19</v>
      </c>
      <c r="L893" s="42"/>
      <c r="M893" s="209" t="s">
        <v>19</v>
      </c>
      <c r="N893" s="210" t="s">
        <v>40</v>
      </c>
      <c r="O893" s="82"/>
      <c r="P893" s="211">
        <f>O893*H893</f>
        <v>0</v>
      </c>
      <c r="Q893" s="211">
        <v>0</v>
      </c>
      <c r="R893" s="211">
        <f>Q893*H893</f>
        <v>0</v>
      </c>
      <c r="S893" s="211">
        <v>0</v>
      </c>
      <c r="T893" s="212">
        <f>S893*H893</f>
        <v>0</v>
      </c>
      <c r="U893" s="36"/>
      <c r="V893" s="36"/>
      <c r="W893" s="36"/>
      <c r="X893" s="36"/>
      <c r="Y893" s="36"/>
      <c r="Z893" s="36"/>
      <c r="AA893" s="36"/>
      <c r="AB893" s="36"/>
      <c r="AC893" s="36"/>
      <c r="AD893" s="36"/>
      <c r="AE893" s="36"/>
      <c r="AR893" s="213" t="s">
        <v>238</v>
      </c>
      <c r="AT893" s="213" t="s">
        <v>164</v>
      </c>
      <c r="AU893" s="213" t="s">
        <v>79</v>
      </c>
      <c r="AY893" s="15" t="s">
        <v>162</v>
      </c>
      <c r="BE893" s="214">
        <f>IF(N893="základní",J893,0)</f>
        <v>0</v>
      </c>
      <c r="BF893" s="214">
        <f>IF(N893="snížená",J893,0)</f>
        <v>0</v>
      </c>
      <c r="BG893" s="214">
        <f>IF(N893="zákl. přenesená",J893,0)</f>
        <v>0</v>
      </c>
      <c r="BH893" s="214">
        <f>IF(N893="sníž. přenesená",J893,0)</f>
        <v>0</v>
      </c>
      <c r="BI893" s="214">
        <f>IF(N893="nulová",J893,0)</f>
        <v>0</v>
      </c>
      <c r="BJ893" s="15" t="s">
        <v>77</v>
      </c>
      <c r="BK893" s="214">
        <f>ROUND(I893*H893,2)</f>
        <v>0</v>
      </c>
      <c r="BL893" s="15" t="s">
        <v>238</v>
      </c>
      <c r="BM893" s="213" t="s">
        <v>3007</v>
      </c>
    </row>
    <row r="894" spans="1:65" s="2" customFormat="1" ht="16.5" customHeight="1">
      <c r="A894" s="36"/>
      <c r="B894" s="37"/>
      <c r="C894" s="202" t="s">
        <v>3008</v>
      </c>
      <c r="D894" s="202" t="s">
        <v>164</v>
      </c>
      <c r="E894" s="203" t="s">
        <v>3009</v>
      </c>
      <c r="F894" s="204" t="s">
        <v>3010</v>
      </c>
      <c r="G894" s="205" t="s">
        <v>196</v>
      </c>
      <c r="H894" s="206">
        <v>4</v>
      </c>
      <c r="I894" s="207"/>
      <c r="J894" s="208">
        <f>ROUND(I894*H894,2)</f>
        <v>0</v>
      </c>
      <c r="K894" s="204" t="s">
        <v>19</v>
      </c>
      <c r="L894" s="42"/>
      <c r="M894" s="209" t="s">
        <v>19</v>
      </c>
      <c r="N894" s="210" t="s">
        <v>40</v>
      </c>
      <c r="O894" s="82"/>
      <c r="P894" s="211">
        <f>O894*H894</f>
        <v>0</v>
      </c>
      <c r="Q894" s="211">
        <v>0</v>
      </c>
      <c r="R894" s="211">
        <f>Q894*H894</f>
        <v>0</v>
      </c>
      <c r="S894" s="211">
        <v>0</v>
      </c>
      <c r="T894" s="212">
        <f>S894*H894</f>
        <v>0</v>
      </c>
      <c r="U894" s="36"/>
      <c r="V894" s="36"/>
      <c r="W894" s="36"/>
      <c r="X894" s="36"/>
      <c r="Y894" s="36"/>
      <c r="Z894" s="36"/>
      <c r="AA894" s="36"/>
      <c r="AB894" s="36"/>
      <c r="AC894" s="36"/>
      <c r="AD894" s="36"/>
      <c r="AE894" s="36"/>
      <c r="AR894" s="213" t="s">
        <v>238</v>
      </c>
      <c r="AT894" s="213" t="s">
        <v>164</v>
      </c>
      <c r="AU894" s="213" t="s">
        <v>79</v>
      </c>
      <c r="AY894" s="15" t="s">
        <v>162</v>
      </c>
      <c r="BE894" s="214">
        <f>IF(N894="základní",J894,0)</f>
        <v>0</v>
      </c>
      <c r="BF894" s="214">
        <f>IF(N894="snížená",J894,0)</f>
        <v>0</v>
      </c>
      <c r="BG894" s="214">
        <f>IF(N894="zákl. přenesená",J894,0)</f>
        <v>0</v>
      </c>
      <c r="BH894" s="214">
        <f>IF(N894="sníž. přenesená",J894,0)</f>
        <v>0</v>
      </c>
      <c r="BI894" s="214">
        <f>IF(N894="nulová",J894,0)</f>
        <v>0</v>
      </c>
      <c r="BJ894" s="15" t="s">
        <v>77</v>
      </c>
      <c r="BK894" s="214">
        <f>ROUND(I894*H894,2)</f>
        <v>0</v>
      </c>
      <c r="BL894" s="15" t="s">
        <v>238</v>
      </c>
      <c r="BM894" s="213" t="s">
        <v>3011</v>
      </c>
    </row>
    <row r="895" spans="1:65" s="2" customFormat="1" ht="49.05" customHeight="1">
      <c r="A895" s="36"/>
      <c r="B895" s="37"/>
      <c r="C895" s="202" t="s">
        <v>3012</v>
      </c>
      <c r="D895" s="202" t="s">
        <v>164</v>
      </c>
      <c r="E895" s="203" t="s">
        <v>3013</v>
      </c>
      <c r="F895" s="204" t="s">
        <v>3014</v>
      </c>
      <c r="G895" s="205" t="s">
        <v>196</v>
      </c>
      <c r="H895" s="206">
        <v>44</v>
      </c>
      <c r="I895" s="207"/>
      <c r="J895" s="208">
        <f>ROUND(I895*H895,2)</f>
        <v>0</v>
      </c>
      <c r="K895" s="204" t="s">
        <v>168</v>
      </c>
      <c r="L895" s="42"/>
      <c r="M895" s="209" t="s">
        <v>19</v>
      </c>
      <c r="N895" s="210" t="s">
        <v>40</v>
      </c>
      <c r="O895" s="82"/>
      <c r="P895" s="211">
        <f>O895*H895</f>
        <v>0</v>
      </c>
      <c r="Q895" s="211">
        <v>0</v>
      </c>
      <c r="R895" s="211">
        <f>Q895*H895</f>
        <v>0</v>
      </c>
      <c r="S895" s="211">
        <v>0</v>
      </c>
      <c r="T895" s="212">
        <f>S895*H895</f>
        <v>0</v>
      </c>
      <c r="U895" s="36"/>
      <c r="V895" s="36"/>
      <c r="W895" s="36"/>
      <c r="X895" s="36"/>
      <c r="Y895" s="36"/>
      <c r="Z895" s="36"/>
      <c r="AA895" s="36"/>
      <c r="AB895" s="36"/>
      <c r="AC895" s="36"/>
      <c r="AD895" s="36"/>
      <c r="AE895" s="36"/>
      <c r="AR895" s="213" t="s">
        <v>238</v>
      </c>
      <c r="AT895" s="213" t="s">
        <v>164</v>
      </c>
      <c r="AU895" s="213" t="s">
        <v>79</v>
      </c>
      <c r="AY895" s="15" t="s">
        <v>162</v>
      </c>
      <c r="BE895" s="214">
        <f>IF(N895="základní",J895,0)</f>
        <v>0</v>
      </c>
      <c r="BF895" s="214">
        <f>IF(N895="snížená",J895,0)</f>
        <v>0</v>
      </c>
      <c r="BG895" s="214">
        <f>IF(N895="zákl. přenesená",J895,0)</f>
        <v>0</v>
      </c>
      <c r="BH895" s="214">
        <f>IF(N895="sníž. přenesená",J895,0)</f>
        <v>0</v>
      </c>
      <c r="BI895" s="214">
        <f>IF(N895="nulová",J895,0)</f>
        <v>0</v>
      </c>
      <c r="BJ895" s="15" t="s">
        <v>77</v>
      </c>
      <c r="BK895" s="214">
        <f>ROUND(I895*H895,2)</f>
        <v>0</v>
      </c>
      <c r="BL895" s="15" t="s">
        <v>238</v>
      </c>
      <c r="BM895" s="213" t="s">
        <v>3015</v>
      </c>
    </row>
    <row r="896" spans="1:47" s="2" customFormat="1" ht="12">
      <c r="A896" s="36"/>
      <c r="B896" s="37"/>
      <c r="C896" s="38"/>
      <c r="D896" s="215" t="s">
        <v>171</v>
      </c>
      <c r="E896" s="38"/>
      <c r="F896" s="216" t="s">
        <v>3016</v>
      </c>
      <c r="G896" s="38"/>
      <c r="H896" s="38"/>
      <c r="I896" s="217"/>
      <c r="J896" s="38"/>
      <c r="K896" s="38"/>
      <c r="L896" s="42"/>
      <c r="M896" s="218"/>
      <c r="N896" s="219"/>
      <c r="O896" s="82"/>
      <c r="P896" s="82"/>
      <c r="Q896" s="82"/>
      <c r="R896" s="82"/>
      <c r="S896" s="82"/>
      <c r="T896" s="83"/>
      <c r="U896" s="36"/>
      <c r="V896" s="36"/>
      <c r="W896" s="36"/>
      <c r="X896" s="36"/>
      <c r="Y896" s="36"/>
      <c r="Z896" s="36"/>
      <c r="AA896" s="36"/>
      <c r="AB896" s="36"/>
      <c r="AC896" s="36"/>
      <c r="AD896" s="36"/>
      <c r="AE896" s="36"/>
      <c r="AT896" s="15" t="s">
        <v>171</v>
      </c>
      <c r="AU896" s="15" t="s">
        <v>79</v>
      </c>
    </row>
    <row r="897" spans="1:65" s="2" customFormat="1" ht="24.15" customHeight="1">
      <c r="A897" s="36"/>
      <c r="B897" s="37"/>
      <c r="C897" s="220" t="s">
        <v>3017</v>
      </c>
      <c r="D897" s="220" t="s">
        <v>205</v>
      </c>
      <c r="E897" s="221" t="s">
        <v>3018</v>
      </c>
      <c r="F897" s="222" t="s">
        <v>3019</v>
      </c>
      <c r="G897" s="223" t="s">
        <v>196</v>
      </c>
      <c r="H897" s="224">
        <v>44</v>
      </c>
      <c r="I897" s="225"/>
      <c r="J897" s="226">
        <f>ROUND(I897*H897,2)</f>
        <v>0</v>
      </c>
      <c r="K897" s="222" t="s">
        <v>168</v>
      </c>
      <c r="L897" s="227"/>
      <c r="M897" s="228" t="s">
        <v>19</v>
      </c>
      <c r="N897" s="229" t="s">
        <v>40</v>
      </c>
      <c r="O897" s="82"/>
      <c r="P897" s="211">
        <f>O897*H897</f>
        <v>0</v>
      </c>
      <c r="Q897" s="211">
        <v>0.0025</v>
      </c>
      <c r="R897" s="211">
        <f>Q897*H897</f>
        <v>0.11</v>
      </c>
      <c r="S897" s="211">
        <v>0</v>
      </c>
      <c r="T897" s="212">
        <f>S897*H897</f>
        <v>0</v>
      </c>
      <c r="U897" s="36"/>
      <c r="V897" s="36"/>
      <c r="W897" s="36"/>
      <c r="X897" s="36"/>
      <c r="Y897" s="36"/>
      <c r="Z897" s="36"/>
      <c r="AA897" s="36"/>
      <c r="AB897" s="36"/>
      <c r="AC897" s="36"/>
      <c r="AD897" s="36"/>
      <c r="AE897" s="36"/>
      <c r="AR897" s="213" t="s">
        <v>314</v>
      </c>
      <c r="AT897" s="213" t="s">
        <v>205</v>
      </c>
      <c r="AU897" s="213" t="s">
        <v>79</v>
      </c>
      <c r="AY897" s="15" t="s">
        <v>162</v>
      </c>
      <c r="BE897" s="214">
        <f>IF(N897="základní",J897,0)</f>
        <v>0</v>
      </c>
      <c r="BF897" s="214">
        <f>IF(N897="snížená",J897,0)</f>
        <v>0</v>
      </c>
      <c r="BG897" s="214">
        <f>IF(N897="zákl. přenesená",J897,0)</f>
        <v>0</v>
      </c>
      <c r="BH897" s="214">
        <f>IF(N897="sníž. přenesená",J897,0)</f>
        <v>0</v>
      </c>
      <c r="BI897" s="214">
        <f>IF(N897="nulová",J897,0)</f>
        <v>0</v>
      </c>
      <c r="BJ897" s="15" t="s">
        <v>77</v>
      </c>
      <c r="BK897" s="214">
        <f>ROUND(I897*H897,2)</f>
        <v>0</v>
      </c>
      <c r="BL897" s="15" t="s">
        <v>238</v>
      </c>
      <c r="BM897" s="213" t="s">
        <v>3020</v>
      </c>
    </row>
    <row r="898" spans="1:65" s="2" customFormat="1" ht="44.25" customHeight="1">
      <c r="A898" s="36"/>
      <c r="B898" s="37"/>
      <c r="C898" s="202" t="s">
        <v>3021</v>
      </c>
      <c r="D898" s="202" t="s">
        <v>164</v>
      </c>
      <c r="E898" s="203" t="s">
        <v>3022</v>
      </c>
      <c r="F898" s="204" t="s">
        <v>3023</v>
      </c>
      <c r="G898" s="205" t="s">
        <v>1519</v>
      </c>
      <c r="H898" s="234"/>
      <c r="I898" s="207"/>
      <c r="J898" s="208">
        <f>ROUND(I898*H898,2)</f>
        <v>0</v>
      </c>
      <c r="K898" s="204" t="s">
        <v>168</v>
      </c>
      <c r="L898" s="42"/>
      <c r="M898" s="209" t="s">
        <v>19</v>
      </c>
      <c r="N898" s="210" t="s">
        <v>40</v>
      </c>
      <c r="O898" s="82"/>
      <c r="P898" s="211">
        <f>O898*H898</f>
        <v>0</v>
      </c>
      <c r="Q898" s="211">
        <v>0</v>
      </c>
      <c r="R898" s="211">
        <f>Q898*H898</f>
        <v>0</v>
      </c>
      <c r="S898" s="211">
        <v>0</v>
      </c>
      <c r="T898" s="212">
        <f>S898*H898</f>
        <v>0</v>
      </c>
      <c r="U898" s="36"/>
      <c r="V898" s="36"/>
      <c r="W898" s="36"/>
      <c r="X898" s="36"/>
      <c r="Y898" s="36"/>
      <c r="Z898" s="36"/>
      <c r="AA898" s="36"/>
      <c r="AB898" s="36"/>
      <c r="AC898" s="36"/>
      <c r="AD898" s="36"/>
      <c r="AE898" s="36"/>
      <c r="AR898" s="213" t="s">
        <v>238</v>
      </c>
      <c r="AT898" s="213" t="s">
        <v>164</v>
      </c>
      <c r="AU898" s="213" t="s">
        <v>79</v>
      </c>
      <c r="AY898" s="15" t="s">
        <v>162</v>
      </c>
      <c r="BE898" s="214">
        <f>IF(N898="základní",J898,0)</f>
        <v>0</v>
      </c>
      <c r="BF898" s="214">
        <f>IF(N898="snížená",J898,0)</f>
        <v>0</v>
      </c>
      <c r="BG898" s="214">
        <f>IF(N898="zákl. přenesená",J898,0)</f>
        <v>0</v>
      </c>
      <c r="BH898" s="214">
        <f>IF(N898="sníž. přenesená",J898,0)</f>
        <v>0</v>
      </c>
      <c r="BI898" s="214">
        <f>IF(N898="nulová",J898,0)</f>
        <v>0</v>
      </c>
      <c r="BJ898" s="15" t="s">
        <v>77</v>
      </c>
      <c r="BK898" s="214">
        <f>ROUND(I898*H898,2)</f>
        <v>0</v>
      </c>
      <c r="BL898" s="15" t="s">
        <v>238</v>
      </c>
      <c r="BM898" s="213" t="s">
        <v>3024</v>
      </c>
    </row>
    <row r="899" spans="1:47" s="2" customFormat="1" ht="12">
      <c r="A899" s="36"/>
      <c r="B899" s="37"/>
      <c r="C899" s="38"/>
      <c r="D899" s="215" t="s">
        <v>171</v>
      </c>
      <c r="E899" s="38"/>
      <c r="F899" s="216" t="s">
        <v>3025</v>
      </c>
      <c r="G899" s="38"/>
      <c r="H899" s="38"/>
      <c r="I899" s="217"/>
      <c r="J899" s="38"/>
      <c r="K899" s="38"/>
      <c r="L899" s="42"/>
      <c r="M899" s="218"/>
      <c r="N899" s="219"/>
      <c r="O899" s="82"/>
      <c r="P899" s="82"/>
      <c r="Q899" s="82"/>
      <c r="R899" s="82"/>
      <c r="S899" s="82"/>
      <c r="T899" s="83"/>
      <c r="U899" s="36"/>
      <c r="V899" s="36"/>
      <c r="W899" s="36"/>
      <c r="X899" s="36"/>
      <c r="Y899" s="36"/>
      <c r="Z899" s="36"/>
      <c r="AA899" s="36"/>
      <c r="AB899" s="36"/>
      <c r="AC899" s="36"/>
      <c r="AD899" s="36"/>
      <c r="AE899" s="36"/>
      <c r="AT899" s="15" t="s">
        <v>171</v>
      </c>
      <c r="AU899" s="15" t="s">
        <v>79</v>
      </c>
    </row>
    <row r="900" spans="1:63" s="12" customFormat="1" ht="22.8" customHeight="1">
      <c r="A900" s="12"/>
      <c r="B900" s="186"/>
      <c r="C900" s="187"/>
      <c r="D900" s="188" t="s">
        <v>68</v>
      </c>
      <c r="E900" s="200" t="s">
        <v>916</v>
      </c>
      <c r="F900" s="200" t="s">
        <v>917</v>
      </c>
      <c r="G900" s="187"/>
      <c r="H900" s="187"/>
      <c r="I900" s="190"/>
      <c r="J900" s="201">
        <f>BK900</f>
        <v>0</v>
      </c>
      <c r="K900" s="187"/>
      <c r="L900" s="192"/>
      <c r="M900" s="193"/>
      <c r="N900" s="194"/>
      <c r="O900" s="194"/>
      <c r="P900" s="195">
        <f>SUM(P901:P940)</f>
        <v>0</v>
      </c>
      <c r="Q900" s="194"/>
      <c r="R900" s="195">
        <f>SUM(R901:R940)</f>
        <v>6.10433209</v>
      </c>
      <c r="S900" s="194"/>
      <c r="T900" s="196">
        <f>SUM(T901:T940)</f>
        <v>0</v>
      </c>
      <c r="U900" s="12"/>
      <c r="V900" s="12"/>
      <c r="W900" s="12"/>
      <c r="X900" s="12"/>
      <c r="Y900" s="12"/>
      <c r="Z900" s="12"/>
      <c r="AA900" s="12"/>
      <c r="AB900" s="12"/>
      <c r="AC900" s="12"/>
      <c r="AD900" s="12"/>
      <c r="AE900" s="12"/>
      <c r="AR900" s="197" t="s">
        <v>79</v>
      </c>
      <c r="AT900" s="198" t="s">
        <v>68</v>
      </c>
      <c r="AU900" s="198" t="s">
        <v>77</v>
      </c>
      <c r="AY900" s="197" t="s">
        <v>162</v>
      </c>
      <c r="BK900" s="199">
        <f>SUM(BK901:BK940)</f>
        <v>0</v>
      </c>
    </row>
    <row r="901" spans="1:65" s="2" customFormat="1" ht="24.15" customHeight="1">
      <c r="A901" s="36"/>
      <c r="B901" s="37"/>
      <c r="C901" s="202" t="s">
        <v>3026</v>
      </c>
      <c r="D901" s="202" t="s">
        <v>164</v>
      </c>
      <c r="E901" s="203" t="s">
        <v>3027</v>
      </c>
      <c r="F901" s="204" t="s">
        <v>3028</v>
      </c>
      <c r="G901" s="205" t="s">
        <v>235</v>
      </c>
      <c r="H901" s="206">
        <v>149.179</v>
      </c>
      <c r="I901" s="207"/>
      <c r="J901" s="208">
        <f>ROUND(I901*H901,2)</f>
        <v>0</v>
      </c>
      <c r="K901" s="204" t="s">
        <v>168</v>
      </c>
      <c r="L901" s="42"/>
      <c r="M901" s="209" t="s">
        <v>19</v>
      </c>
      <c r="N901" s="210" t="s">
        <v>40</v>
      </c>
      <c r="O901" s="82"/>
      <c r="P901" s="211">
        <f>O901*H901</f>
        <v>0</v>
      </c>
      <c r="Q901" s="211">
        <v>0</v>
      </c>
      <c r="R901" s="211">
        <f>Q901*H901</f>
        <v>0</v>
      </c>
      <c r="S901" s="211">
        <v>0</v>
      </c>
      <c r="T901" s="212">
        <f>S901*H901</f>
        <v>0</v>
      </c>
      <c r="U901" s="36"/>
      <c r="V901" s="36"/>
      <c r="W901" s="36"/>
      <c r="X901" s="36"/>
      <c r="Y901" s="36"/>
      <c r="Z901" s="36"/>
      <c r="AA901" s="36"/>
      <c r="AB901" s="36"/>
      <c r="AC901" s="36"/>
      <c r="AD901" s="36"/>
      <c r="AE901" s="36"/>
      <c r="AR901" s="213" t="s">
        <v>238</v>
      </c>
      <c r="AT901" s="213" t="s">
        <v>164</v>
      </c>
      <c r="AU901" s="213" t="s">
        <v>79</v>
      </c>
      <c r="AY901" s="15" t="s">
        <v>162</v>
      </c>
      <c r="BE901" s="214">
        <f>IF(N901="základní",J901,0)</f>
        <v>0</v>
      </c>
      <c r="BF901" s="214">
        <f>IF(N901="snížená",J901,0)</f>
        <v>0</v>
      </c>
      <c r="BG901" s="214">
        <f>IF(N901="zákl. přenesená",J901,0)</f>
        <v>0</v>
      </c>
      <c r="BH901" s="214">
        <f>IF(N901="sníž. přenesená",J901,0)</f>
        <v>0</v>
      </c>
      <c r="BI901" s="214">
        <f>IF(N901="nulová",J901,0)</f>
        <v>0</v>
      </c>
      <c r="BJ901" s="15" t="s">
        <v>77</v>
      </c>
      <c r="BK901" s="214">
        <f>ROUND(I901*H901,2)</f>
        <v>0</v>
      </c>
      <c r="BL901" s="15" t="s">
        <v>238</v>
      </c>
      <c r="BM901" s="213" t="s">
        <v>3029</v>
      </c>
    </row>
    <row r="902" spans="1:47" s="2" customFormat="1" ht="12">
      <c r="A902" s="36"/>
      <c r="B902" s="37"/>
      <c r="C902" s="38"/>
      <c r="D902" s="215" t="s">
        <v>171</v>
      </c>
      <c r="E902" s="38"/>
      <c r="F902" s="216" t="s">
        <v>3030</v>
      </c>
      <c r="G902" s="38"/>
      <c r="H902" s="38"/>
      <c r="I902" s="217"/>
      <c r="J902" s="38"/>
      <c r="K902" s="38"/>
      <c r="L902" s="42"/>
      <c r="M902" s="218"/>
      <c r="N902" s="219"/>
      <c r="O902" s="82"/>
      <c r="P902" s="82"/>
      <c r="Q902" s="82"/>
      <c r="R902" s="82"/>
      <c r="S902" s="82"/>
      <c r="T902" s="83"/>
      <c r="U902" s="36"/>
      <c r="V902" s="36"/>
      <c r="W902" s="36"/>
      <c r="X902" s="36"/>
      <c r="Y902" s="36"/>
      <c r="Z902" s="36"/>
      <c r="AA902" s="36"/>
      <c r="AB902" s="36"/>
      <c r="AC902" s="36"/>
      <c r="AD902" s="36"/>
      <c r="AE902" s="36"/>
      <c r="AT902" s="15" t="s">
        <v>171</v>
      </c>
      <c r="AU902" s="15" t="s">
        <v>79</v>
      </c>
    </row>
    <row r="903" spans="1:65" s="2" customFormat="1" ht="24.15" customHeight="1">
      <c r="A903" s="36"/>
      <c r="B903" s="37"/>
      <c r="C903" s="202" t="s">
        <v>3031</v>
      </c>
      <c r="D903" s="202" t="s">
        <v>164</v>
      </c>
      <c r="E903" s="203" t="s">
        <v>3032</v>
      </c>
      <c r="F903" s="204" t="s">
        <v>3033</v>
      </c>
      <c r="G903" s="205" t="s">
        <v>235</v>
      </c>
      <c r="H903" s="206">
        <v>149.179</v>
      </c>
      <c r="I903" s="207"/>
      <c r="J903" s="208">
        <f>ROUND(I903*H903,2)</f>
        <v>0</v>
      </c>
      <c r="K903" s="204" t="s">
        <v>168</v>
      </c>
      <c r="L903" s="42"/>
      <c r="M903" s="209" t="s">
        <v>19</v>
      </c>
      <c r="N903" s="210" t="s">
        <v>40</v>
      </c>
      <c r="O903" s="82"/>
      <c r="P903" s="211">
        <f>O903*H903</f>
        <v>0</v>
      </c>
      <c r="Q903" s="211">
        <v>0.0003</v>
      </c>
      <c r="R903" s="211">
        <f>Q903*H903</f>
        <v>0.044753699999999993</v>
      </c>
      <c r="S903" s="211">
        <v>0</v>
      </c>
      <c r="T903" s="212">
        <f>S903*H903</f>
        <v>0</v>
      </c>
      <c r="U903" s="36"/>
      <c r="V903" s="36"/>
      <c r="W903" s="36"/>
      <c r="X903" s="36"/>
      <c r="Y903" s="36"/>
      <c r="Z903" s="36"/>
      <c r="AA903" s="36"/>
      <c r="AB903" s="36"/>
      <c r="AC903" s="36"/>
      <c r="AD903" s="36"/>
      <c r="AE903" s="36"/>
      <c r="AR903" s="213" t="s">
        <v>238</v>
      </c>
      <c r="AT903" s="213" t="s">
        <v>164</v>
      </c>
      <c r="AU903" s="213" t="s">
        <v>79</v>
      </c>
      <c r="AY903" s="15" t="s">
        <v>162</v>
      </c>
      <c r="BE903" s="214">
        <f>IF(N903="základní",J903,0)</f>
        <v>0</v>
      </c>
      <c r="BF903" s="214">
        <f>IF(N903="snížená",J903,0)</f>
        <v>0</v>
      </c>
      <c r="BG903" s="214">
        <f>IF(N903="zákl. přenesená",J903,0)</f>
        <v>0</v>
      </c>
      <c r="BH903" s="214">
        <f>IF(N903="sníž. přenesená",J903,0)</f>
        <v>0</v>
      </c>
      <c r="BI903" s="214">
        <f>IF(N903="nulová",J903,0)</f>
        <v>0</v>
      </c>
      <c r="BJ903" s="15" t="s">
        <v>77</v>
      </c>
      <c r="BK903" s="214">
        <f>ROUND(I903*H903,2)</f>
        <v>0</v>
      </c>
      <c r="BL903" s="15" t="s">
        <v>238</v>
      </c>
      <c r="BM903" s="213" t="s">
        <v>3034</v>
      </c>
    </row>
    <row r="904" spans="1:47" s="2" customFormat="1" ht="12">
      <c r="A904" s="36"/>
      <c r="B904" s="37"/>
      <c r="C904" s="38"/>
      <c r="D904" s="215" t="s">
        <v>171</v>
      </c>
      <c r="E904" s="38"/>
      <c r="F904" s="216" t="s">
        <v>3035</v>
      </c>
      <c r="G904" s="38"/>
      <c r="H904" s="38"/>
      <c r="I904" s="217"/>
      <c r="J904" s="38"/>
      <c r="K904" s="38"/>
      <c r="L904" s="42"/>
      <c r="M904" s="218"/>
      <c r="N904" s="219"/>
      <c r="O904" s="82"/>
      <c r="P904" s="82"/>
      <c r="Q904" s="82"/>
      <c r="R904" s="82"/>
      <c r="S904" s="82"/>
      <c r="T904" s="83"/>
      <c r="U904" s="36"/>
      <c r="V904" s="36"/>
      <c r="W904" s="36"/>
      <c r="X904" s="36"/>
      <c r="Y904" s="36"/>
      <c r="Z904" s="36"/>
      <c r="AA904" s="36"/>
      <c r="AB904" s="36"/>
      <c r="AC904" s="36"/>
      <c r="AD904" s="36"/>
      <c r="AE904" s="36"/>
      <c r="AT904" s="15" t="s">
        <v>171</v>
      </c>
      <c r="AU904" s="15" t="s">
        <v>79</v>
      </c>
    </row>
    <row r="905" spans="1:65" s="2" customFormat="1" ht="37.8" customHeight="1">
      <c r="A905" s="36"/>
      <c r="B905" s="37"/>
      <c r="C905" s="202" t="s">
        <v>3036</v>
      </c>
      <c r="D905" s="202" t="s">
        <v>164</v>
      </c>
      <c r="E905" s="203" t="s">
        <v>3037</v>
      </c>
      <c r="F905" s="204" t="s">
        <v>3038</v>
      </c>
      <c r="G905" s="205" t="s">
        <v>327</v>
      </c>
      <c r="H905" s="206">
        <v>9.35</v>
      </c>
      <c r="I905" s="207"/>
      <c r="J905" s="208">
        <f>ROUND(I905*H905,2)</f>
        <v>0</v>
      </c>
      <c r="K905" s="204" t="s">
        <v>168</v>
      </c>
      <c r="L905" s="42"/>
      <c r="M905" s="209" t="s">
        <v>19</v>
      </c>
      <c r="N905" s="210" t="s">
        <v>40</v>
      </c>
      <c r="O905" s="82"/>
      <c r="P905" s="211">
        <f>O905*H905</f>
        <v>0</v>
      </c>
      <c r="Q905" s="211">
        <v>0.00153</v>
      </c>
      <c r="R905" s="211">
        <f>Q905*H905</f>
        <v>0.014305499999999999</v>
      </c>
      <c r="S905" s="211">
        <v>0</v>
      </c>
      <c r="T905" s="212">
        <f>S905*H905</f>
        <v>0</v>
      </c>
      <c r="U905" s="36"/>
      <c r="V905" s="36"/>
      <c r="W905" s="36"/>
      <c r="X905" s="36"/>
      <c r="Y905" s="36"/>
      <c r="Z905" s="36"/>
      <c r="AA905" s="36"/>
      <c r="AB905" s="36"/>
      <c r="AC905" s="36"/>
      <c r="AD905" s="36"/>
      <c r="AE905" s="36"/>
      <c r="AR905" s="213" t="s">
        <v>238</v>
      </c>
      <c r="AT905" s="213" t="s">
        <v>164</v>
      </c>
      <c r="AU905" s="213" t="s">
        <v>79</v>
      </c>
      <c r="AY905" s="15" t="s">
        <v>162</v>
      </c>
      <c r="BE905" s="214">
        <f>IF(N905="základní",J905,0)</f>
        <v>0</v>
      </c>
      <c r="BF905" s="214">
        <f>IF(N905="snížená",J905,0)</f>
        <v>0</v>
      </c>
      <c r="BG905" s="214">
        <f>IF(N905="zákl. přenesená",J905,0)</f>
        <v>0</v>
      </c>
      <c r="BH905" s="214">
        <f>IF(N905="sníž. přenesená",J905,0)</f>
        <v>0</v>
      </c>
      <c r="BI905" s="214">
        <f>IF(N905="nulová",J905,0)</f>
        <v>0</v>
      </c>
      <c r="BJ905" s="15" t="s">
        <v>77</v>
      </c>
      <c r="BK905" s="214">
        <f>ROUND(I905*H905,2)</f>
        <v>0</v>
      </c>
      <c r="BL905" s="15" t="s">
        <v>238</v>
      </c>
      <c r="BM905" s="213" t="s">
        <v>3039</v>
      </c>
    </row>
    <row r="906" spans="1:47" s="2" customFormat="1" ht="12">
      <c r="A906" s="36"/>
      <c r="B906" s="37"/>
      <c r="C906" s="38"/>
      <c r="D906" s="215" t="s">
        <v>171</v>
      </c>
      <c r="E906" s="38"/>
      <c r="F906" s="216" t="s">
        <v>3040</v>
      </c>
      <c r="G906" s="38"/>
      <c r="H906" s="38"/>
      <c r="I906" s="217"/>
      <c r="J906" s="38"/>
      <c r="K906" s="38"/>
      <c r="L906" s="42"/>
      <c r="M906" s="218"/>
      <c r="N906" s="219"/>
      <c r="O906" s="82"/>
      <c r="P906" s="82"/>
      <c r="Q906" s="82"/>
      <c r="R906" s="82"/>
      <c r="S906" s="82"/>
      <c r="T906" s="83"/>
      <c r="U906" s="36"/>
      <c r="V906" s="36"/>
      <c r="W906" s="36"/>
      <c r="X906" s="36"/>
      <c r="Y906" s="36"/>
      <c r="Z906" s="36"/>
      <c r="AA906" s="36"/>
      <c r="AB906" s="36"/>
      <c r="AC906" s="36"/>
      <c r="AD906" s="36"/>
      <c r="AE906" s="36"/>
      <c r="AT906" s="15" t="s">
        <v>171</v>
      </c>
      <c r="AU906" s="15" t="s">
        <v>79</v>
      </c>
    </row>
    <row r="907" spans="1:65" s="2" customFormat="1" ht="37.8" customHeight="1">
      <c r="A907" s="36"/>
      <c r="B907" s="37"/>
      <c r="C907" s="220" t="s">
        <v>3041</v>
      </c>
      <c r="D907" s="220" t="s">
        <v>205</v>
      </c>
      <c r="E907" s="221" t="s">
        <v>3042</v>
      </c>
      <c r="F907" s="222" t="s">
        <v>3043</v>
      </c>
      <c r="G907" s="223" t="s">
        <v>235</v>
      </c>
      <c r="H907" s="224">
        <v>2.541</v>
      </c>
      <c r="I907" s="225"/>
      <c r="J907" s="226">
        <f>ROUND(I907*H907,2)</f>
        <v>0</v>
      </c>
      <c r="K907" s="222" t="s">
        <v>168</v>
      </c>
      <c r="L907" s="227"/>
      <c r="M907" s="228" t="s">
        <v>19</v>
      </c>
      <c r="N907" s="229" t="s">
        <v>40</v>
      </c>
      <c r="O907" s="82"/>
      <c r="P907" s="211">
        <f>O907*H907</f>
        <v>0</v>
      </c>
      <c r="Q907" s="211">
        <v>0.022</v>
      </c>
      <c r="R907" s="211">
        <f>Q907*H907</f>
        <v>0.05590199999999999</v>
      </c>
      <c r="S907" s="211">
        <v>0</v>
      </c>
      <c r="T907" s="212">
        <f>S907*H907</f>
        <v>0</v>
      </c>
      <c r="U907" s="36"/>
      <c r="V907" s="36"/>
      <c r="W907" s="36"/>
      <c r="X907" s="36"/>
      <c r="Y907" s="36"/>
      <c r="Z907" s="36"/>
      <c r="AA907" s="36"/>
      <c r="AB907" s="36"/>
      <c r="AC907" s="36"/>
      <c r="AD907" s="36"/>
      <c r="AE907" s="36"/>
      <c r="AR907" s="213" t="s">
        <v>314</v>
      </c>
      <c r="AT907" s="213" t="s">
        <v>205</v>
      </c>
      <c r="AU907" s="213" t="s">
        <v>79</v>
      </c>
      <c r="AY907" s="15" t="s">
        <v>162</v>
      </c>
      <c r="BE907" s="214">
        <f>IF(N907="základní",J907,0)</f>
        <v>0</v>
      </c>
      <c r="BF907" s="214">
        <f>IF(N907="snížená",J907,0)</f>
        <v>0</v>
      </c>
      <c r="BG907" s="214">
        <f>IF(N907="zákl. přenesená",J907,0)</f>
        <v>0</v>
      </c>
      <c r="BH907" s="214">
        <f>IF(N907="sníž. přenesená",J907,0)</f>
        <v>0</v>
      </c>
      <c r="BI907" s="214">
        <f>IF(N907="nulová",J907,0)</f>
        <v>0</v>
      </c>
      <c r="BJ907" s="15" t="s">
        <v>77</v>
      </c>
      <c r="BK907" s="214">
        <f>ROUND(I907*H907,2)</f>
        <v>0</v>
      </c>
      <c r="BL907" s="15" t="s">
        <v>238</v>
      </c>
      <c r="BM907" s="213" t="s">
        <v>3044</v>
      </c>
    </row>
    <row r="908" spans="1:65" s="2" customFormat="1" ht="44.25" customHeight="1">
      <c r="A908" s="36"/>
      <c r="B908" s="37"/>
      <c r="C908" s="202" t="s">
        <v>3045</v>
      </c>
      <c r="D908" s="202" t="s">
        <v>164</v>
      </c>
      <c r="E908" s="203" t="s">
        <v>3046</v>
      </c>
      <c r="F908" s="204" t="s">
        <v>3047</v>
      </c>
      <c r="G908" s="205" t="s">
        <v>327</v>
      </c>
      <c r="H908" s="206">
        <v>127.2</v>
      </c>
      <c r="I908" s="207"/>
      <c r="J908" s="208">
        <f>ROUND(I908*H908,2)</f>
        <v>0</v>
      </c>
      <c r="K908" s="204" t="s">
        <v>168</v>
      </c>
      <c r="L908" s="42"/>
      <c r="M908" s="209" t="s">
        <v>19</v>
      </c>
      <c r="N908" s="210" t="s">
        <v>40</v>
      </c>
      <c r="O908" s="82"/>
      <c r="P908" s="211">
        <f>O908*H908</f>
        <v>0</v>
      </c>
      <c r="Q908" s="211">
        <v>0.00153</v>
      </c>
      <c r="R908" s="211">
        <f>Q908*H908</f>
        <v>0.19461599999999998</v>
      </c>
      <c r="S908" s="211">
        <v>0</v>
      </c>
      <c r="T908" s="212">
        <f>S908*H908</f>
        <v>0</v>
      </c>
      <c r="U908" s="36"/>
      <c r="V908" s="36"/>
      <c r="W908" s="36"/>
      <c r="X908" s="36"/>
      <c r="Y908" s="36"/>
      <c r="Z908" s="36"/>
      <c r="AA908" s="36"/>
      <c r="AB908" s="36"/>
      <c r="AC908" s="36"/>
      <c r="AD908" s="36"/>
      <c r="AE908" s="36"/>
      <c r="AR908" s="213" t="s">
        <v>238</v>
      </c>
      <c r="AT908" s="213" t="s">
        <v>164</v>
      </c>
      <c r="AU908" s="213" t="s">
        <v>79</v>
      </c>
      <c r="AY908" s="15" t="s">
        <v>162</v>
      </c>
      <c r="BE908" s="214">
        <f>IF(N908="základní",J908,0)</f>
        <v>0</v>
      </c>
      <c r="BF908" s="214">
        <f>IF(N908="snížená",J908,0)</f>
        <v>0</v>
      </c>
      <c r="BG908" s="214">
        <f>IF(N908="zákl. přenesená",J908,0)</f>
        <v>0</v>
      </c>
      <c r="BH908" s="214">
        <f>IF(N908="sníž. přenesená",J908,0)</f>
        <v>0</v>
      </c>
      <c r="BI908" s="214">
        <f>IF(N908="nulová",J908,0)</f>
        <v>0</v>
      </c>
      <c r="BJ908" s="15" t="s">
        <v>77</v>
      </c>
      <c r="BK908" s="214">
        <f>ROUND(I908*H908,2)</f>
        <v>0</v>
      </c>
      <c r="BL908" s="15" t="s">
        <v>238</v>
      </c>
      <c r="BM908" s="213" t="s">
        <v>3048</v>
      </c>
    </row>
    <row r="909" spans="1:47" s="2" customFormat="1" ht="12">
      <c r="A909" s="36"/>
      <c r="B909" s="37"/>
      <c r="C909" s="38"/>
      <c r="D909" s="215" t="s">
        <v>171</v>
      </c>
      <c r="E909" s="38"/>
      <c r="F909" s="216" t="s">
        <v>3049</v>
      </c>
      <c r="G909" s="38"/>
      <c r="H909" s="38"/>
      <c r="I909" s="217"/>
      <c r="J909" s="38"/>
      <c r="K909" s="38"/>
      <c r="L909" s="42"/>
      <c r="M909" s="218"/>
      <c r="N909" s="219"/>
      <c r="O909" s="82"/>
      <c r="P909" s="82"/>
      <c r="Q909" s="82"/>
      <c r="R909" s="82"/>
      <c r="S909" s="82"/>
      <c r="T909" s="83"/>
      <c r="U909" s="36"/>
      <c r="V909" s="36"/>
      <c r="W909" s="36"/>
      <c r="X909" s="36"/>
      <c r="Y909" s="36"/>
      <c r="Z909" s="36"/>
      <c r="AA909" s="36"/>
      <c r="AB909" s="36"/>
      <c r="AC909" s="36"/>
      <c r="AD909" s="36"/>
      <c r="AE909" s="36"/>
      <c r="AT909" s="15" t="s">
        <v>171</v>
      </c>
      <c r="AU909" s="15" t="s">
        <v>79</v>
      </c>
    </row>
    <row r="910" spans="1:65" s="2" customFormat="1" ht="24.15" customHeight="1">
      <c r="A910" s="36"/>
      <c r="B910" s="37"/>
      <c r="C910" s="220" t="s">
        <v>3050</v>
      </c>
      <c r="D910" s="220" t="s">
        <v>205</v>
      </c>
      <c r="E910" s="221" t="s">
        <v>3051</v>
      </c>
      <c r="F910" s="222" t="s">
        <v>3052</v>
      </c>
      <c r="G910" s="223" t="s">
        <v>327</v>
      </c>
      <c r="H910" s="224">
        <v>139.92</v>
      </c>
      <c r="I910" s="225"/>
      <c r="J910" s="226">
        <f>ROUND(I910*H910,2)</f>
        <v>0</v>
      </c>
      <c r="K910" s="222" t="s">
        <v>168</v>
      </c>
      <c r="L910" s="227"/>
      <c r="M910" s="228" t="s">
        <v>19</v>
      </c>
      <c r="N910" s="229" t="s">
        <v>40</v>
      </c>
      <c r="O910" s="82"/>
      <c r="P910" s="211">
        <f>O910*H910</f>
        <v>0</v>
      </c>
      <c r="Q910" s="211">
        <v>0.0066</v>
      </c>
      <c r="R910" s="211">
        <f>Q910*H910</f>
        <v>0.923472</v>
      </c>
      <c r="S910" s="211">
        <v>0</v>
      </c>
      <c r="T910" s="212">
        <f>S910*H910</f>
        <v>0</v>
      </c>
      <c r="U910" s="36"/>
      <c r="V910" s="36"/>
      <c r="W910" s="36"/>
      <c r="X910" s="36"/>
      <c r="Y910" s="36"/>
      <c r="Z910" s="36"/>
      <c r="AA910" s="36"/>
      <c r="AB910" s="36"/>
      <c r="AC910" s="36"/>
      <c r="AD910" s="36"/>
      <c r="AE910" s="36"/>
      <c r="AR910" s="213" t="s">
        <v>314</v>
      </c>
      <c r="AT910" s="213" t="s">
        <v>205</v>
      </c>
      <c r="AU910" s="213" t="s">
        <v>79</v>
      </c>
      <c r="AY910" s="15" t="s">
        <v>162</v>
      </c>
      <c r="BE910" s="214">
        <f>IF(N910="základní",J910,0)</f>
        <v>0</v>
      </c>
      <c r="BF910" s="214">
        <f>IF(N910="snížená",J910,0)</f>
        <v>0</v>
      </c>
      <c r="BG910" s="214">
        <f>IF(N910="zákl. přenesená",J910,0)</f>
        <v>0</v>
      </c>
      <c r="BH910" s="214">
        <f>IF(N910="sníž. přenesená",J910,0)</f>
        <v>0</v>
      </c>
      <c r="BI910" s="214">
        <f>IF(N910="nulová",J910,0)</f>
        <v>0</v>
      </c>
      <c r="BJ910" s="15" t="s">
        <v>77</v>
      </c>
      <c r="BK910" s="214">
        <f>ROUND(I910*H910,2)</f>
        <v>0</v>
      </c>
      <c r="BL910" s="15" t="s">
        <v>238</v>
      </c>
      <c r="BM910" s="213" t="s">
        <v>3053</v>
      </c>
    </row>
    <row r="911" spans="1:65" s="2" customFormat="1" ht="37.8" customHeight="1">
      <c r="A911" s="36"/>
      <c r="B911" s="37"/>
      <c r="C911" s="202" t="s">
        <v>3054</v>
      </c>
      <c r="D911" s="202" t="s">
        <v>164</v>
      </c>
      <c r="E911" s="203" t="s">
        <v>3055</v>
      </c>
      <c r="F911" s="204" t="s">
        <v>3056</v>
      </c>
      <c r="G911" s="205" t="s">
        <v>327</v>
      </c>
      <c r="H911" s="206">
        <v>133.35</v>
      </c>
      <c r="I911" s="207"/>
      <c r="J911" s="208">
        <f>ROUND(I911*H911,2)</f>
        <v>0</v>
      </c>
      <c r="K911" s="204" t="s">
        <v>168</v>
      </c>
      <c r="L911" s="42"/>
      <c r="M911" s="209" t="s">
        <v>19</v>
      </c>
      <c r="N911" s="210" t="s">
        <v>40</v>
      </c>
      <c r="O911" s="82"/>
      <c r="P911" s="211">
        <f>O911*H911</f>
        <v>0</v>
      </c>
      <c r="Q911" s="211">
        <v>0.00075</v>
      </c>
      <c r="R911" s="211">
        <f>Q911*H911</f>
        <v>0.1000125</v>
      </c>
      <c r="S911" s="211">
        <v>0</v>
      </c>
      <c r="T911" s="212">
        <f>S911*H911</f>
        <v>0</v>
      </c>
      <c r="U911" s="36"/>
      <c r="V911" s="36"/>
      <c r="W911" s="36"/>
      <c r="X911" s="36"/>
      <c r="Y911" s="36"/>
      <c r="Z911" s="36"/>
      <c r="AA911" s="36"/>
      <c r="AB911" s="36"/>
      <c r="AC911" s="36"/>
      <c r="AD911" s="36"/>
      <c r="AE911" s="36"/>
      <c r="AR911" s="213" t="s">
        <v>238</v>
      </c>
      <c r="AT911" s="213" t="s">
        <v>164</v>
      </c>
      <c r="AU911" s="213" t="s">
        <v>79</v>
      </c>
      <c r="AY911" s="15" t="s">
        <v>162</v>
      </c>
      <c r="BE911" s="214">
        <f>IF(N911="základní",J911,0)</f>
        <v>0</v>
      </c>
      <c r="BF911" s="214">
        <f>IF(N911="snížená",J911,0)</f>
        <v>0</v>
      </c>
      <c r="BG911" s="214">
        <f>IF(N911="zákl. přenesená",J911,0)</f>
        <v>0</v>
      </c>
      <c r="BH911" s="214">
        <f>IF(N911="sníž. přenesená",J911,0)</f>
        <v>0</v>
      </c>
      <c r="BI911" s="214">
        <f>IF(N911="nulová",J911,0)</f>
        <v>0</v>
      </c>
      <c r="BJ911" s="15" t="s">
        <v>77</v>
      </c>
      <c r="BK911" s="214">
        <f>ROUND(I911*H911,2)</f>
        <v>0</v>
      </c>
      <c r="BL911" s="15" t="s">
        <v>238</v>
      </c>
      <c r="BM911" s="213" t="s">
        <v>3057</v>
      </c>
    </row>
    <row r="912" spans="1:47" s="2" customFormat="1" ht="12">
      <c r="A912" s="36"/>
      <c r="B912" s="37"/>
      <c r="C912" s="38"/>
      <c r="D912" s="215" t="s">
        <v>171</v>
      </c>
      <c r="E912" s="38"/>
      <c r="F912" s="216" t="s">
        <v>3058</v>
      </c>
      <c r="G912" s="38"/>
      <c r="H912" s="38"/>
      <c r="I912" s="217"/>
      <c r="J912" s="38"/>
      <c r="K912" s="38"/>
      <c r="L912" s="42"/>
      <c r="M912" s="218"/>
      <c r="N912" s="219"/>
      <c r="O912" s="82"/>
      <c r="P912" s="82"/>
      <c r="Q912" s="82"/>
      <c r="R912" s="82"/>
      <c r="S912" s="82"/>
      <c r="T912" s="83"/>
      <c r="U912" s="36"/>
      <c r="V912" s="36"/>
      <c r="W912" s="36"/>
      <c r="X912" s="36"/>
      <c r="Y912" s="36"/>
      <c r="Z912" s="36"/>
      <c r="AA912" s="36"/>
      <c r="AB912" s="36"/>
      <c r="AC912" s="36"/>
      <c r="AD912" s="36"/>
      <c r="AE912" s="36"/>
      <c r="AT912" s="15" t="s">
        <v>171</v>
      </c>
      <c r="AU912" s="15" t="s">
        <v>79</v>
      </c>
    </row>
    <row r="913" spans="1:65" s="2" customFormat="1" ht="21.75" customHeight="1">
      <c r="A913" s="36"/>
      <c r="B913" s="37"/>
      <c r="C913" s="220" t="s">
        <v>3059</v>
      </c>
      <c r="D913" s="220" t="s">
        <v>205</v>
      </c>
      <c r="E913" s="221" t="s">
        <v>3060</v>
      </c>
      <c r="F913" s="222" t="s">
        <v>3061</v>
      </c>
      <c r="G913" s="223" t="s">
        <v>235</v>
      </c>
      <c r="H913" s="224">
        <v>22.422</v>
      </c>
      <c r="I913" s="225"/>
      <c r="J913" s="226">
        <f>ROUND(I913*H913,2)</f>
        <v>0</v>
      </c>
      <c r="K913" s="222" t="s">
        <v>168</v>
      </c>
      <c r="L913" s="227"/>
      <c r="M913" s="228" t="s">
        <v>19</v>
      </c>
      <c r="N913" s="229" t="s">
        <v>40</v>
      </c>
      <c r="O913" s="82"/>
      <c r="P913" s="211">
        <f>O913*H913</f>
        <v>0</v>
      </c>
      <c r="Q913" s="211">
        <v>0.022</v>
      </c>
      <c r="R913" s="211">
        <f>Q913*H913</f>
        <v>0.493284</v>
      </c>
      <c r="S913" s="211">
        <v>0</v>
      </c>
      <c r="T913" s="212">
        <f>S913*H913</f>
        <v>0</v>
      </c>
      <c r="U913" s="36"/>
      <c r="V913" s="36"/>
      <c r="W913" s="36"/>
      <c r="X913" s="36"/>
      <c r="Y913" s="36"/>
      <c r="Z913" s="36"/>
      <c r="AA913" s="36"/>
      <c r="AB913" s="36"/>
      <c r="AC913" s="36"/>
      <c r="AD913" s="36"/>
      <c r="AE913" s="36"/>
      <c r="AR913" s="213" t="s">
        <v>314</v>
      </c>
      <c r="AT913" s="213" t="s">
        <v>205</v>
      </c>
      <c r="AU913" s="213" t="s">
        <v>79</v>
      </c>
      <c r="AY913" s="15" t="s">
        <v>162</v>
      </c>
      <c r="BE913" s="214">
        <f>IF(N913="základní",J913,0)</f>
        <v>0</v>
      </c>
      <c r="BF913" s="214">
        <f>IF(N913="snížená",J913,0)</f>
        <v>0</v>
      </c>
      <c r="BG913" s="214">
        <f>IF(N913="zákl. přenesená",J913,0)</f>
        <v>0</v>
      </c>
      <c r="BH913" s="214">
        <f>IF(N913="sníž. přenesená",J913,0)</f>
        <v>0</v>
      </c>
      <c r="BI913" s="214">
        <f>IF(N913="nulová",J913,0)</f>
        <v>0</v>
      </c>
      <c r="BJ913" s="15" t="s">
        <v>77</v>
      </c>
      <c r="BK913" s="214">
        <f>ROUND(I913*H913,2)</f>
        <v>0</v>
      </c>
      <c r="BL913" s="15" t="s">
        <v>238</v>
      </c>
      <c r="BM913" s="213" t="s">
        <v>3062</v>
      </c>
    </row>
    <row r="914" spans="1:65" s="2" customFormat="1" ht="37.8" customHeight="1">
      <c r="A914" s="36"/>
      <c r="B914" s="37"/>
      <c r="C914" s="220" t="s">
        <v>3063</v>
      </c>
      <c r="D914" s="220" t="s">
        <v>205</v>
      </c>
      <c r="E914" s="221" t="s">
        <v>3042</v>
      </c>
      <c r="F914" s="222" t="s">
        <v>3043</v>
      </c>
      <c r="G914" s="223" t="s">
        <v>235</v>
      </c>
      <c r="H914" s="224">
        <v>0.99</v>
      </c>
      <c r="I914" s="225"/>
      <c r="J914" s="226">
        <f>ROUND(I914*H914,2)</f>
        <v>0</v>
      </c>
      <c r="K914" s="222" t="s">
        <v>168</v>
      </c>
      <c r="L914" s="227"/>
      <c r="M914" s="228" t="s">
        <v>19</v>
      </c>
      <c r="N914" s="229" t="s">
        <v>40</v>
      </c>
      <c r="O914" s="82"/>
      <c r="P914" s="211">
        <f>O914*H914</f>
        <v>0</v>
      </c>
      <c r="Q914" s="211">
        <v>0.022</v>
      </c>
      <c r="R914" s="211">
        <f>Q914*H914</f>
        <v>0.021779999999999997</v>
      </c>
      <c r="S914" s="211">
        <v>0</v>
      </c>
      <c r="T914" s="212">
        <f>S914*H914</f>
        <v>0</v>
      </c>
      <c r="U914" s="36"/>
      <c r="V914" s="36"/>
      <c r="W914" s="36"/>
      <c r="X914" s="36"/>
      <c r="Y914" s="36"/>
      <c r="Z914" s="36"/>
      <c r="AA914" s="36"/>
      <c r="AB914" s="36"/>
      <c r="AC914" s="36"/>
      <c r="AD914" s="36"/>
      <c r="AE914" s="36"/>
      <c r="AR914" s="213" t="s">
        <v>314</v>
      </c>
      <c r="AT914" s="213" t="s">
        <v>205</v>
      </c>
      <c r="AU914" s="213" t="s">
        <v>79</v>
      </c>
      <c r="AY914" s="15" t="s">
        <v>162</v>
      </c>
      <c r="BE914" s="214">
        <f>IF(N914="základní",J914,0)</f>
        <v>0</v>
      </c>
      <c r="BF914" s="214">
        <f>IF(N914="snížená",J914,0)</f>
        <v>0</v>
      </c>
      <c r="BG914" s="214">
        <f>IF(N914="zákl. přenesená",J914,0)</f>
        <v>0</v>
      </c>
      <c r="BH914" s="214">
        <f>IF(N914="sníž. přenesená",J914,0)</f>
        <v>0</v>
      </c>
      <c r="BI914" s="214">
        <f>IF(N914="nulová",J914,0)</f>
        <v>0</v>
      </c>
      <c r="BJ914" s="15" t="s">
        <v>77</v>
      </c>
      <c r="BK914" s="214">
        <f>ROUND(I914*H914,2)</f>
        <v>0</v>
      </c>
      <c r="BL914" s="15" t="s">
        <v>238</v>
      </c>
      <c r="BM914" s="213" t="s">
        <v>3064</v>
      </c>
    </row>
    <row r="915" spans="1:65" s="2" customFormat="1" ht="37.8" customHeight="1">
      <c r="A915" s="36"/>
      <c r="B915" s="37"/>
      <c r="C915" s="202" t="s">
        <v>3065</v>
      </c>
      <c r="D915" s="202" t="s">
        <v>164</v>
      </c>
      <c r="E915" s="203" t="s">
        <v>3066</v>
      </c>
      <c r="F915" s="204" t="s">
        <v>3067</v>
      </c>
      <c r="G915" s="205" t="s">
        <v>327</v>
      </c>
      <c r="H915" s="206">
        <v>48.659</v>
      </c>
      <c r="I915" s="207"/>
      <c r="J915" s="208">
        <f>ROUND(I915*H915,2)</f>
        <v>0</v>
      </c>
      <c r="K915" s="204" t="s">
        <v>168</v>
      </c>
      <c r="L915" s="42"/>
      <c r="M915" s="209" t="s">
        <v>19</v>
      </c>
      <c r="N915" s="210" t="s">
        <v>40</v>
      </c>
      <c r="O915" s="82"/>
      <c r="P915" s="211">
        <f>O915*H915</f>
        <v>0</v>
      </c>
      <c r="Q915" s="211">
        <v>0.00058</v>
      </c>
      <c r="R915" s="211">
        <f>Q915*H915</f>
        <v>0.02822222</v>
      </c>
      <c r="S915" s="211">
        <v>0</v>
      </c>
      <c r="T915" s="212">
        <f>S915*H915</f>
        <v>0</v>
      </c>
      <c r="U915" s="36"/>
      <c r="V915" s="36"/>
      <c r="W915" s="36"/>
      <c r="X915" s="36"/>
      <c r="Y915" s="36"/>
      <c r="Z915" s="36"/>
      <c r="AA915" s="36"/>
      <c r="AB915" s="36"/>
      <c r="AC915" s="36"/>
      <c r="AD915" s="36"/>
      <c r="AE915" s="36"/>
      <c r="AR915" s="213" t="s">
        <v>238</v>
      </c>
      <c r="AT915" s="213" t="s">
        <v>164</v>
      </c>
      <c r="AU915" s="213" t="s">
        <v>79</v>
      </c>
      <c r="AY915" s="15" t="s">
        <v>162</v>
      </c>
      <c r="BE915" s="214">
        <f>IF(N915="základní",J915,0)</f>
        <v>0</v>
      </c>
      <c r="BF915" s="214">
        <f>IF(N915="snížená",J915,0)</f>
        <v>0</v>
      </c>
      <c r="BG915" s="214">
        <f>IF(N915="zákl. přenesená",J915,0)</f>
        <v>0</v>
      </c>
      <c r="BH915" s="214">
        <f>IF(N915="sníž. přenesená",J915,0)</f>
        <v>0</v>
      </c>
      <c r="BI915" s="214">
        <f>IF(N915="nulová",J915,0)</f>
        <v>0</v>
      </c>
      <c r="BJ915" s="15" t="s">
        <v>77</v>
      </c>
      <c r="BK915" s="214">
        <f>ROUND(I915*H915,2)</f>
        <v>0</v>
      </c>
      <c r="BL915" s="15" t="s">
        <v>238</v>
      </c>
      <c r="BM915" s="213" t="s">
        <v>3068</v>
      </c>
    </row>
    <row r="916" spans="1:47" s="2" customFormat="1" ht="12">
      <c r="A916" s="36"/>
      <c r="B916" s="37"/>
      <c r="C916" s="38"/>
      <c r="D916" s="215" t="s">
        <v>171</v>
      </c>
      <c r="E916" s="38"/>
      <c r="F916" s="216" t="s">
        <v>3069</v>
      </c>
      <c r="G916" s="38"/>
      <c r="H916" s="38"/>
      <c r="I916" s="217"/>
      <c r="J916" s="38"/>
      <c r="K916" s="38"/>
      <c r="L916" s="42"/>
      <c r="M916" s="218"/>
      <c r="N916" s="219"/>
      <c r="O916" s="82"/>
      <c r="P916" s="82"/>
      <c r="Q916" s="82"/>
      <c r="R916" s="82"/>
      <c r="S916" s="82"/>
      <c r="T916" s="83"/>
      <c r="U916" s="36"/>
      <c r="V916" s="36"/>
      <c r="W916" s="36"/>
      <c r="X916" s="36"/>
      <c r="Y916" s="36"/>
      <c r="Z916" s="36"/>
      <c r="AA916" s="36"/>
      <c r="AB916" s="36"/>
      <c r="AC916" s="36"/>
      <c r="AD916" s="36"/>
      <c r="AE916" s="36"/>
      <c r="AT916" s="15" t="s">
        <v>171</v>
      </c>
      <c r="AU916" s="15" t="s">
        <v>79</v>
      </c>
    </row>
    <row r="917" spans="1:65" s="2" customFormat="1" ht="21.75" customHeight="1">
      <c r="A917" s="36"/>
      <c r="B917" s="37"/>
      <c r="C917" s="220" t="s">
        <v>3070</v>
      </c>
      <c r="D917" s="220" t="s">
        <v>205</v>
      </c>
      <c r="E917" s="221" t="s">
        <v>3071</v>
      </c>
      <c r="F917" s="222" t="s">
        <v>3072</v>
      </c>
      <c r="G917" s="223" t="s">
        <v>327</v>
      </c>
      <c r="H917" s="224">
        <v>53.525</v>
      </c>
      <c r="I917" s="225"/>
      <c r="J917" s="226">
        <f>ROUND(I917*H917,2)</f>
        <v>0</v>
      </c>
      <c r="K917" s="222" t="s">
        <v>168</v>
      </c>
      <c r="L917" s="227"/>
      <c r="M917" s="228" t="s">
        <v>19</v>
      </c>
      <c r="N917" s="229" t="s">
        <v>40</v>
      </c>
      <c r="O917" s="82"/>
      <c r="P917" s="211">
        <f>O917*H917</f>
        <v>0</v>
      </c>
      <c r="Q917" s="211">
        <v>0.00264</v>
      </c>
      <c r="R917" s="211">
        <f>Q917*H917</f>
        <v>0.141306</v>
      </c>
      <c r="S917" s="211">
        <v>0</v>
      </c>
      <c r="T917" s="212">
        <f>S917*H917</f>
        <v>0</v>
      </c>
      <c r="U917" s="36"/>
      <c r="V917" s="36"/>
      <c r="W917" s="36"/>
      <c r="X917" s="36"/>
      <c r="Y917" s="36"/>
      <c r="Z917" s="36"/>
      <c r="AA917" s="36"/>
      <c r="AB917" s="36"/>
      <c r="AC917" s="36"/>
      <c r="AD917" s="36"/>
      <c r="AE917" s="36"/>
      <c r="AR917" s="213" t="s">
        <v>314</v>
      </c>
      <c r="AT917" s="213" t="s">
        <v>205</v>
      </c>
      <c r="AU917" s="213" t="s">
        <v>79</v>
      </c>
      <c r="AY917" s="15" t="s">
        <v>162</v>
      </c>
      <c r="BE917" s="214">
        <f>IF(N917="základní",J917,0)</f>
        <v>0</v>
      </c>
      <c r="BF917" s="214">
        <f>IF(N917="snížená",J917,0)</f>
        <v>0</v>
      </c>
      <c r="BG917" s="214">
        <f>IF(N917="zákl. přenesená",J917,0)</f>
        <v>0</v>
      </c>
      <c r="BH917" s="214">
        <f>IF(N917="sníž. přenesená",J917,0)</f>
        <v>0</v>
      </c>
      <c r="BI917" s="214">
        <f>IF(N917="nulová",J917,0)</f>
        <v>0</v>
      </c>
      <c r="BJ917" s="15" t="s">
        <v>77</v>
      </c>
      <c r="BK917" s="214">
        <f>ROUND(I917*H917,2)</f>
        <v>0</v>
      </c>
      <c r="BL917" s="15" t="s">
        <v>238</v>
      </c>
      <c r="BM917" s="213" t="s">
        <v>3073</v>
      </c>
    </row>
    <row r="918" spans="1:65" s="2" customFormat="1" ht="37.8" customHeight="1">
      <c r="A918" s="36"/>
      <c r="B918" s="37"/>
      <c r="C918" s="202" t="s">
        <v>3074</v>
      </c>
      <c r="D918" s="202" t="s">
        <v>164</v>
      </c>
      <c r="E918" s="203" t="s">
        <v>3075</v>
      </c>
      <c r="F918" s="204" t="s">
        <v>3076</v>
      </c>
      <c r="G918" s="205" t="s">
        <v>327</v>
      </c>
      <c r="H918" s="206">
        <v>16.642</v>
      </c>
      <c r="I918" s="207"/>
      <c r="J918" s="208">
        <f>ROUND(I918*H918,2)</f>
        <v>0</v>
      </c>
      <c r="K918" s="204" t="s">
        <v>168</v>
      </c>
      <c r="L918" s="42"/>
      <c r="M918" s="209" t="s">
        <v>19</v>
      </c>
      <c r="N918" s="210" t="s">
        <v>40</v>
      </c>
      <c r="O918" s="82"/>
      <c r="P918" s="211">
        <f>O918*H918</f>
        <v>0</v>
      </c>
      <c r="Q918" s="211">
        <v>0.00058</v>
      </c>
      <c r="R918" s="211">
        <f>Q918*H918</f>
        <v>0.00965236</v>
      </c>
      <c r="S918" s="211">
        <v>0</v>
      </c>
      <c r="T918" s="212">
        <f>S918*H918</f>
        <v>0</v>
      </c>
      <c r="U918" s="36"/>
      <c r="V918" s="36"/>
      <c r="W918" s="36"/>
      <c r="X918" s="36"/>
      <c r="Y918" s="36"/>
      <c r="Z918" s="36"/>
      <c r="AA918" s="36"/>
      <c r="AB918" s="36"/>
      <c r="AC918" s="36"/>
      <c r="AD918" s="36"/>
      <c r="AE918" s="36"/>
      <c r="AR918" s="213" t="s">
        <v>238</v>
      </c>
      <c r="AT918" s="213" t="s">
        <v>164</v>
      </c>
      <c r="AU918" s="213" t="s">
        <v>79</v>
      </c>
      <c r="AY918" s="15" t="s">
        <v>162</v>
      </c>
      <c r="BE918" s="214">
        <f>IF(N918="základní",J918,0)</f>
        <v>0</v>
      </c>
      <c r="BF918" s="214">
        <f>IF(N918="snížená",J918,0)</f>
        <v>0</v>
      </c>
      <c r="BG918" s="214">
        <f>IF(N918="zákl. přenesená",J918,0)</f>
        <v>0</v>
      </c>
      <c r="BH918" s="214">
        <f>IF(N918="sníž. přenesená",J918,0)</f>
        <v>0</v>
      </c>
      <c r="BI918" s="214">
        <f>IF(N918="nulová",J918,0)</f>
        <v>0</v>
      </c>
      <c r="BJ918" s="15" t="s">
        <v>77</v>
      </c>
      <c r="BK918" s="214">
        <f>ROUND(I918*H918,2)</f>
        <v>0</v>
      </c>
      <c r="BL918" s="15" t="s">
        <v>238</v>
      </c>
      <c r="BM918" s="213" t="s">
        <v>3077</v>
      </c>
    </row>
    <row r="919" spans="1:47" s="2" customFormat="1" ht="12">
      <c r="A919" s="36"/>
      <c r="B919" s="37"/>
      <c r="C919" s="38"/>
      <c r="D919" s="215" t="s">
        <v>171</v>
      </c>
      <c r="E919" s="38"/>
      <c r="F919" s="216" t="s">
        <v>3078</v>
      </c>
      <c r="G919" s="38"/>
      <c r="H919" s="38"/>
      <c r="I919" s="217"/>
      <c r="J919" s="38"/>
      <c r="K919" s="38"/>
      <c r="L919" s="42"/>
      <c r="M919" s="218"/>
      <c r="N919" s="219"/>
      <c r="O919" s="82"/>
      <c r="P919" s="82"/>
      <c r="Q919" s="82"/>
      <c r="R919" s="82"/>
      <c r="S919" s="82"/>
      <c r="T919" s="83"/>
      <c r="U919" s="36"/>
      <c r="V919" s="36"/>
      <c r="W919" s="36"/>
      <c r="X919" s="36"/>
      <c r="Y919" s="36"/>
      <c r="Z919" s="36"/>
      <c r="AA919" s="36"/>
      <c r="AB919" s="36"/>
      <c r="AC919" s="36"/>
      <c r="AD919" s="36"/>
      <c r="AE919" s="36"/>
      <c r="AT919" s="15" t="s">
        <v>171</v>
      </c>
      <c r="AU919" s="15" t="s">
        <v>79</v>
      </c>
    </row>
    <row r="920" spans="1:65" s="2" customFormat="1" ht="21.75" customHeight="1">
      <c r="A920" s="36"/>
      <c r="B920" s="37"/>
      <c r="C920" s="220" t="s">
        <v>3079</v>
      </c>
      <c r="D920" s="220" t="s">
        <v>205</v>
      </c>
      <c r="E920" s="221" t="s">
        <v>3071</v>
      </c>
      <c r="F920" s="222" t="s">
        <v>3072</v>
      </c>
      <c r="G920" s="223" t="s">
        <v>327</v>
      </c>
      <c r="H920" s="224">
        <v>18.306</v>
      </c>
      <c r="I920" s="225"/>
      <c r="J920" s="226">
        <f>ROUND(I920*H920,2)</f>
        <v>0</v>
      </c>
      <c r="K920" s="222" t="s">
        <v>168</v>
      </c>
      <c r="L920" s="227"/>
      <c r="M920" s="228" t="s">
        <v>19</v>
      </c>
      <c r="N920" s="229" t="s">
        <v>40</v>
      </c>
      <c r="O920" s="82"/>
      <c r="P920" s="211">
        <f>O920*H920</f>
        <v>0</v>
      </c>
      <c r="Q920" s="211">
        <v>0.00264</v>
      </c>
      <c r="R920" s="211">
        <f>Q920*H920</f>
        <v>0.048327840000000004</v>
      </c>
      <c r="S920" s="211">
        <v>0</v>
      </c>
      <c r="T920" s="212">
        <f>S920*H920</f>
        <v>0</v>
      </c>
      <c r="U920" s="36"/>
      <c r="V920" s="36"/>
      <c r="W920" s="36"/>
      <c r="X920" s="36"/>
      <c r="Y920" s="36"/>
      <c r="Z920" s="36"/>
      <c r="AA920" s="36"/>
      <c r="AB920" s="36"/>
      <c r="AC920" s="36"/>
      <c r="AD920" s="36"/>
      <c r="AE920" s="36"/>
      <c r="AR920" s="213" t="s">
        <v>314</v>
      </c>
      <c r="AT920" s="213" t="s">
        <v>205</v>
      </c>
      <c r="AU920" s="213" t="s">
        <v>79</v>
      </c>
      <c r="AY920" s="15" t="s">
        <v>162</v>
      </c>
      <c r="BE920" s="214">
        <f>IF(N920="základní",J920,0)</f>
        <v>0</v>
      </c>
      <c r="BF920" s="214">
        <f>IF(N920="snížená",J920,0)</f>
        <v>0</v>
      </c>
      <c r="BG920" s="214">
        <f>IF(N920="zákl. přenesená",J920,0)</f>
        <v>0</v>
      </c>
      <c r="BH920" s="214">
        <f>IF(N920="sníž. přenesená",J920,0)</f>
        <v>0</v>
      </c>
      <c r="BI920" s="214">
        <f>IF(N920="nulová",J920,0)</f>
        <v>0</v>
      </c>
      <c r="BJ920" s="15" t="s">
        <v>77</v>
      </c>
      <c r="BK920" s="214">
        <f>ROUND(I920*H920,2)</f>
        <v>0</v>
      </c>
      <c r="BL920" s="15" t="s">
        <v>238</v>
      </c>
      <c r="BM920" s="213" t="s">
        <v>3080</v>
      </c>
    </row>
    <row r="921" spans="1:65" s="2" customFormat="1" ht="49.05" customHeight="1">
      <c r="A921" s="36"/>
      <c r="B921" s="37"/>
      <c r="C921" s="202" t="s">
        <v>3081</v>
      </c>
      <c r="D921" s="202" t="s">
        <v>164</v>
      </c>
      <c r="E921" s="203" t="s">
        <v>3082</v>
      </c>
      <c r="F921" s="204" t="s">
        <v>3083</v>
      </c>
      <c r="G921" s="205" t="s">
        <v>235</v>
      </c>
      <c r="H921" s="206">
        <v>53.01</v>
      </c>
      <c r="I921" s="207"/>
      <c r="J921" s="208">
        <f>ROUND(I921*H921,2)</f>
        <v>0</v>
      </c>
      <c r="K921" s="204" t="s">
        <v>168</v>
      </c>
      <c r="L921" s="42"/>
      <c r="M921" s="209" t="s">
        <v>19</v>
      </c>
      <c r="N921" s="210" t="s">
        <v>40</v>
      </c>
      <c r="O921" s="82"/>
      <c r="P921" s="211">
        <f>O921*H921</f>
        <v>0</v>
      </c>
      <c r="Q921" s="211">
        <v>0.00913</v>
      </c>
      <c r="R921" s="211">
        <f>Q921*H921</f>
        <v>0.48398129999999995</v>
      </c>
      <c r="S921" s="211">
        <v>0</v>
      </c>
      <c r="T921" s="212">
        <f>S921*H921</f>
        <v>0</v>
      </c>
      <c r="U921" s="36"/>
      <c r="V921" s="36"/>
      <c r="W921" s="36"/>
      <c r="X921" s="36"/>
      <c r="Y921" s="36"/>
      <c r="Z921" s="36"/>
      <c r="AA921" s="36"/>
      <c r="AB921" s="36"/>
      <c r="AC921" s="36"/>
      <c r="AD921" s="36"/>
      <c r="AE921" s="36"/>
      <c r="AR921" s="213" t="s">
        <v>238</v>
      </c>
      <c r="AT921" s="213" t="s">
        <v>164</v>
      </c>
      <c r="AU921" s="213" t="s">
        <v>79</v>
      </c>
      <c r="AY921" s="15" t="s">
        <v>162</v>
      </c>
      <c r="BE921" s="214">
        <f>IF(N921="základní",J921,0)</f>
        <v>0</v>
      </c>
      <c r="BF921" s="214">
        <f>IF(N921="snížená",J921,0)</f>
        <v>0</v>
      </c>
      <c r="BG921" s="214">
        <f>IF(N921="zákl. přenesená",J921,0)</f>
        <v>0</v>
      </c>
      <c r="BH921" s="214">
        <f>IF(N921="sníž. přenesená",J921,0)</f>
        <v>0</v>
      </c>
      <c r="BI921" s="214">
        <f>IF(N921="nulová",J921,0)</f>
        <v>0</v>
      </c>
      <c r="BJ921" s="15" t="s">
        <v>77</v>
      </c>
      <c r="BK921" s="214">
        <f>ROUND(I921*H921,2)</f>
        <v>0</v>
      </c>
      <c r="BL921" s="15" t="s">
        <v>238</v>
      </c>
      <c r="BM921" s="213" t="s">
        <v>3084</v>
      </c>
    </row>
    <row r="922" spans="1:47" s="2" customFormat="1" ht="12">
      <c r="A922" s="36"/>
      <c r="B922" s="37"/>
      <c r="C922" s="38"/>
      <c r="D922" s="215" t="s">
        <v>171</v>
      </c>
      <c r="E922" s="38"/>
      <c r="F922" s="216" t="s">
        <v>3085</v>
      </c>
      <c r="G922" s="38"/>
      <c r="H922" s="38"/>
      <c r="I922" s="217"/>
      <c r="J922" s="38"/>
      <c r="K922" s="38"/>
      <c r="L922" s="42"/>
      <c r="M922" s="218"/>
      <c r="N922" s="219"/>
      <c r="O922" s="82"/>
      <c r="P922" s="82"/>
      <c r="Q922" s="82"/>
      <c r="R922" s="82"/>
      <c r="S922" s="82"/>
      <c r="T922" s="83"/>
      <c r="U922" s="36"/>
      <c r="V922" s="36"/>
      <c r="W922" s="36"/>
      <c r="X922" s="36"/>
      <c r="Y922" s="36"/>
      <c r="Z922" s="36"/>
      <c r="AA922" s="36"/>
      <c r="AB922" s="36"/>
      <c r="AC922" s="36"/>
      <c r="AD922" s="36"/>
      <c r="AE922" s="36"/>
      <c r="AT922" s="15" t="s">
        <v>171</v>
      </c>
      <c r="AU922" s="15" t="s">
        <v>79</v>
      </c>
    </row>
    <row r="923" spans="1:65" s="2" customFormat="1" ht="37.8" customHeight="1">
      <c r="A923" s="36"/>
      <c r="B923" s="37"/>
      <c r="C923" s="220" t="s">
        <v>3086</v>
      </c>
      <c r="D923" s="220" t="s">
        <v>205</v>
      </c>
      <c r="E923" s="221" t="s">
        <v>3087</v>
      </c>
      <c r="F923" s="222" t="s">
        <v>3088</v>
      </c>
      <c r="G923" s="223" t="s">
        <v>235</v>
      </c>
      <c r="H923" s="224">
        <v>60.962</v>
      </c>
      <c r="I923" s="225"/>
      <c r="J923" s="226">
        <f>ROUND(I923*H923,2)</f>
        <v>0</v>
      </c>
      <c r="K923" s="222" t="s">
        <v>168</v>
      </c>
      <c r="L923" s="227"/>
      <c r="M923" s="228" t="s">
        <v>19</v>
      </c>
      <c r="N923" s="229" t="s">
        <v>40</v>
      </c>
      <c r="O923" s="82"/>
      <c r="P923" s="211">
        <f>O923*H923</f>
        <v>0</v>
      </c>
      <c r="Q923" s="211">
        <v>0.022</v>
      </c>
      <c r="R923" s="211">
        <f>Q923*H923</f>
        <v>1.341164</v>
      </c>
      <c r="S923" s="211">
        <v>0</v>
      </c>
      <c r="T923" s="212">
        <f>S923*H923</f>
        <v>0</v>
      </c>
      <c r="U923" s="36"/>
      <c r="V923" s="36"/>
      <c r="W923" s="36"/>
      <c r="X923" s="36"/>
      <c r="Y923" s="36"/>
      <c r="Z923" s="36"/>
      <c r="AA923" s="36"/>
      <c r="AB923" s="36"/>
      <c r="AC923" s="36"/>
      <c r="AD923" s="36"/>
      <c r="AE923" s="36"/>
      <c r="AR923" s="213" t="s">
        <v>314</v>
      </c>
      <c r="AT923" s="213" t="s">
        <v>205</v>
      </c>
      <c r="AU923" s="213" t="s">
        <v>79</v>
      </c>
      <c r="AY923" s="15" t="s">
        <v>162</v>
      </c>
      <c r="BE923" s="214">
        <f>IF(N923="základní",J923,0)</f>
        <v>0</v>
      </c>
      <c r="BF923" s="214">
        <f>IF(N923="snížená",J923,0)</f>
        <v>0</v>
      </c>
      <c r="BG923" s="214">
        <f>IF(N923="zákl. přenesená",J923,0)</f>
        <v>0</v>
      </c>
      <c r="BH923" s="214">
        <f>IF(N923="sníž. přenesená",J923,0)</f>
        <v>0</v>
      </c>
      <c r="BI923" s="214">
        <f>IF(N923="nulová",J923,0)</f>
        <v>0</v>
      </c>
      <c r="BJ923" s="15" t="s">
        <v>77</v>
      </c>
      <c r="BK923" s="214">
        <f>ROUND(I923*H923,2)</f>
        <v>0</v>
      </c>
      <c r="BL923" s="15" t="s">
        <v>238</v>
      </c>
      <c r="BM923" s="213" t="s">
        <v>3089</v>
      </c>
    </row>
    <row r="924" spans="1:65" s="2" customFormat="1" ht="49.05" customHeight="1">
      <c r="A924" s="36"/>
      <c r="B924" s="37"/>
      <c r="C924" s="202" t="s">
        <v>3090</v>
      </c>
      <c r="D924" s="202" t="s">
        <v>164</v>
      </c>
      <c r="E924" s="203" t="s">
        <v>3091</v>
      </c>
      <c r="F924" s="204" t="s">
        <v>3092</v>
      </c>
      <c r="G924" s="205" t="s">
        <v>235</v>
      </c>
      <c r="H924" s="206">
        <v>23.67</v>
      </c>
      <c r="I924" s="207"/>
      <c r="J924" s="208">
        <f>ROUND(I924*H924,2)</f>
        <v>0</v>
      </c>
      <c r="K924" s="204" t="s">
        <v>168</v>
      </c>
      <c r="L924" s="42"/>
      <c r="M924" s="209" t="s">
        <v>19</v>
      </c>
      <c r="N924" s="210" t="s">
        <v>40</v>
      </c>
      <c r="O924" s="82"/>
      <c r="P924" s="211">
        <f>O924*H924</f>
        <v>0</v>
      </c>
      <c r="Q924" s="211">
        <v>0.00537</v>
      </c>
      <c r="R924" s="211">
        <f>Q924*H924</f>
        <v>0.1271079</v>
      </c>
      <c r="S924" s="211">
        <v>0</v>
      </c>
      <c r="T924" s="212">
        <f>S924*H924</f>
        <v>0</v>
      </c>
      <c r="U924" s="36"/>
      <c r="V924" s="36"/>
      <c r="W924" s="36"/>
      <c r="X924" s="36"/>
      <c r="Y924" s="36"/>
      <c r="Z924" s="36"/>
      <c r="AA924" s="36"/>
      <c r="AB924" s="36"/>
      <c r="AC924" s="36"/>
      <c r="AD924" s="36"/>
      <c r="AE924" s="36"/>
      <c r="AR924" s="213" t="s">
        <v>238</v>
      </c>
      <c r="AT924" s="213" t="s">
        <v>164</v>
      </c>
      <c r="AU924" s="213" t="s">
        <v>79</v>
      </c>
      <c r="AY924" s="15" t="s">
        <v>162</v>
      </c>
      <c r="BE924" s="214">
        <f>IF(N924="základní",J924,0)</f>
        <v>0</v>
      </c>
      <c r="BF924" s="214">
        <f>IF(N924="snížená",J924,0)</f>
        <v>0</v>
      </c>
      <c r="BG924" s="214">
        <f>IF(N924="zákl. přenesená",J924,0)</f>
        <v>0</v>
      </c>
      <c r="BH924" s="214">
        <f>IF(N924="sníž. přenesená",J924,0)</f>
        <v>0</v>
      </c>
      <c r="BI924" s="214">
        <f>IF(N924="nulová",J924,0)</f>
        <v>0</v>
      </c>
      <c r="BJ924" s="15" t="s">
        <v>77</v>
      </c>
      <c r="BK924" s="214">
        <f>ROUND(I924*H924,2)</f>
        <v>0</v>
      </c>
      <c r="BL924" s="15" t="s">
        <v>238</v>
      </c>
      <c r="BM924" s="213" t="s">
        <v>3093</v>
      </c>
    </row>
    <row r="925" spans="1:47" s="2" customFormat="1" ht="12">
      <c r="A925" s="36"/>
      <c r="B925" s="37"/>
      <c r="C925" s="38"/>
      <c r="D925" s="215" t="s">
        <v>171</v>
      </c>
      <c r="E925" s="38"/>
      <c r="F925" s="216" t="s">
        <v>3094</v>
      </c>
      <c r="G925" s="38"/>
      <c r="H925" s="38"/>
      <c r="I925" s="217"/>
      <c r="J925" s="38"/>
      <c r="K925" s="38"/>
      <c r="L925" s="42"/>
      <c r="M925" s="218"/>
      <c r="N925" s="219"/>
      <c r="O925" s="82"/>
      <c r="P925" s="82"/>
      <c r="Q925" s="82"/>
      <c r="R925" s="82"/>
      <c r="S925" s="82"/>
      <c r="T925" s="83"/>
      <c r="U925" s="36"/>
      <c r="V925" s="36"/>
      <c r="W925" s="36"/>
      <c r="X925" s="36"/>
      <c r="Y925" s="36"/>
      <c r="Z925" s="36"/>
      <c r="AA925" s="36"/>
      <c r="AB925" s="36"/>
      <c r="AC925" s="36"/>
      <c r="AD925" s="36"/>
      <c r="AE925" s="36"/>
      <c r="AT925" s="15" t="s">
        <v>171</v>
      </c>
      <c r="AU925" s="15" t="s">
        <v>79</v>
      </c>
    </row>
    <row r="926" spans="1:65" s="2" customFormat="1" ht="37.8" customHeight="1">
      <c r="A926" s="36"/>
      <c r="B926" s="37"/>
      <c r="C926" s="220" t="s">
        <v>3095</v>
      </c>
      <c r="D926" s="220" t="s">
        <v>205</v>
      </c>
      <c r="E926" s="221" t="s">
        <v>3042</v>
      </c>
      <c r="F926" s="222" t="s">
        <v>3043</v>
      </c>
      <c r="G926" s="223" t="s">
        <v>235</v>
      </c>
      <c r="H926" s="224">
        <v>26.037</v>
      </c>
      <c r="I926" s="225"/>
      <c r="J926" s="226">
        <f>ROUND(I926*H926,2)</f>
        <v>0</v>
      </c>
      <c r="K926" s="222" t="s">
        <v>168</v>
      </c>
      <c r="L926" s="227"/>
      <c r="M926" s="228" t="s">
        <v>19</v>
      </c>
      <c r="N926" s="229" t="s">
        <v>40</v>
      </c>
      <c r="O926" s="82"/>
      <c r="P926" s="211">
        <f>O926*H926</f>
        <v>0</v>
      </c>
      <c r="Q926" s="211">
        <v>0.022</v>
      </c>
      <c r="R926" s="211">
        <f>Q926*H926</f>
        <v>0.5728139999999999</v>
      </c>
      <c r="S926" s="211">
        <v>0</v>
      </c>
      <c r="T926" s="212">
        <f>S926*H926</f>
        <v>0</v>
      </c>
      <c r="U926" s="36"/>
      <c r="V926" s="36"/>
      <c r="W926" s="36"/>
      <c r="X926" s="36"/>
      <c r="Y926" s="36"/>
      <c r="Z926" s="36"/>
      <c r="AA926" s="36"/>
      <c r="AB926" s="36"/>
      <c r="AC926" s="36"/>
      <c r="AD926" s="36"/>
      <c r="AE926" s="36"/>
      <c r="AR926" s="213" t="s">
        <v>314</v>
      </c>
      <c r="AT926" s="213" t="s">
        <v>205</v>
      </c>
      <c r="AU926" s="213" t="s">
        <v>79</v>
      </c>
      <c r="AY926" s="15" t="s">
        <v>162</v>
      </c>
      <c r="BE926" s="214">
        <f>IF(N926="základní",J926,0)</f>
        <v>0</v>
      </c>
      <c r="BF926" s="214">
        <f>IF(N926="snížená",J926,0)</f>
        <v>0</v>
      </c>
      <c r="BG926" s="214">
        <f>IF(N926="zákl. přenesená",J926,0)</f>
        <v>0</v>
      </c>
      <c r="BH926" s="214">
        <f>IF(N926="sníž. přenesená",J926,0)</f>
        <v>0</v>
      </c>
      <c r="BI926" s="214">
        <f>IF(N926="nulová",J926,0)</f>
        <v>0</v>
      </c>
      <c r="BJ926" s="15" t="s">
        <v>77</v>
      </c>
      <c r="BK926" s="214">
        <f>ROUND(I926*H926,2)</f>
        <v>0</v>
      </c>
      <c r="BL926" s="15" t="s">
        <v>238</v>
      </c>
      <c r="BM926" s="213" t="s">
        <v>3096</v>
      </c>
    </row>
    <row r="927" spans="1:65" s="2" customFormat="1" ht="37.8" customHeight="1">
      <c r="A927" s="36"/>
      <c r="B927" s="37"/>
      <c r="C927" s="202" t="s">
        <v>3097</v>
      </c>
      <c r="D927" s="202" t="s">
        <v>164</v>
      </c>
      <c r="E927" s="203" t="s">
        <v>3098</v>
      </c>
      <c r="F927" s="204" t="s">
        <v>3099</v>
      </c>
      <c r="G927" s="205" t="s">
        <v>235</v>
      </c>
      <c r="H927" s="206">
        <v>39.91</v>
      </c>
      <c r="I927" s="207"/>
      <c r="J927" s="208">
        <f>ROUND(I927*H927,2)</f>
        <v>0</v>
      </c>
      <c r="K927" s="204" t="s">
        <v>168</v>
      </c>
      <c r="L927" s="42"/>
      <c r="M927" s="209" t="s">
        <v>19</v>
      </c>
      <c r="N927" s="210" t="s">
        <v>40</v>
      </c>
      <c r="O927" s="82"/>
      <c r="P927" s="211">
        <f>O927*H927</f>
        <v>0</v>
      </c>
      <c r="Q927" s="211">
        <v>0.00576</v>
      </c>
      <c r="R927" s="211">
        <f>Q927*H927</f>
        <v>0.2298816</v>
      </c>
      <c r="S927" s="211">
        <v>0</v>
      </c>
      <c r="T927" s="212">
        <f>S927*H927</f>
        <v>0</v>
      </c>
      <c r="U927" s="36"/>
      <c r="V927" s="36"/>
      <c r="W927" s="36"/>
      <c r="X927" s="36"/>
      <c r="Y927" s="36"/>
      <c r="Z927" s="36"/>
      <c r="AA927" s="36"/>
      <c r="AB927" s="36"/>
      <c r="AC927" s="36"/>
      <c r="AD927" s="36"/>
      <c r="AE927" s="36"/>
      <c r="AR927" s="213" t="s">
        <v>238</v>
      </c>
      <c r="AT927" s="213" t="s">
        <v>164</v>
      </c>
      <c r="AU927" s="213" t="s">
        <v>79</v>
      </c>
      <c r="AY927" s="15" t="s">
        <v>162</v>
      </c>
      <c r="BE927" s="214">
        <f>IF(N927="základní",J927,0)</f>
        <v>0</v>
      </c>
      <c r="BF927" s="214">
        <f>IF(N927="snížená",J927,0)</f>
        <v>0</v>
      </c>
      <c r="BG927" s="214">
        <f>IF(N927="zákl. přenesená",J927,0)</f>
        <v>0</v>
      </c>
      <c r="BH927" s="214">
        <f>IF(N927="sníž. přenesená",J927,0)</f>
        <v>0</v>
      </c>
      <c r="BI927" s="214">
        <f>IF(N927="nulová",J927,0)</f>
        <v>0</v>
      </c>
      <c r="BJ927" s="15" t="s">
        <v>77</v>
      </c>
      <c r="BK927" s="214">
        <f>ROUND(I927*H927,2)</f>
        <v>0</v>
      </c>
      <c r="BL927" s="15" t="s">
        <v>238</v>
      </c>
      <c r="BM927" s="213" t="s">
        <v>3100</v>
      </c>
    </row>
    <row r="928" spans="1:47" s="2" customFormat="1" ht="12">
      <c r="A928" s="36"/>
      <c r="B928" s="37"/>
      <c r="C928" s="38"/>
      <c r="D928" s="215" t="s">
        <v>171</v>
      </c>
      <c r="E928" s="38"/>
      <c r="F928" s="216" t="s">
        <v>3101</v>
      </c>
      <c r="G928" s="38"/>
      <c r="H928" s="38"/>
      <c r="I928" s="217"/>
      <c r="J928" s="38"/>
      <c r="K928" s="38"/>
      <c r="L928" s="42"/>
      <c r="M928" s="218"/>
      <c r="N928" s="219"/>
      <c r="O928" s="82"/>
      <c r="P928" s="82"/>
      <c r="Q928" s="82"/>
      <c r="R928" s="82"/>
      <c r="S928" s="82"/>
      <c r="T928" s="83"/>
      <c r="U928" s="36"/>
      <c r="V928" s="36"/>
      <c r="W928" s="36"/>
      <c r="X928" s="36"/>
      <c r="Y928" s="36"/>
      <c r="Z928" s="36"/>
      <c r="AA928" s="36"/>
      <c r="AB928" s="36"/>
      <c r="AC928" s="36"/>
      <c r="AD928" s="36"/>
      <c r="AE928" s="36"/>
      <c r="AT928" s="15" t="s">
        <v>171</v>
      </c>
      <c r="AU928" s="15" t="s">
        <v>79</v>
      </c>
    </row>
    <row r="929" spans="1:65" s="2" customFormat="1" ht="44.25" customHeight="1">
      <c r="A929" s="36"/>
      <c r="B929" s="37"/>
      <c r="C929" s="220" t="s">
        <v>3102</v>
      </c>
      <c r="D929" s="220" t="s">
        <v>205</v>
      </c>
      <c r="E929" s="221" t="s">
        <v>3103</v>
      </c>
      <c r="F929" s="222" t="s">
        <v>3104</v>
      </c>
      <c r="G929" s="223" t="s">
        <v>235</v>
      </c>
      <c r="H929" s="224">
        <v>43.901</v>
      </c>
      <c r="I929" s="225"/>
      <c r="J929" s="226">
        <f>ROUND(I929*H929,2)</f>
        <v>0</v>
      </c>
      <c r="K929" s="222" t="s">
        <v>168</v>
      </c>
      <c r="L929" s="227"/>
      <c r="M929" s="228" t="s">
        <v>19</v>
      </c>
      <c r="N929" s="229" t="s">
        <v>40</v>
      </c>
      <c r="O929" s="82"/>
      <c r="P929" s="211">
        <f>O929*H929</f>
        <v>0</v>
      </c>
      <c r="Q929" s="211">
        <v>0.022</v>
      </c>
      <c r="R929" s="211">
        <f>Q929*H929</f>
        <v>0.9658220000000001</v>
      </c>
      <c r="S929" s="211">
        <v>0</v>
      </c>
      <c r="T929" s="212">
        <f>S929*H929</f>
        <v>0</v>
      </c>
      <c r="U929" s="36"/>
      <c r="V929" s="36"/>
      <c r="W929" s="36"/>
      <c r="X929" s="36"/>
      <c r="Y929" s="36"/>
      <c r="Z929" s="36"/>
      <c r="AA929" s="36"/>
      <c r="AB929" s="36"/>
      <c r="AC929" s="36"/>
      <c r="AD929" s="36"/>
      <c r="AE929" s="36"/>
      <c r="AR929" s="213" t="s">
        <v>314</v>
      </c>
      <c r="AT929" s="213" t="s">
        <v>205</v>
      </c>
      <c r="AU929" s="213" t="s">
        <v>79</v>
      </c>
      <c r="AY929" s="15" t="s">
        <v>162</v>
      </c>
      <c r="BE929" s="214">
        <f>IF(N929="základní",J929,0)</f>
        <v>0</v>
      </c>
      <c r="BF929" s="214">
        <f>IF(N929="snížená",J929,0)</f>
        <v>0</v>
      </c>
      <c r="BG929" s="214">
        <f>IF(N929="zákl. přenesená",J929,0)</f>
        <v>0</v>
      </c>
      <c r="BH929" s="214">
        <f>IF(N929="sníž. přenesená",J929,0)</f>
        <v>0</v>
      </c>
      <c r="BI929" s="214">
        <f>IF(N929="nulová",J929,0)</f>
        <v>0</v>
      </c>
      <c r="BJ929" s="15" t="s">
        <v>77</v>
      </c>
      <c r="BK929" s="214">
        <f>ROUND(I929*H929,2)</f>
        <v>0</v>
      </c>
      <c r="BL929" s="15" t="s">
        <v>238</v>
      </c>
      <c r="BM929" s="213" t="s">
        <v>3105</v>
      </c>
    </row>
    <row r="930" spans="1:65" s="2" customFormat="1" ht="16.5" customHeight="1">
      <c r="A930" s="36"/>
      <c r="B930" s="37"/>
      <c r="C930" s="202" t="s">
        <v>3106</v>
      </c>
      <c r="D930" s="202" t="s">
        <v>164</v>
      </c>
      <c r="E930" s="203" t="s">
        <v>3107</v>
      </c>
      <c r="F930" s="204" t="s">
        <v>3108</v>
      </c>
      <c r="G930" s="205" t="s">
        <v>327</v>
      </c>
      <c r="H930" s="206">
        <v>293.143</v>
      </c>
      <c r="I930" s="207"/>
      <c r="J930" s="208">
        <f>ROUND(I930*H930,2)</f>
        <v>0</v>
      </c>
      <c r="K930" s="204" t="s">
        <v>168</v>
      </c>
      <c r="L930" s="42"/>
      <c r="M930" s="209" t="s">
        <v>19</v>
      </c>
      <c r="N930" s="210" t="s">
        <v>40</v>
      </c>
      <c r="O930" s="82"/>
      <c r="P930" s="211">
        <f>O930*H930</f>
        <v>0</v>
      </c>
      <c r="Q930" s="211">
        <v>3E-05</v>
      </c>
      <c r="R930" s="211">
        <f>Q930*H930</f>
        <v>0.00879429</v>
      </c>
      <c r="S930" s="211">
        <v>0</v>
      </c>
      <c r="T930" s="212">
        <f>S930*H930</f>
        <v>0</v>
      </c>
      <c r="U930" s="36"/>
      <c r="V930" s="36"/>
      <c r="W930" s="36"/>
      <c r="X930" s="36"/>
      <c r="Y930" s="36"/>
      <c r="Z930" s="36"/>
      <c r="AA930" s="36"/>
      <c r="AB930" s="36"/>
      <c r="AC930" s="36"/>
      <c r="AD930" s="36"/>
      <c r="AE930" s="36"/>
      <c r="AR930" s="213" t="s">
        <v>238</v>
      </c>
      <c r="AT930" s="213" t="s">
        <v>164</v>
      </c>
      <c r="AU930" s="213" t="s">
        <v>79</v>
      </c>
      <c r="AY930" s="15" t="s">
        <v>162</v>
      </c>
      <c r="BE930" s="214">
        <f>IF(N930="základní",J930,0)</f>
        <v>0</v>
      </c>
      <c r="BF930" s="214">
        <f>IF(N930="snížená",J930,0)</f>
        <v>0</v>
      </c>
      <c r="BG930" s="214">
        <f>IF(N930="zákl. přenesená",J930,0)</f>
        <v>0</v>
      </c>
      <c r="BH930" s="214">
        <f>IF(N930="sníž. přenesená",J930,0)</f>
        <v>0</v>
      </c>
      <c r="BI930" s="214">
        <f>IF(N930="nulová",J930,0)</f>
        <v>0</v>
      </c>
      <c r="BJ930" s="15" t="s">
        <v>77</v>
      </c>
      <c r="BK930" s="214">
        <f>ROUND(I930*H930,2)</f>
        <v>0</v>
      </c>
      <c r="BL930" s="15" t="s">
        <v>238</v>
      </c>
      <c r="BM930" s="213" t="s">
        <v>3109</v>
      </c>
    </row>
    <row r="931" spans="1:47" s="2" customFormat="1" ht="12">
      <c r="A931" s="36"/>
      <c r="B931" s="37"/>
      <c r="C931" s="38"/>
      <c r="D931" s="215" t="s">
        <v>171</v>
      </c>
      <c r="E931" s="38"/>
      <c r="F931" s="216" t="s">
        <v>3110</v>
      </c>
      <c r="G931" s="38"/>
      <c r="H931" s="38"/>
      <c r="I931" s="217"/>
      <c r="J931" s="38"/>
      <c r="K931" s="38"/>
      <c r="L931" s="42"/>
      <c r="M931" s="218"/>
      <c r="N931" s="219"/>
      <c r="O931" s="82"/>
      <c r="P931" s="82"/>
      <c r="Q931" s="82"/>
      <c r="R931" s="82"/>
      <c r="S931" s="82"/>
      <c r="T931" s="83"/>
      <c r="U931" s="36"/>
      <c r="V931" s="36"/>
      <c r="W931" s="36"/>
      <c r="X931" s="36"/>
      <c r="Y931" s="36"/>
      <c r="Z931" s="36"/>
      <c r="AA931" s="36"/>
      <c r="AB931" s="36"/>
      <c r="AC931" s="36"/>
      <c r="AD931" s="36"/>
      <c r="AE931" s="36"/>
      <c r="AT931" s="15" t="s">
        <v>171</v>
      </c>
      <c r="AU931" s="15" t="s">
        <v>79</v>
      </c>
    </row>
    <row r="932" spans="1:65" s="2" customFormat="1" ht="24.15" customHeight="1">
      <c r="A932" s="36"/>
      <c r="B932" s="37"/>
      <c r="C932" s="202" t="s">
        <v>3111</v>
      </c>
      <c r="D932" s="202" t="s">
        <v>164</v>
      </c>
      <c r="E932" s="203" t="s">
        <v>3112</v>
      </c>
      <c r="F932" s="204" t="s">
        <v>3113</v>
      </c>
      <c r="G932" s="205" t="s">
        <v>235</v>
      </c>
      <c r="H932" s="206">
        <v>95.955</v>
      </c>
      <c r="I932" s="207"/>
      <c r="J932" s="208">
        <f>ROUND(I932*H932,2)</f>
        <v>0</v>
      </c>
      <c r="K932" s="204" t="s">
        <v>168</v>
      </c>
      <c r="L932" s="42"/>
      <c r="M932" s="209" t="s">
        <v>19</v>
      </c>
      <c r="N932" s="210" t="s">
        <v>40</v>
      </c>
      <c r="O932" s="82"/>
      <c r="P932" s="211">
        <f>O932*H932</f>
        <v>0</v>
      </c>
      <c r="Q932" s="211">
        <v>0.0015</v>
      </c>
      <c r="R932" s="211">
        <f>Q932*H932</f>
        <v>0.1439325</v>
      </c>
      <c r="S932" s="211">
        <v>0</v>
      </c>
      <c r="T932" s="212">
        <f>S932*H932</f>
        <v>0</v>
      </c>
      <c r="U932" s="36"/>
      <c r="V932" s="36"/>
      <c r="W932" s="36"/>
      <c r="X932" s="36"/>
      <c r="Y932" s="36"/>
      <c r="Z932" s="36"/>
      <c r="AA932" s="36"/>
      <c r="AB932" s="36"/>
      <c r="AC932" s="36"/>
      <c r="AD932" s="36"/>
      <c r="AE932" s="36"/>
      <c r="AR932" s="213" t="s">
        <v>238</v>
      </c>
      <c r="AT932" s="213" t="s">
        <v>164</v>
      </c>
      <c r="AU932" s="213" t="s">
        <v>79</v>
      </c>
      <c r="AY932" s="15" t="s">
        <v>162</v>
      </c>
      <c r="BE932" s="214">
        <f>IF(N932="základní",J932,0)</f>
        <v>0</v>
      </c>
      <c r="BF932" s="214">
        <f>IF(N932="snížená",J932,0)</f>
        <v>0</v>
      </c>
      <c r="BG932" s="214">
        <f>IF(N932="zákl. přenesená",J932,0)</f>
        <v>0</v>
      </c>
      <c r="BH932" s="214">
        <f>IF(N932="sníž. přenesená",J932,0)</f>
        <v>0</v>
      </c>
      <c r="BI932" s="214">
        <f>IF(N932="nulová",J932,0)</f>
        <v>0</v>
      </c>
      <c r="BJ932" s="15" t="s">
        <v>77</v>
      </c>
      <c r="BK932" s="214">
        <f>ROUND(I932*H932,2)</f>
        <v>0</v>
      </c>
      <c r="BL932" s="15" t="s">
        <v>238</v>
      </c>
      <c r="BM932" s="213" t="s">
        <v>3114</v>
      </c>
    </row>
    <row r="933" spans="1:47" s="2" customFormat="1" ht="12">
      <c r="A933" s="36"/>
      <c r="B933" s="37"/>
      <c r="C933" s="38"/>
      <c r="D933" s="215" t="s">
        <v>171</v>
      </c>
      <c r="E933" s="38"/>
      <c r="F933" s="216" t="s">
        <v>3115</v>
      </c>
      <c r="G933" s="38"/>
      <c r="H933" s="38"/>
      <c r="I933" s="217"/>
      <c r="J933" s="38"/>
      <c r="K933" s="38"/>
      <c r="L933" s="42"/>
      <c r="M933" s="218"/>
      <c r="N933" s="219"/>
      <c r="O933" s="82"/>
      <c r="P933" s="82"/>
      <c r="Q933" s="82"/>
      <c r="R933" s="82"/>
      <c r="S933" s="82"/>
      <c r="T933" s="83"/>
      <c r="U933" s="36"/>
      <c r="V933" s="36"/>
      <c r="W933" s="36"/>
      <c r="X933" s="36"/>
      <c r="Y933" s="36"/>
      <c r="Z933" s="36"/>
      <c r="AA933" s="36"/>
      <c r="AB933" s="36"/>
      <c r="AC933" s="36"/>
      <c r="AD933" s="36"/>
      <c r="AE933" s="36"/>
      <c r="AT933" s="15" t="s">
        <v>171</v>
      </c>
      <c r="AU933" s="15" t="s">
        <v>79</v>
      </c>
    </row>
    <row r="934" spans="1:65" s="2" customFormat="1" ht="24.15" customHeight="1">
      <c r="A934" s="36"/>
      <c r="B934" s="37"/>
      <c r="C934" s="202" t="s">
        <v>3116</v>
      </c>
      <c r="D934" s="202" t="s">
        <v>164</v>
      </c>
      <c r="E934" s="203" t="s">
        <v>3117</v>
      </c>
      <c r="F934" s="204" t="s">
        <v>3118</v>
      </c>
      <c r="G934" s="205" t="s">
        <v>327</v>
      </c>
      <c r="H934" s="206">
        <v>176.261</v>
      </c>
      <c r="I934" s="207"/>
      <c r="J934" s="208">
        <f>ROUND(I934*H934,2)</f>
        <v>0</v>
      </c>
      <c r="K934" s="204" t="s">
        <v>168</v>
      </c>
      <c r="L934" s="42"/>
      <c r="M934" s="209" t="s">
        <v>19</v>
      </c>
      <c r="N934" s="210" t="s">
        <v>40</v>
      </c>
      <c r="O934" s="82"/>
      <c r="P934" s="211">
        <f>O934*H934</f>
        <v>0</v>
      </c>
      <c r="Q934" s="211">
        <v>0.00032</v>
      </c>
      <c r="R934" s="211">
        <f>Q934*H934</f>
        <v>0.056403520000000006</v>
      </c>
      <c r="S934" s="211">
        <v>0</v>
      </c>
      <c r="T934" s="212">
        <f>S934*H934</f>
        <v>0</v>
      </c>
      <c r="U934" s="36"/>
      <c r="V934" s="36"/>
      <c r="W934" s="36"/>
      <c r="X934" s="36"/>
      <c r="Y934" s="36"/>
      <c r="Z934" s="36"/>
      <c r="AA934" s="36"/>
      <c r="AB934" s="36"/>
      <c r="AC934" s="36"/>
      <c r="AD934" s="36"/>
      <c r="AE934" s="36"/>
      <c r="AR934" s="213" t="s">
        <v>238</v>
      </c>
      <c r="AT934" s="213" t="s">
        <v>164</v>
      </c>
      <c r="AU934" s="213" t="s">
        <v>79</v>
      </c>
      <c r="AY934" s="15" t="s">
        <v>162</v>
      </c>
      <c r="BE934" s="214">
        <f>IF(N934="základní",J934,0)</f>
        <v>0</v>
      </c>
      <c r="BF934" s="214">
        <f>IF(N934="snížená",J934,0)</f>
        <v>0</v>
      </c>
      <c r="BG934" s="214">
        <f>IF(N934="zákl. přenesená",J934,0)</f>
        <v>0</v>
      </c>
      <c r="BH934" s="214">
        <f>IF(N934="sníž. přenesená",J934,0)</f>
        <v>0</v>
      </c>
      <c r="BI934" s="214">
        <f>IF(N934="nulová",J934,0)</f>
        <v>0</v>
      </c>
      <c r="BJ934" s="15" t="s">
        <v>77</v>
      </c>
      <c r="BK934" s="214">
        <f>ROUND(I934*H934,2)</f>
        <v>0</v>
      </c>
      <c r="BL934" s="15" t="s">
        <v>238</v>
      </c>
      <c r="BM934" s="213" t="s">
        <v>3119</v>
      </c>
    </row>
    <row r="935" spans="1:47" s="2" customFormat="1" ht="12">
      <c r="A935" s="36"/>
      <c r="B935" s="37"/>
      <c r="C935" s="38"/>
      <c r="D935" s="215" t="s">
        <v>171</v>
      </c>
      <c r="E935" s="38"/>
      <c r="F935" s="216" t="s">
        <v>3120</v>
      </c>
      <c r="G935" s="38"/>
      <c r="H935" s="38"/>
      <c r="I935" s="217"/>
      <c r="J935" s="38"/>
      <c r="K935" s="38"/>
      <c r="L935" s="42"/>
      <c r="M935" s="218"/>
      <c r="N935" s="219"/>
      <c r="O935" s="82"/>
      <c r="P935" s="82"/>
      <c r="Q935" s="82"/>
      <c r="R935" s="82"/>
      <c r="S935" s="82"/>
      <c r="T935" s="83"/>
      <c r="U935" s="36"/>
      <c r="V935" s="36"/>
      <c r="W935" s="36"/>
      <c r="X935" s="36"/>
      <c r="Y935" s="36"/>
      <c r="Z935" s="36"/>
      <c r="AA935" s="36"/>
      <c r="AB935" s="36"/>
      <c r="AC935" s="36"/>
      <c r="AD935" s="36"/>
      <c r="AE935" s="36"/>
      <c r="AT935" s="15" t="s">
        <v>171</v>
      </c>
      <c r="AU935" s="15" t="s">
        <v>79</v>
      </c>
    </row>
    <row r="936" spans="1:65" s="2" customFormat="1" ht="33" customHeight="1">
      <c r="A936" s="36"/>
      <c r="B936" s="37"/>
      <c r="C936" s="202" t="s">
        <v>3121</v>
      </c>
      <c r="D936" s="202" t="s">
        <v>164</v>
      </c>
      <c r="E936" s="203" t="s">
        <v>3122</v>
      </c>
      <c r="F936" s="204" t="s">
        <v>3123</v>
      </c>
      <c r="G936" s="205" t="s">
        <v>327</v>
      </c>
      <c r="H936" s="206">
        <v>191.467</v>
      </c>
      <c r="I936" s="207"/>
      <c r="J936" s="208">
        <f>ROUND(I936*H936,2)</f>
        <v>0</v>
      </c>
      <c r="K936" s="204" t="s">
        <v>168</v>
      </c>
      <c r="L936" s="42"/>
      <c r="M936" s="209" t="s">
        <v>19</v>
      </c>
      <c r="N936" s="210" t="s">
        <v>40</v>
      </c>
      <c r="O936" s="82"/>
      <c r="P936" s="211">
        <f>O936*H936</f>
        <v>0</v>
      </c>
      <c r="Q936" s="211">
        <v>0.00018</v>
      </c>
      <c r="R936" s="211">
        <f>Q936*H936</f>
        <v>0.034464060000000005</v>
      </c>
      <c r="S936" s="211">
        <v>0</v>
      </c>
      <c r="T936" s="212">
        <f>S936*H936</f>
        <v>0</v>
      </c>
      <c r="U936" s="36"/>
      <c r="V936" s="36"/>
      <c r="W936" s="36"/>
      <c r="X936" s="36"/>
      <c r="Y936" s="36"/>
      <c r="Z936" s="36"/>
      <c r="AA936" s="36"/>
      <c r="AB936" s="36"/>
      <c r="AC936" s="36"/>
      <c r="AD936" s="36"/>
      <c r="AE936" s="36"/>
      <c r="AR936" s="213" t="s">
        <v>238</v>
      </c>
      <c r="AT936" s="213" t="s">
        <v>164</v>
      </c>
      <c r="AU936" s="213" t="s">
        <v>79</v>
      </c>
      <c r="AY936" s="15" t="s">
        <v>162</v>
      </c>
      <c r="BE936" s="214">
        <f>IF(N936="základní",J936,0)</f>
        <v>0</v>
      </c>
      <c r="BF936" s="214">
        <f>IF(N936="snížená",J936,0)</f>
        <v>0</v>
      </c>
      <c r="BG936" s="214">
        <f>IF(N936="zákl. přenesená",J936,0)</f>
        <v>0</v>
      </c>
      <c r="BH936" s="214">
        <f>IF(N936="sníž. přenesená",J936,0)</f>
        <v>0</v>
      </c>
      <c r="BI936" s="214">
        <f>IF(N936="nulová",J936,0)</f>
        <v>0</v>
      </c>
      <c r="BJ936" s="15" t="s">
        <v>77</v>
      </c>
      <c r="BK936" s="214">
        <f>ROUND(I936*H936,2)</f>
        <v>0</v>
      </c>
      <c r="BL936" s="15" t="s">
        <v>238</v>
      </c>
      <c r="BM936" s="213" t="s">
        <v>3124</v>
      </c>
    </row>
    <row r="937" spans="1:47" s="2" customFormat="1" ht="12">
      <c r="A937" s="36"/>
      <c r="B937" s="37"/>
      <c r="C937" s="38"/>
      <c r="D937" s="215" t="s">
        <v>171</v>
      </c>
      <c r="E937" s="38"/>
      <c r="F937" s="216" t="s">
        <v>3125</v>
      </c>
      <c r="G937" s="38"/>
      <c r="H937" s="38"/>
      <c r="I937" s="217"/>
      <c r="J937" s="38"/>
      <c r="K937" s="38"/>
      <c r="L937" s="42"/>
      <c r="M937" s="218"/>
      <c r="N937" s="219"/>
      <c r="O937" s="82"/>
      <c r="P937" s="82"/>
      <c r="Q937" s="82"/>
      <c r="R937" s="82"/>
      <c r="S937" s="82"/>
      <c r="T937" s="83"/>
      <c r="U937" s="36"/>
      <c r="V937" s="36"/>
      <c r="W937" s="36"/>
      <c r="X937" s="36"/>
      <c r="Y937" s="36"/>
      <c r="Z937" s="36"/>
      <c r="AA937" s="36"/>
      <c r="AB937" s="36"/>
      <c r="AC937" s="36"/>
      <c r="AD937" s="36"/>
      <c r="AE937" s="36"/>
      <c r="AT937" s="15" t="s">
        <v>171</v>
      </c>
      <c r="AU937" s="15" t="s">
        <v>79</v>
      </c>
    </row>
    <row r="938" spans="1:65" s="2" customFormat="1" ht="16.5" customHeight="1">
      <c r="A938" s="36"/>
      <c r="B938" s="37"/>
      <c r="C938" s="220" t="s">
        <v>3126</v>
      </c>
      <c r="D938" s="220" t="s">
        <v>205</v>
      </c>
      <c r="E938" s="221" t="s">
        <v>3127</v>
      </c>
      <c r="F938" s="222" t="s">
        <v>3128</v>
      </c>
      <c r="G938" s="223" t="s">
        <v>327</v>
      </c>
      <c r="H938" s="224">
        <v>201.04</v>
      </c>
      <c r="I938" s="225"/>
      <c r="J938" s="226">
        <f>ROUND(I938*H938,2)</f>
        <v>0</v>
      </c>
      <c r="K938" s="222" t="s">
        <v>168</v>
      </c>
      <c r="L938" s="227"/>
      <c r="M938" s="228" t="s">
        <v>19</v>
      </c>
      <c r="N938" s="229" t="s">
        <v>40</v>
      </c>
      <c r="O938" s="82"/>
      <c r="P938" s="211">
        <f>O938*H938</f>
        <v>0</v>
      </c>
      <c r="Q938" s="211">
        <v>0.00032</v>
      </c>
      <c r="R938" s="211">
        <f>Q938*H938</f>
        <v>0.06433280000000001</v>
      </c>
      <c r="S938" s="211">
        <v>0</v>
      </c>
      <c r="T938" s="212">
        <f>S938*H938</f>
        <v>0</v>
      </c>
      <c r="U938" s="36"/>
      <c r="V938" s="36"/>
      <c r="W938" s="36"/>
      <c r="X938" s="36"/>
      <c r="Y938" s="36"/>
      <c r="Z938" s="36"/>
      <c r="AA938" s="36"/>
      <c r="AB938" s="36"/>
      <c r="AC938" s="36"/>
      <c r="AD938" s="36"/>
      <c r="AE938" s="36"/>
      <c r="AR938" s="213" t="s">
        <v>314</v>
      </c>
      <c r="AT938" s="213" t="s">
        <v>205</v>
      </c>
      <c r="AU938" s="213" t="s">
        <v>79</v>
      </c>
      <c r="AY938" s="15" t="s">
        <v>162</v>
      </c>
      <c r="BE938" s="214">
        <f>IF(N938="základní",J938,0)</f>
        <v>0</v>
      </c>
      <c r="BF938" s="214">
        <f>IF(N938="snížená",J938,0)</f>
        <v>0</v>
      </c>
      <c r="BG938" s="214">
        <f>IF(N938="zákl. přenesená",J938,0)</f>
        <v>0</v>
      </c>
      <c r="BH938" s="214">
        <f>IF(N938="sníž. přenesená",J938,0)</f>
        <v>0</v>
      </c>
      <c r="BI938" s="214">
        <f>IF(N938="nulová",J938,0)</f>
        <v>0</v>
      </c>
      <c r="BJ938" s="15" t="s">
        <v>77</v>
      </c>
      <c r="BK938" s="214">
        <f>ROUND(I938*H938,2)</f>
        <v>0</v>
      </c>
      <c r="BL938" s="15" t="s">
        <v>238</v>
      </c>
      <c r="BM938" s="213" t="s">
        <v>3129</v>
      </c>
    </row>
    <row r="939" spans="1:65" s="2" customFormat="1" ht="44.25" customHeight="1">
      <c r="A939" s="36"/>
      <c r="B939" s="37"/>
      <c r="C939" s="202" t="s">
        <v>3130</v>
      </c>
      <c r="D939" s="202" t="s">
        <v>164</v>
      </c>
      <c r="E939" s="203" t="s">
        <v>3131</v>
      </c>
      <c r="F939" s="204" t="s">
        <v>3132</v>
      </c>
      <c r="G939" s="205" t="s">
        <v>1519</v>
      </c>
      <c r="H939" s="234"/>
      <c r="I939" s="207"/>
      <c r="J939" s="208">
        <f>ROUND(I939*H939,2)</f>
        <v>0</v>
      </c>
      <c r="K939" s="204" t="s">
        <v>168</v>
      </c>
      <c r="L939" s="42"/>
      <c r="M939" s="209" t="s">
        <v>19</v>
      </c>
      <c r="N939" s="210" t="s">
        <v>40</v>
      </c>
      <c r="O939" s="82"/>
      <c r="P939" s="211">
        <f>O939*H939</f>
        <v>0</v>
      </c>
      <c r="Q939" s="211">
        <v>0</v>
      </c>
      <c r="R939" s="211">
        <f>Q939*H939</f>
        <v>0</v>
      </c>
      <c r="S939" s="211">
        <v>0</v>
      </c>
      <c r="T939" s="212">
        <f>S939*H939</f>
        <v>0</v>
      </c>
      <c r="U939" s="36"/>
      <c r="V939" s="36"/>
      <c r="W939" s="36"/>
      <c r="X939" s="36"/>
      <c r="Y939" s="36"/>
      <c r="Z939" s="36"/>
      <c r="AA939" s="36"/>
      <c r="AB939" s="36"/>
      <c r="AC939" s="36"/>
      <c r="AD939" s="36"/>
      <c r="AE939" s="36"/>
      <c r="AR939" s="213" t="s">
        <v>238</v>
      </c>
      <c r="AT939" s="213" t="s">
        <v>164</v>
      </c>
      <c r="AU939" s="213" t="s">
        <v>79</v>
      </c>
      <c r="AY939" s="15" t="s">
        <v>162</v>
      </c>
      <c r="BE939" s="214">
        <f>IF(N939="základní",J939,0)</f>
        <v>0</v>
      </c>
      <c r="BF939" s="214">
        <f>IF(N939="snížená",J939,0)</f>
        <v>0</v>
      </c>
      <c r="BG939" s="214">
        <f>IF(N939="zákl. přenesená",J939,0)</f>
        <v>0</v>
      </c>
      <c r="BH939" s="214">
        <f>IF(N939="sníž. přenesená",J939,0)</f>
        <v>0</v>
      </c>
      <c r="BI939" s="214">
        <f>IF(N939="nulová",J939,0)</f>
        <v>0</v>
      </c>
      <c r="BJ939" s="15" t="s">
        <v>77</v>
      </c>
      <c r="BK939" s="214">
        <f>ROUND(I939*H939,2)</f>
        <v>0</v>
      </c>
      <c r="BL939" s="15" t="s">
        <v>238</v>
      </c>
      <c r="BM939" s="213" t="s">
        <v>3133</v>
      </c>
    </row>
    <row r="940" spans="1:47" s="2" customFormat="1" ht="12">
      <c r="A940" s="36"/>
      <c r="B940" s="37"/>
      <c r="C940" s="38"/>
      <c r="D940" s="215" t="s">
        <v>171</v>
      </c>
      <c r="E940" s="38"/>
      <c r="F940" s="216" t="s">
        <v>3134</v>
      </c>
      <c r="G940" s="38"/>
      <c r="H940" s="38"/>
      <c r="I940" s="217"/>
      <c r="J940" s="38"/>
      <c r="K940" s="38"/>
      <c r="L940" s="42"/>
      <c r="M940" s="218"/>
      <c r="N940" s="219"/>
      <c r="O940" s="82"/>
      <c r="P940" s="82"/>
      <c r="Q940" s="82"/>
      <c r="R940" s="82"/>
      <c r="S940" s="82"/>
      <c r="T940" s="83"/>
      <c r="U940" s="36"/>
      <c r="V940" s="36"/>
      <c r="W940" s="36"/>
      <c r="X940" s="36"/>
      <c r="Y940" s="36"/>
      <c r="Z940" s="36"/>
      <c r="AA940" s="36"/>
      <c r="AB940" s="36"/>
      <c r="AC940" s="36"/>
      <c r="AD940" s="36"/>
      <c r="AE940" s="36"/>
      <c r="AT940" s="15" t="s">
        <v>171</v>
      </c>
      <c r="AU940" s="15" t="s">
        <v>79</v>
      </c>
    </row>
    <row r="941" spans="1:63" s="12" customFormat="1" ht="22.8" customHeight="1">
      <c r="A941" s="12"/>
      <c r="B941" s="186"/>
      <c r="C941" s="187"/>
      <c r="D941" s="188" t="s">
        <v>68</v>
      </c>
      <c r="E941" s="200" t="s">
        <v>923</v>
      </c>
      <c r="F941" s="200" t="s">
        <v>924</v>
      </c>
      <c r="G941" s="187"/>
      <c r="H941" s="187"/>
      <c r="I941" s="190"/>
      <c r="J941" s="201">
        <f>BK941</f>
        <v>0</v>
      </c>
      <c r="K941" s="187"/>
      <c r="L941" s="192"/>
      <c r="M941" s="193"/>
      <c r="N941" s="194"/>
      <c r="O941" s="194"/>
      <c r="P941" s="195">
        <f>SUM(P942:P963)</f>
        <v>0</v>
      </c>
      <c r="Q941" s="194"/>
      <c r="R941" s="195">
        <f>SUM(R942:R963)</f>
        <v>10.17700774</v>
      </c>
      <c r="S941" s="194"/>
      <c r="T941" s="196">
        <f>SUM(T942:T963)</f>
        <v>0</v>
      </c>
      <c r="U941" s="12"/>
      <c r="V941" s="12"/>
      <c r="W941" s="12"/>
      <c r="X941" s="12"/>
      <c r="Y941" s="12"/>
      <c r="Z941" s="12"/>
      <c r="AA941" s="12"/>
      <c r="AB941" s="12"/>
      <c r="AC941" s="12"/>
      <c r="AD941" s="12"/>
      <c r="AE941" s="12"/>
      <c r="AR941" s="197" t="s">
        <v>79</v>
      </c>
      <c r="AT941" s="198" t="s">
        <v>68</v>
      </c>
      <c r="AU941" s="198" t="s">
        <v>77</v>
      </c>
      <c r="AY941" s="197" t="s">
        <v>162</v>
      </c>
      <c r="BK941" s="199">
        <f>SUM(BK942:BK963)</f>
        <v>0</v>
      </c>
    </row>
    <row r="942" spans="1:65" s="2" customFormat="1" ht="16.5" customHeight="1">
      <c r="A942" s="36"/>
      <c r="B942" s="37"/>
      <c r="C942" s="202" t="s">
        <v>3135</v>
      </c>
      <c r="D942" s="202" t="s">
        <v>164</v>
      </c>
      <c r="E942" s="203" t="s">
        <v>3136</v>
      </c>
      <c r="F942" s="204" t="s">
        <v>3137</v>
      </c>
      <c r="G942" s="205" t="s">
        <v>235</v>
      </c>
      <c r="H942" s="206">
        <v>1211.7</v>
      </c>
      <c r="I942" s="207"/>
      <c r="J942" s="208">
        <f>ROUND(I942*H942,2)</f>
        <v>0</v>
      </c>
      <c r="K942" s="204" t="s">
        <v>168</v>
      </c>
      <c r="L942" s="42"/>
      <c r="M942" s="209" t="s">
        <v>19</v>
      </c>
      <c r="N942" s="210" t="s">
        <v>40</v>
      </c>
      <c r="O942" s="82"/>
      <c r="P942" s="211">
        <f>O942*H942</f>
        <v>0</v>
      </c>
      <c r="Q942" s="211">
        <v>0</v>
      </c>
      <c r="R942" s="211">
        <f>Q942*H942</f>
        <v>0</v>
      </c>
      <c r="S942" s="211">
        <v>0</v>
      </c>
      <c r="T942" s="212">
        <f>S942*H942</f>
        <v>0</v>
      </c>
      <c r="U942" s="36"/>
      <c r="V942" s="36"/>
      <c r="W942" s="36"/>
      <c r="X942" s="36"/>
      <c r="Y942" s="36"/>
      <c r="Z942" s="36"/>
      <c r="AA942" s="36"/>
      <c r="AB942" s="36"/>
      <c r="AC942" s="36"/>
      <c r="AD942" s="36"/>
      <c r="AE942" s="36"/>
      <c r="AR942" s="213" t="s">
        <v>238</v>
      </c>
      <c r="AT942" s="213" t="s">
        <v>164</v>
      </c>
      <c r="AU942" s="213" t="s">
        <v>79</v>
      </c>
      <c r="AY942" s="15" t="s">
        <v>162</v>
      </c>
      <c r="BE942" s="214">
        <f>IF(N942="základní",J942,0)</f>
        <v>0</v>
      </c>
      <c r="BF942" s="214">
        <f>IF(N942="snížená",J942,0)</f>
        <v>0</v>
      </c>
      <c r="BG942" s="214">
        <f>IF(N942="zákl. přenesená",J942,0)</f>
        <v>0</v>
      </c>
      <c r="BH942" s="214">
        <f>IF(N942="sníž. přenesená",J942,0)</f>
        <v>0</v>
      </c>
      <c r="BI942" s="214">
        <f>IF(N942="nulová",J942,0)</f>
        <v>0</v>
      </c>
      <c r="BJ942" s="15" t="s">
        <v>77</v>
      </c>
      <c r="BK942" s="214">
        <f>ROUND(I942*H942,2)</f>
        <v>0</v>
      </c>
      <c r="BL942" s="15" t="s">
        <v>238</v>
      </c>
      <c r="BM942" s="213" t="s">
        <v>3138</v>
      </c>
    </row>
    <row r="943" spans="1:47" s="2" customFormat="1" ht="12">
      <c r="A943" s="36"/>
      <c r="B943" s="37"/>
      <c r="C943" s="38"/>
      <c r="D943" s="215" t="s">
        <v>171</v>
      </c>
      <c r="E943" s="38"/>
      <c r="F943" s="216" t="s">
        <v>3139</v>
      </c>
      <c r="G943" s="38"/>
      <c r="H943" s="38"/>
      <c r="I943" s="217"/>
      <c r="J943" s="38"/>
      <c r="K943" s="38"/>
      <c r="L943" s="42"/>
      <c r="M943" s="218"/>
      <c r="N943" s="219"/>
      <c r="O943" s="82"/>
      <c r="P943" s="82"/>
      <c r="Q943" s="82"/>
      <c r="R943" s="82"/>
      <c r="S943" s="82"/>
      <c r="T943" s="83"/>
      <c r="U943" s="36"/>
      <c r="V943" s="36"/>
      <c r="W943" s="36"/>
      <c r="X943" s="36"/>
      <c r="Y943" s="36"/>
      <c r="Z943" s="36"/>
      <c r="AA943" s="36"/>
      <c r="AB943" s="36"/>
      <c r="AC943" s="36"/>
      <c r="AD943" s="36"/>
      <c r="AE943" s="36"/>
      <c r="AT943" s="15" t="s">
        <v>171</v>
      </c>
      <c r="AU943" s="15" t="s">
        <v>79</v>
      </c>
    </row>
    <row r="944" spans="1:65" s="2" customFormat="1" ht="24.15" customHeight="1">
      <c r="A944" s="36"/>
      <c r="B944" s="37"/>
      <c r="C944" s="202" t="s">
        <v>3140</v>
      </c>
      <c r="D944" s="202" t="s">
        <v>164</v>
      </c>
      <c r="E944" s="203" t="s">
        <v>3141</v>
      </c>
      <c r="F944" s="204" t="s">
        <v>3142</v>
      </c>
      <c r="G944" s="205" t="s">
        <v>235</v>
      </c>
      <c r="H944" s="206">
        <v>1211.7</v>
      </c>
      <c r="I944" s="207"/>
      <c r="J944" s="208">
        <f>ROUND(I944*H944,2)</f>
        <v>0</v>
      </c>
      <c r="K944" s="204" t="s">
        <v>168</v>
      </c>
      <c r="L944" s="42"/>
      <c r="M944" s="209" t="s">
        <v>19</v>
      </c>
      <c r="N944" s="210" t="s">
        <v>40</v>
      </c>
      <c r="O944" s="82"/>
      <c r="P944" s="211">
        <f>O944*H944</f>
        <v>0</v>
      </c>
      <c r="Q944" s="211">
        <v>0</v>
      </c>
      <c r="R944" s="211">
        <f>Q944*H944</f>
        <v>0</v>
      </c>
      <c r="S944" s="211">
        <v>0</v>
      </c>
      <c r="T944" s="212">
        <f>S944*H944</f>
        <v>0</v>
      </c>
      <c r="U944" s="36"/>
      <c r="V944" s="36"/>
      <c r="W944" s="36"/>
      <c r="X944" s="36"/>
      <c r="Y944" s="36"/>
      <c r="Z944" s="36"/>
      <c r="AA944" s="36"/>
      <c r="AB944" s="36"/>
      <c r="AC944" s="36"/>
      <c r="AD944" s="36"/>
      <c r="AE944" s="36"/>
      <c r="AR944" s="213" t="s">
        <v>238</v>
      </c>
      <c r="AT944" s="213" t="s">
        <v>164</v>
      </c>
      <c r="AU944" s="213" t="s">
        <v>79</v>
      </c>
      <c r="AY944" s="15" t="s">
        <v>162</v>
      </c>
      <c r="BE944" s="214">
        <f>IF(N944="základní",J944,0)</f>
        <v>0</v>
      </c>
      <c r="BF944" s="214">
        <f>IF(N944="snížená",J944,0)</f>
        <v>0</v>
      </c>
      <c r="BG944" s="214">
        <f>IF(N944="zákl. přenesená",J944,0)</f>
        <v>0</v>
      </c>
      <c r="BH944" s="214">
        <f>IF(N944="sníž. přenesená",J944,0)</f>
        <v>0</v>
      </c>
      <c r="BI944" s="214">
        <f>IF(N944="nulová",J944,0)</f>
        <v>0</v>
      </c>
      <c r="BJ944" s="15" t="s">
        <v>77</v>
      </c>
      <c r="BK944" s="214">
        <f>ROUND(I944*H944,2)</f>
        <v>0</v>
      </c>
      <c r="BL944" s="15" t="s">
        <v>238</v>
      </c>
      <c r="BM944" s="213" t="s">
        <v>3143</v>
      </c>
    </row>
    <row r="945" spans="1:47" s="2" customFormat="1" ht="12">
      <c r="A945" s="36"/>
      <c r="B945" s="37"/>
      <c r="C945" s="38"/>
      <c r="D945" s="215" t="s">
        <v>171</v>
      </c>
      <c r="E945" s="38"/>
      <c r="F945" s="216" t="s">
        <v>3144</v>
      </c>
      <c r="G945" s="38"/>
      <c r="H945" s="38"/>
      <c r="I945" s="217"/>
      <c r="J945" s="38"/>
      <c r="K945" s="38"/>
      <c r="L945" s="42"/>
      <c r="M945" s="218"/>
      <c r="N945" s="219"/>
      <c r="O945" s="82"/>
      <c r="P945" s="82"/>
      <c r="Q945" s="82"/>
      <c r="R945" s="82"/>
      <c r="S945" s="82"/>
      <c r="T945" s="83"/>
      <c r="U945" s="36"/>
      <c r="V945" s="36"/>
      <c r="W945" s="36"/>
      <c r="X945" s="36"/>
      <c r="Y945" s="36"/>
      <c r="Z945" s="36"/>
      <c r="AA945" s="36"/>
      <c r="AB945" s="36"/>
      <c r="AC945" s="36"/>
      <c r="AD945" s="36"/>
      <c r="AE945" s="36"/>
      <c r="AT945" s="15" t="s">
        <v>171</v>
      </c>
      <c r="AU945" s="15" t="s">
        <v>79</v>
      </c>
    </row>
    <row r="946" spans="1:65" s="2" customFormat="1" ht="21.75" customHeight="1">
      <c r="A946" s="36"/>
      <c r="B946" s="37"/>
      <c r="C946" s="202" t="s">
        <v>3145</v>
      </c>
      <c r="D946" s="202" t="s">
        <v>164</v>
      </c>
      <c r="E946" s="203" t="s">
        <v>3146</v>
      </c>
      <c r="F946" s="204" t="s">
        <v>3147</v>
      </c>
      <c r="G946" s="205" t="s">
        <v>235</v>
      </c>
      <c r="H946" s="206">
        <v>2423.4</v>
      </c>
      <c r="I946" s="207"/>
      <c r="J946" s="208">
        <f>ROUND(I946*H946,2)</f>
        <v>0</v>
      </c>
      <c r="K946" s="204" t="s">
        <v>168</v>
      </c>
      <c r="L946" s="42"/>
      <c r="M946" s="209" t="s">
        <v>19</v>
      </c>
      <c r="N946" s="210" t="s">
        <v>40</v>
      </c>
      <c r="O946" s="82"/>
      <c r="P946" s="211">
        <f>O946*H946</f>
        <v>0</v>
      </c>
      <c r="Q946" s="211">
        <v>3E-05</v>
      </c>
      <c r="R946" s="211">
        <f>Q946*H946</f>
        <v>0.072702</v>
      </c>
      <c r="S946" s="211">
        <v>0</v>
      </c>
      <c r="T946" s="212">
        <f>S946*H946</f>
        <v>0</v>
      </c>
      <c r="U946" s="36"/>
      <c r="V946" s="36"/>
      <c r="W946" s="36"/>
      <c r="X946" s="36"/>
      <c r="Y946" s="36"/>
      <c r="Z946" s="36"/>
      <c r="AA946" s="36"/>
      <c r="AB946" s="36"/>
      <c r="AC946" s="36"/>
      <c r="AD946" s="36"/>
      <c r="AE946" s="36"/>
      <c r="AR946" s="213" t="s">
        <v>238</v>
      </c>
      <c r="AT946" s="213" t="s">
        <v>164</v>
      </c>
      <c r="AU946" s="213" t="s">
        <v>79</v>
      </c>
      <c r="AY946" s="15" t="s">
        <v>162</v>
      </c>
      <c r="BE946" s="214">
        <f>IF(N946="základní",J946,0)</f>
        <v>0</v>
      </c>
      <c r="BF946" s="214">
        <f>IF(N946="snížená",J946,0)</f>
        <v>0</v>
      </c>
      <c r="BG946" s="214">
        <f>IF(N946="zákl. přenesená",J946,0)</f>
        <v>0</v>
      </c>
      <c r="BH946" s="214">
        <f>IF(N946="sníž. přenesená",J946,0)</f>
        <v>0</v>
      </c>
      <c r="BI946" s="214">
        <f>IF(N946="nulová",J946,0)</f>
        <v>0</v>
      </c>
      <c r="BJ946" s="15" t="s">
        <v>77</v>
      </c>
      <c r="BK946" s="214">
        <f>ROUND(I946*H946,2)</f>
        <v>0</v>
      </c>
      <c r="BL946" s="15" t="s">
        <v>238</v>
      </c>
      <c r="BM946" s="213" t="s">
        <v>3148</v>
      </c>
    </row>
    <row r="947" spans="1:47" s="2" customFormat="1" ht="12">
      <c r="A947" s="36"/>
      <c r="B947" s="37"/>
      <c r="C947" s="38"/>
      <c r="D947" s="215" t="s">
        <v>171</v>
      </c>
      <c r="E947" s="38"/>
      <c r="F947" s="216" t="s">
        <v>3149</v>
      </c>
      <c r="G947" s="38"/>
      <c r="H947" s="38"/>
      <c r="I947" s="217"/>
      <c r="J947" s="38"/>
      <c r="K947" s="38"/>
      <c r="L947" s="42"/>
      <c r="M947" s="218"/>
      <c r="N947" s="219"/>
      <c r="O947" s="82"/>
      <c r="P947" s="82"/>
      <c r="Q947" s="82"/>
      <c r="R947" s="82"/>
      <c r="S947" s="82"/>
      <c r="T947" s="83"/>
      <c r="U947" s="36"/>
      <c r="V947" s="36"/>
      <c r="W947" s="36"/>
      <c r="X947" s="36"/>
      <c r="Y947" s="36"/>
      <c r="Z947" s="36"/>
      <c r="AA947" s="36"/>
      <c r="AB947" s="36"/>
      <c r="AC947" s="36"/>
      <c r="AD947" s="36"/>
      <c r="AE947" s="36"/>
      <c r="AT947" s="15" t="s">
        <v>171</v>
      </c>
      <c r="AU947" s="15" t="s">
        <v>79</v>
      </c>
    </row>
    <row r="948" spans="1:65" s="2" customFormat="1" ht="33" customHeight="1">
      <c r="A948" s="36"/>
      <c r="B948" s="37"/>
      <c r="C948" s="202" t="s">
        <v>3150</v>
      </c>
      <c r="D948" s="202" t="s">
        <v>164</v>
      </c>
      <c r="E948" s="203" t="s">
        <v>3151</v>
      </c>
      <c r="F948" s="204" t="s">
        <v>3152</v>
      </c>
      <c r="G948" s="205" t="s">
        <v>235</v>
      </c>
      <c r="H948" s="206">
        <v>1211.7</v>
      </c>
      <c r="I948" s="207"/>
      <c r="J948" s="208">
        <f>ROUND(I948*H948,2)</f>
        <v>0</v>
      </c>
      <c r="K948" s="204" t="s">
        <v>168</v>
      </c>
      <c r="L948" s="42"/>
      <c r="M948" s="209" t="s">
        <v>19</v>
      </c>
      <c r="N948" s="210" t="s">
        <v>40</v>
      </c>
      <c r="O948" s="82"/>
      <c r="P948" s="211">
        <f>O948*H948</f>
        <v>0</v>
      </c>
      <c r="Q948" s="211">
        <v>0.00455</v>
      </c>
      <c r="R948" s="211">
        <f>Q948*H948</f>
        <v>5.513235000000001</v>
      </c>
      <c r="S948" s="211">
        <v>0</v>
      </c>
      <c r="T948" s="212">
        <f>S948*H948</f>
        <v>0</v>
      </c>
      <c r="U948" s="36"/>
      <c r="V948" s="36"/>
      <c r="W948" s="36"/>
      <c r="X948" s="36"/>
      <c r="Y948" s="36"/>
      <c r="Z948" s="36"/>
      <c r="AA948" s="36"/>
      <c r="AB948" s="36"/>
      <c r="AC948" s="36"/>
      <c r="AD948" s="36"/>
      <c r="AE948" s="36"/>
      <c r="AR948" s="213" t="s">
        <v>238</v>
      </c>
      <c r="AT948" s="213" t="s">
        <v>164</v>
      </c>
      <c r="AU948" s="213" t="s">
        <v>79</v>
      </c>
      <c r="AY948" s="15" t="s">
        <v>162</v>
      </c>
      <c r="BE948" s="214">
        <f>IF(N948="základní",J948,0)</f>
        <v>0</v>
      </c>
      <c r="BF948" s="214">
        <f>IF(N948="snížená",J948,0)</f>
        <v>0</v>
      </c>
      <c r="BG948" s="214">
        <f>IF(N948="zákl. přenesená",J948,0)</f>
        <v>0</v>
      </c>
      <c r="BH948" s="214">
        <f>IF(N948="sníž. přenesená",J948,0)</f>
        <v>0</v>
      </c>
      <c r="BI948" s="214">
        <f>IF(N948="nulová",J948,0)</f>
        <v>0</v>
      </c>
      <c r="BJ948" s="15" t="s">
        <v>77</v>
      </c>
      <c r="BK948" s="214">
        <f>ROUND(I948*H948,2)</f>
        <v>0</v>
      </c>
      <c r="BL948" s="15" t="s">
        <v>238</v>
      </c>
      <c r="BM948" s="213" t="s">
        <v>3153</v>
      </c>
    </row>
    <row r="949" spans="1:47" s="2" customFormat="1" ht="12">
      <c r="A949" s="36"/>
      <c r="B949" s="37"/>
      <c r="C949" s="38"/>
      <c r="D949" s="215" t="s">
        <v>171</v>
      </c>
      <c r="E949" s="38"/>
      <c r="F949" s="216" t="s">
        <v>3154</v>
      </c>
      <c r="G949" s="38"/>
      <c r="H949" s="38"/>
      <c r="I949" s="217"/>
      <c r="J949" s="38"/>
      <c r="K949" s="38"/>
      <c r="L949" s="42"/>
      <c r="M949" s="218"/>
      <c r="N949" s="219"/>
      <c r="O949" s="82"/>
      <c r="P949" s="82"/>
      <c r="Q949" s="82"/>
      <c r="R949" s="82"/>
      <c r="S949" s="82"/>
      <c r="T949" s="83"/>
      <c r="U949" s="36"/>
      <c r="V949" s="36"/>
      <c r="W949" s="36"/>
      <c r="X949" s="36"/>
      <c r="Y949" s="36"/>
      <c r="Z949" s="36"/>
      <c r="AA949" s="36"/>
      <c r="AB949" s="36"/>
      <c r="AC949" s="36"/>
      <c r="AD949" s="36"/>
      <c r="AE949" s="36"/>
      <c r="AT949" s="15" t="s">
        <v>171</v>
      </c>
      <c r="AU949" s="15" t="s">
        <v>79</v>
      </c>
    </row>
    <row r="950" spans="1:65" s="2" customFormat="1" ht="16.5" customHeight="1">
      <c r="A950" s="36"/>
      <c r="B950" s="37"/>
      <c r="C950" s="202" t="s">
        <v>3155</v>
      </c>
      <c r="D950" s="202" t="s">
        <v>164</v>
      </c>
      <c r="E950" s="203" t="s">
        <v>3156</v>
      </c>
      <c r="F950" s="204" t="s">
        <v>3157</v>
      </c>
      <c r="G950" s="205" t="s">
        <v>235</v>
      </c>
      <c r="H950" s="206">
        <v>1276.215</v>
      </c>
      <c r="I950" s="207"/>
      <c r="J950" s="208">
        <f>ROUND(I950*H950,2)</f>
        <v>0</v>
      </c>
      <c r="K950" s="204" t="s">
        <v>19</v>
      </c>
      <c r="L950" s="42"/>
      <c r="M950" s="209" t="s">
        <v>19</v>
      </c>
      <c r="N950" s="210" t="s">
        <v>40</v>
      </c>
      <c r="O950" s="82"/>
      <c r="P950" s="211">
        <f>O950*H950</f>
        <v>0</v>
      </c>
      <c r="Q950" s="211">
        <v>0.0003</v>
      </c>
      <c r="R950" s="211">
        <f>Q950*H950</f>
        <v>0.38286449999999994</v>
      </c>
      <c r="S950" s="211">
        <v>0</v>
      </c>
      <c r="T950" s="212">
        <f>S950*H950</f>
        <v>0</v>
      </c>
      <c r="U950" s="36"/>
      <c r="V950" s="36"/>
      <c r="W950" s="36"/>
      <c r="X950" s="36"/>
      <c r="Y950" s="36"/>
      <c r="Z950" s="36"/>
      <c r="AA950" s="36"/>
      <c r="AB950" s="36"/>
      <c r="AC950" s="36"/>
      <c r="AD950" s="36"/>
      <c r="AE950" s="36"/>
      <c r="AR950" s="213" t="s">
        <v>238</v>
      </c>
      <c r="AT950" s="213" t="s">
        <v>164</v>
      </c>
      <c r="AU950" s="213" t="s">
        <v>79</v>
      </c>
      <c r="AY950" s="15" t="s">
        <v>162</v>
      </c>
      <c r="BE950" s="214">
        <f>IF(N950="základní",J950,0)</f>
        <v>0</v>
      </c>
      <c r="BF950" s="214">
        <f>IF(N950="snížená",J950,0)</f>
        <v>0</v>
      </c>
      <c r="BG950" s="214">
        <f>IF(N950="zákl. přenesená",J950,0)</f>
        <v>0</v>
      </c>
      <c r="BH950" s="214">
        <f>IF(N950="sníž. přenesená",J950,0)</f>
        <v>0</v>
      </c>
      <c r="BI950" s="214">
        <f>IF(N950="nulová",J950,0)</f>
        <v>0</v>
      </c>
      <c r="BJ950" s="15" t="s">
        <v>77</v>
      </c>
      <c r="BK950" s="214">
        <f>ROUND(I950*H950,2)</f>
        <v>0</v>
      </c>
      <c r="BL950" s="15" t="s">
        <v>238</v>
      </c>
      <c r="BM950" s="213" t="s">
        <v>3158</v>
      </c>
    </row>
    <row r="951" spans="1:65" s="2" customFormat="1" ht="37.8" customHeight="1">
      <c r="A951" s="36"/>
      <c r="B951" s="37"/>
      <c r="C951" s="220" t="s">
        <v>3159</v>
      </c>
      <c r="D951" s="220" t="s">
        <v>205</v>
      </c>
      <c r="E951" s="221" t="s">
        <v>3160</v>
      </c>
      <c r="F951" s="222" t="s">
        <v>3161</v>
      </c>
      <c r="G951" s="223" t="s">
        <v>235</v>
      </c>
      <c r="H951" s="224">
        <v>21.197</v>
      </c>
      <c r="I951" s="225"/>
      <c r="J951" s="226">
        <f>ROUND(I951*H951,2)</f>
        <v>0</v>
      </c>
      <c r="K951" s="222" t="s">
        <v>168</v>
      </c>
      <c r="L951" s="227"/>
      <c r="M951" s="228" t="s">
        <v>19</v>
      </c>
      <c r="N951" s="229" t="s">
        <v>40</v>
      </c>
      <c r="O951" s="82"/>
      <c r="P951" s="211">
        <f>O951*H951</f>
        <v>0</v>
      </c>
      <c r="Q951" s="211">
        <v>0.0031</v>
      </c>
      <c r="R951" s="211">
        <f>Q951*H951</f>
        <v>0.0657107</v>
      </c>
      <c r="S951" s="211">
        <v>0</v>
      </c>
      <c r="T951" s="212">
        <f>S951*H951</f>
        <v>0</v>
      </c>
      <c r="U951" s="36"/>
      <c r="V951" s="36"/>
      <c r="W951" s="36"/>
      <c r="X951" s="36"/>
      <c r="Y951" s="36"/>
      <c r="Z951" s="36"/>
      <c r="AA951" s="36"/>
      <c r="AB951" s="36"/>
      <c r="AC951" s="36"/>
      <c r="AD951" s="36"/>
      <c r="AE951" s="36"/>
      <c r="AR951" s="213" t="s">
        <v>314</v>
      </c>
      <c r="AT951" s="213" t="s">
        <v>205</v>
      </c>
      <c r="AU951" s="213" t="s">
        <v>79</v>
      </c>
      <c r="AY951" s="15" t="s">
        <v>162</v>
      </c>
      <c r="BE951" s="214">
        <f>IF(N951="základní",J951,0)</f>
        <v>0</v>
      </c>
      <c r="BF951" s="214">
        <f>IF(N951="snížená",J951,0)</f>
        <v>0</v>
      </c>
      <c r="BG951" s="214">
        <f>IF(N951="zákl. přenesená",J951,0)</f>
        <v>0</v>
      </c>
      <c r="BH951" s="214">
        <f>IF(N951="sníž. přenesená",J951,0)</f>
        <v>0</v>
      </c>
      <c r="BI951" s="214">
        <f>IF(N951="nulová",J951,0)</f>
        <v>0</v>
      </c>
      <c r="BJ951" s="15" t="s">
        <v>77</v>
      </c>
      <c r="BK951" s="214">
        <f>ROUND(I951*H951,2)</f>
        <v>0</v>
      </c>
      <c r="BL951" s="15" t="s">
        <v>238</v>
      </c>
      <c r="BM951" s="213" t="s">
        <v>3162</v>
      </c>
    </row>
    <row r="952" spans="1:65" s="2" customFormat="1" ht="44.25" customHeight="1">
      <c r="A952" s="36"/>
      <c r="B952" s="37"/>
      <c r="C952" s="220" t="s">
        <v>3163</v>
      </c>
      <c r="D952" s="220" t="s">
        <v>205</v>
      </c>
      <c r="E952" s="221" t="s">
        <v>3164</v>
      </c>
      <c r="F952" s="222" t="s">
        <v>3165</v>
      </c>
      <c r="G952" s="223" t="s">
        <v>235</v>
      </c>
      <c r="H952" s="224">
        <v>1309.202</v>
      </c>
      <c r="I952" s="225"/>
      <c r="J952" s="226">
        <f>ROUND(I952*H952,2)</f>
        <v>0</v>
      </c>
      <c r="K952" s="222" t="s">
        <v>168</v>
      </c>
      <c r="L952" s="227"/>
      <c r="M952" s="228" t="s">
        <v>19</v>
      </c>
      <c r="N952" s="229" t="s">
        <v>40</v>
      </c>
      <c r="O952" s="82"/>
      <c r="P952" s="211">
        <f>O952*H952</f>
        <v>0</v>
      </c>
      <c r="Q952" s="211">
        <v>0.00283</v>
      </c>
      <c r="R952" s="211">
        <f>Q952*H952</f>
        <v>3.70504166</v>
      </c>
      <c r="S952" s="211">
        <v>0</v>
      </c>
      <c r="T952" s="212">
        <f>S952*H952</f>
        <v>0</v>
      </c>
      <c r="U952" s="36"/>
      <c r="V952" s="36"/>
      <c r="W952" s="36"/>
      <c r="X952" s="36"/>
      <c r="Y952" s="36"/>
      <c r="Z952" s="36"/>
      <c r="AA952" s="36"/>
      <c r="AB952" s="36"/>
      <c r="AC952" s="36"/>
      <c r="AD952" s="36"/>
      <c r="AE952" s="36"/>
      <c r="AR952" s="213" t="s">
        <v>314</v>
      </c>
      <c r="AT952" s="213" t="s">
        <v>205</v>
      </c>
      <c r="AU952" s="213" t="s">
        <v>79</v>
      </c>
      <c r="AY952" s="15" t="s">
        <v>162</v>
      </c>
      <c r="BE952" s="214">
        <f>IF(N952="základní",J952,0)</f>
        <v>0</v>
      </c>
      <c r="BF952" s="214">
        <f>IF(N952="snížená",J952,0)</f>
        <v>0</v>
      </c>
      <c r="BG952" s="214">
        <f>IF(N952="zákl. přenesená",J952,0)</f>
        <v>0</v>
      </c>
      <c r="BH952" s="214">
        <f>IF(N952="sníž. přenesená",J952,0)</f>
        <v>0</v>
      </c>
      <c r="BI952" s="214">
        <f>IF(N952="nulová",J952,0)</f>
        <v>0</v>
      </c>
      <c r="BJ952" s="15" t="s">
        <v>77</v>
      </c>
      <c r="BK952" s="214">
        <f>ROUND(I952*H952,2)</f>
        <v>0</v>
      </c>
      <c r="BL952" s="15" t="s">
        <v>238</v>
      </c>
      <c r="BM952" s="213" t="s">
        <v>3166</v>
      </c>
    </row>
    <row r="953" spans="1:65" s="2" customFormat="1" ht="44.25" customHeight="1">
      <c r="A953" s="36"/>
      <c r="B953" s="37"/>
      <c r="C953" s="220" t="s">
        <v>3167</v>
      </c>
      <c r="D953" s="220" t="s">
        <v>205</v>
      </c>
      <c r="E953" s="221" t="s">
        <v>3168</v>
      </c>
      <c r="F953" s="222" t="s">
        <v>3169</v>
      </c>
      <c r="G953" s="223" t="s">
        <v>235</v>
      </c>
      <c r="H953" s="224">
        <v>73.437</v>
      </c>
      <c r="I953" s="225"/>
      <c r="J953" s="226">
        <f>ROUND(I953*H953,2)</f>
        <v>0</v>
      </c>
      <c r="K953" s="222" t="s">
        <v>168</v>
      </c>
      <c r="L953" s="227"/>
      <c r="M953" s="228" t="s">
        <v>19</v>
      </c>
      <c r="N953" s="229" t="s">
        <v>40</v>
      </c>
      <c r="O953" s="82"/>
      <c r="P953" s="211">
        <f>O953*H953</f>
        <v>0</v>
      </c>
      <c r="Q953" s="211">
        <v>0.00309</v>
      </c>
      <c r="R953" s="211">
        <f>Q953*H953</f>
        <v>0.22692032999999998</v>
      </c>
      <c r="S953" s="211">
        <v>0</v>
      </c>
      <c r="T953" s="212">
        <f>S953*H953</f>
        <v>0</v>
      </c>
      <c r="U953" s="36"/>
      <c r="V953" s="36"/>
      <c r="W953" s="36"/>
      <c r="X953" s="36"/>
      <c r="Y953" s="36"/>
      <c r="Z953" s="36"/>
      <c r="AA953" s="36"/>
      <c r="AB953" s="36"/>
      <c r="AC953" s="36"/>
      <c r="AD953" s="36"/>
      <c r="AE953" s="36"/>
      <c r="AR953" s="213" t="s">
        <v>314</v>
      </c>
      <c r="AT953" s="213" t="s">
        <v>205</v>
      </c>
      <c r="AU953" s="213" t="s">
        <v>79</v>
      </c>
      <c r="AY953" s="15" t="s">
        <v>162</v>
      </c>
      <c r="BE953" s="214">
        <f>IF(N953="základní",J953,0)</f>
        <v>0</v>
      </c>
      <c r="BF953" s="214">
        <f>IF(N953="snížená",J953,0)</f>
        <v>0</v>
      </c>
      <c r="BG953" s="214">
        <f>IF(N953="zákl. přenesená",J953,0)</f>
        <v>0</v>
      </c>
      <c r="BH953" s="214">
        <f>IF(N953="sníž. přenesená",J953,0)</f>
        <v>0</v>
      </c>
      <c r="BI953" s="214">
        <f>IF(N953="nulová",J953,0)</f>
        <v>0</v>
      </c>
      <c r="BJ953" s="15" t="s">
        <v>77</v>
      </c>
      <c r="BK953" s="214">
        <f>ROUND(I953*H953,2)</f>
        <v>0</v>
      </c>
      <c r="BL953" s="15" t="s">
        <v>238</v>
      </c>
      <c r="BM953" s="213" t="s">
        <v>3170</v>
      </c>
    </row>
    <row r="954" spans="1:65" s="2" customFormat="1" ht="24.15" customHeight="1">
      <c r="A954" s="36"/>
      <c r="B954" s="37"/>
      <c r="C954" s="202" t="s">
        <v>3171</v>
      </c>
      <c r="D954" s="202" t="s">
        <v>164</v>
      </c>
      <c r="E954" s="203" t="s">
        <v>3172</v>
      </c>
      <c r="F954" s="204" t="s">
        <v>3173</v>
      </c>
      <c r="G954" s="205" t="s">
        <v>327</v>
      </c>
      <c r="H954" s="206">
        <v>645.141</v>
      </c>
      <c r="I954" s="207"/>
      <c r="J954" s="208">
        <f>ROUND(I954*H954,2)</f>
        <v>0</v>
      </c>
      <c r="K954" s="204" t="s">
        <v>168</v>
      </c>
      <c r="L954" s="42"/>
      <c r="M954" s="209" t="s">
        <v>19</v>
      </c>
      <c r="N954" s="210" t="s">
        <v>40</v>
      </c>
      <c r="O954" s="82"/>
      <c r="P954" s="211">
        <f>O954*H954</f>
        <v>0</v>
      </c>
      <c r="Q954" s="211">
        <v>5E-05</v>
      </c>
      <c r="R954" s="211">
        <f>Q954*H954</f>
        <v>0.03225705</v>
      </c>
      <c r="S954" s="211">
        <v>0</v>
      </c>
      <c r="T954" s="212">
        <f>S954*H954</f>
        <v>0</v>
      </c>
      <c r="U954" s="36"/>
      <c r="V954" s="36"/>
      <c r="W954" s="36"/>
      <c r="X954" s="36"/>
      <c r="Y954" s="36"/>
      <c r="Z954" s="36"/>
      <c r="AA954" s="36"/>
      <c r="AB954" s="36"/>
      <c r="AC954" s="36"/>
      <c r="AD954" s="36"/>
      <c r="AE954" s="36"/>
      <c r="AR954" s="213" t="s">
        <v>238</v>
      </c>
      <c r="AT954" s="213" t="s">
        <v>164</v>
      </c>
      <c r="AU954" s="213" t="s">
        <v>79</v>
      </c>
      <c r="AY954" s="15" t="s">
        <v>162</v>
      </c>
      <c r="BE954" s="214">
        <f>IF(N954="základní",J954,0)</f>
        <v>0</v>
      </c>
      <c r="BF954" s="214">
        <f>IF(N954="snížená",J954,0)</f>
        <v>0</v>
      </c>
      <c r="BG954" s="214">
        <f>IF(N954="zákl. přenesená",J954,0)</f>
        <v>0</v>
      </c>
      <c r="BH954" s="214">
        <f>IF(N954="sníž. přenesená",J954,0)</f>
        <v>0</v>
      </c>
      <c r="BI954" s="214">
        <f>IF(N954="nulová",J954,0)</f>
        <v>0</v>
      </c>
      <c r="BJ954" s="15" t="s">
        <v>77</v>
      </c>
      <c r="BK954" s="214">
        <f>ROUND(I954*H954,2)</f>
        <v>0</v>
      </c>
      <c r="BL954" s="15" t="s">
        <v>238</v>
      </c>
      <c r="BM954" s="213" t="s">
        <v>3174</v>
      </c>
    </row>
    <row r="955" spans="1:47" s="2" customFormat="1" ht="12">
      <c r="A955" s="36"/>
      <c r="B955" s="37"/>
      <c r="C955" s="38"/>
      <c r="D955" s="215" t="s">
        <v>171</v>
      </c>
      <c r="E955" s="38"/>
      <c r="F955" s="216" t="s">
        <v>3175</v>
      </c>
      <c r="G955" s="38"/>
      <c r="H955" s="38"/>
      <c r="I955" s="217"/>
      <c r="J955" s="38"/>
      <c r="K955" s="38"/>
      <c r="L955" s="42"/>
      <c r="M955" s="218"/>
      <c r="N955" s="219"/>
      <c r="O955" s="82"/>
      <c r="P955" s="82"/>
      <c r="Q955" s="82"/>
      <c r="R955" s="82"/>
      <c r="S955" s="82"/>
      <c r="T955" s="83"/>
      <c r="U955" s="36"/>
      <c r="V955" s="36"/>
      <c r="W955" s="36"/>
      <c r="X955" s="36"/>
      <c r="Y955" s="36"/>
      <c r="Z955" s="36"/>
      <c r="AA955" s="36"/>
      <c r="AB955" s="36"/>
      <c r="AC955" s="36"/>
      <c r="AD955" s="36"/>
      <c r="AE955" s="36"/>
      <c r="AT955" s="15" t="s">
        <v>171</v>
      </c>
      <c r="AU955" s="15" t="s">
        <v>79</v>
      </c>
    </row>
    <row r="956" spans="1:65" s="2" customFormat="1" ht="16.5" customHeight="1">
      <c r="A956" s="36"/>
      <c r="B956" s="37"/>
      <c r="C956" s="202" t="s">
        <v>3176</v>
      </c>
      <c r="D956" s="202" t="s">
        <v>164</v>
      </c>
      <c r="E956" s="203" t="s">
        <v>3177</v>
      </c>
      <c r="F956" s="204" t="s">
        <v>3178</v>
      </c>
      <c r="G956" s="205" t="s">
        <v>327</v>
      </c>
      <c r="H956" s="206">
        <v>1290.282</v>
      </c>
      <c r="I956" s="207"/>
      <c r="J956" s="208">
        <f>ROUND(I956*H956,2)</f>
        <v>0</v>
      </c>
      <c r="K956" s="204" t="s">
        <v>168</v>
      </c>
      <c r="L956" s="42"/>
      <c r="M956" s="209" t="s">
        <v>19</v>
      </c>
      <c r="N956" s="210" t="s">
        <v>40</v>
      </c>
      <c r="O956" s="82"/>
      <c r="P956" s="211">
        <f>O956*H956</f>
        <v>0</v>
      </c>
      <c r="Q956" s="211">
        <v>1E-05</v>
      </c>
      <c r="R956" s="211">
        <f>Q956*H956</f>
        <v>0.01290282</v>
      </c>
      <c r="S956" s="211">
        <v>0</v>
      </c>
      <c r="T956" s="212">
        <f>S956*H956</f>
        <v>0</v>
      </c>
      <c r="U956" s="36"/>
      <c r="V956" s="36"/>
      <c r="W956" s="36"/>
      <c r="X956" s="36"/>
      <c r="Y956" s="36"/>
      <c r="Z956" s="36"/>
      <c r="AA956" s="36"/>
      <c r="AB956" s="36"/>
      <c r="AC956" s="36"/>
      <c r="AD956" s="36"/>
      <c r="AE956" s="36"/>
      <c r="AR956" s="213" t="s">
        <v>238</v>
      </c>
      <c r="AT956" s="213" t="s">
        <v>164</v>
      </c>
      <c r="AU956" s="213" t="s">
        <v>79</v>
      </c>
      <c r="AY956" s="15" t="s">
        <v>162</v>
      </c>
      <c r="BE956" s="214">
        <f>IF(N956="základní",J956,0)</f>
        <v>0</v>
      </c>
      <c r="BF956" s="214">
        <f>IF(N956="snížená",J956,0)</f>
        <v>0</v>
      </c>
      <c r="BG956" s="214">
        <f>IF(N956="zákl. přenesená",J956,0)</f>
        <v>0</v>
      </c>
      <c r="BH956" s="214">
        <f>IF(N956="sníž. přenesená",J956,0)</f>
        <v>0</v>
      </c>
      <c r="BI956" s="214">
        <f>IF(N956="nulová",J956,0)</f>
        <v>0</v>
      </c>
      <c r="BJ956" s="15" t="s">
        <v>77</v>
      </c>
      <c r="BK956" s="214">
        <f>ROUND(I956*H956,2)</f>
        <v>0</v>
      </c>
      <c r="BL956" s="15" t="s">
        <v>238</v>
      </c>
      <c r="BM956" s="213" t="s">
        <v>3179</v>
      </c>
    </row>
    <row r="957" spans="1:47" s="2" customFormat="1" ht="12">
      <c r="A957" s="36"/>
      <c r="B957" s="37"/>
      <c r="C957" s="38"/>
      <c r="D957" s="215" t="s">
        <v>171</v>
      </c>
      <c r="E957" s="38"/>
      <c r="F957" s="216" t="s">
        <v>3180</v>
      </c>
      <c r="G957" s="38"/>
      <c r="H957" s="38"/>
      <c r="I957" s="217"/>
      <c r="J957" s="38"/>
      <c r="K957" s="38"/>
      <c r="L957" s="42"/>
      <c r="M957" s="218"/>
      <c r="N957" s="219"/>
      <c r="O957" s="82"/>
      <c r="P957" s="82"/>
      <c r="Q957" s="82"/>
      <c r="R957" s="82"/>
      <c r="S957" s="82"/>
      <c r="T957" s="83"/>
      <c r="U957" s="36"/>
      <c r="V957" s="36"/>
      <c r="W957" s="36"/>
      <c r="X957" s="36"/>
      <c r="Y957" s="36"/>
      <c r="Z957" s="36"/>
      <c r="AA957" s="36"/>
      <c r="AB957" s="36"/>
      <c r="AC957" s="36"/>
      <c r="AD957" s="36"/>
      <c r="AE957" s="36"/>
      <c r="AT957" s="15" t="s">
        <v>171</v>
      </c>
      <c r="AU957" s="15" t="s">
        <v>79</v>
      </c>
    </row>
    <row r="958" spans="1:65" s="2" customFormat="1" ht="16.5" customHeight="1">
      <c r="A958" s="36"/>
      <c r="B958" s="37"/>
      <c r="C958" s="220" t="s">
        <v>3181</v>
      </c>
      <c r="D958" s="220" t="s">
        <v>205</v>
      </c>
      <c r="E958" s="221" t="s">
        <v>3182</v>
      </c>
      <c r="F958" s="222" t="s">
        <v>3183</v>
      </c>
      <c r="G958" s="223" t="s">
        <v>327</v>
      </c>
      <c r="H958" s="224">
        <v>658.044</v>
      </c>
      <c r="I958" s="225"/>
      <c r="J958" s="226">
        <f>ROUND(I958*H958,2)</f>
        <v>0</v>
      </c>
      <c r="K958" s="222" t="s">
        <v>168</v>
      </c>
      <c r="L958" s="227"/>
      <c r="M958" s="228" t="s">
        <v>19</v>
      </c>
      <c r="N958" s="229" t="s">
        <v>40</v>
      </c>
      <c r="O958" s="82"/>
      <c r="P958" s="211">
        <f>O958*H958</f>
        <v>0</v>
      </c>
      <c r="Q958" s="211">
        <v>2E-05</v>
      </c>
      <c r="R958" s="211">
        <f>Q958*H958</f>
        <v>0.013160880000000002</v>
      </c>
      <c r="S958" s="211">
        <v>0</v>
      </c>
      <c r="T958" s="212">
        <f>S958*H958</f>
        <v>0</v>
      </c>
      <c r="U958" s="36"/>
      <c r="V958" s="36"/>
      <c r="W958" s="36"/>
      <c r="X958" s="36"/>
      <c r="Y958" s="36"/>
      <c r="Z958" s="36"/>
      <c r="AA958" s="36"/>
      <c r="AB958" s="36"/>
      <c r="AC958" s="36"/>
      <c r="AD958" s="36"/>
      <c r="AE958" s="36"/>
      <c r="AR958" s="213" t="s">
        <v>314</v>
      </c>
      <c r="AT958" s="213" t="s">
        <v>205</v>
      </c>
      <c r="AU958" s="213" t="s">
        <v>79</v>
      </c>
      <c r="AY958" s="15" t="s">
        <v>162</v>
      </c>
      <c r="BE958" s="214">
        <f>IF(N958="základní",J958,0)</f>
        <v>0</v>
      </c>
      <c r="BF958" s="214">
        <f>IF(N958="snížená",J958,0)</f>
        <v>0</v>
      </c>
      <c r="BG958" s="214">
        <f>IF(N958="zákl. přenesená",J958,0)</f>
        <v>0</v>
      </c>
      <c r="BH958" s="214">
        <f>IF(N958="sníž. přenesená",J958,0)</f>
        <v>0</v>
      </c>
      <c r="BI958" s="214">
        <f>IF(N958="nulová",J958,0)</f>
        <v>0</v>
      </c>
      <c r="BJ958" s="15" t="s">
        <v>77</v>
      </c>
      <c r="BK958" s="214">
        <f>ROUND(I958*H958,2)</f>
        <v>0</v>
      </c>
      <c r="BL958" s="15" t="s">
        <v>238</v>
      </c>
      <c r="BM958" s="213" t="s">
        <v>3184</v>
      </c>
    </row>
    <row r="959" spans="1:65" s="2" customFormat="1" ht="24.15" customHeight="1">
      <c r="A959" s="36"/>
      <c r="B959" s="37"/>
      <c r="C959" s="220" t="s">
        <v>3185</v>
      </c>
      <c r="D959" s="220" t="s">
        <v>205</v>
      </c>
      <c r="E959" s="221" t="s">
        <v>3186</v>
      </c>
      <c r="F959" s="222" t="s">
        <v>3187</v>
      </c>
      <c r="G959" s="223" t="s">
        <v>327</v>
      </c>
      <c r="H959" s="224">
        <v>658.044</v>
      </c>
      <c r="I959" s="225"/>
      <c r="J959" s="226">
        <f>ROUND(I959*H959,2)</f>
        <v>0</v>
      </c>
      <c r="K959" s="222" t="s">
        <v>168</v>
      </c>
      <c r="L959" s="227"/>
      <c r="M959" s="228" t="s">
        <v>19</v>
      </c>
      <c r="N959" s="229" t="s">
        <v>40</v>
      </c>
      <c r="O959" s="82"/>
      <c r="P959" s="211">
        <f>O959*H959</f>
        <v>0</v>
      </c>
      <c r="Q959" s="211">
        <v>0.0002</v>
      </c>
      <c r="R959" s="211">
        <f>Q959*H959</f>
        <v>0.1316088</v>
      </c>
      <c r="S959" s="211">
        <v>0</v>
      </c>
      <c r="T959" s="212">
        <f>S959*H959</f>
        <v>0</v>
      </c>
      <c r="U959" s="36"/>
      <c r="V959" s="36"/>
      <c r="W959" s="36"/>
      <c r="X959" s="36"/>
      <c r="Y959" s="36"/>
      <c r="Z959" s="36"/>
      <c r="AA959" s="36"/>
      <c r="AB959" s="36"/>
      <c r="AC959" s="36"/>
      <c r="AD959" s="36"/>
      <c r="AE959" s="36"/>
      <c r="AR959" s="213" t="s">
        <v>314</v>
      </c>
      <c r="AT959" s="213" t="s">
        <v>205</v>
      </c>
      <c r="AU959" s="213" t="s">
        <v>79</v>
      </c>
      <c r="AY959" s="15" t="s">
        <v>162</v>
      </c>
      <c r="BE959" s="214">
        <f>IF(N959="základní",J959,0)</f>
        <v>0</v>
      </c>
      <c r="BF959" s="214">
        <f>IF(N959="snížená",J959,0)</f>
        <v>0</v>
      </c>
      <c r="BG959" s="214">
        <f>IF(N959="zákl. přenesená",J959,0)</f>
        <v>0</v>
      </c>
      <c r="BH959" s="214">
        <f>IF(N959="sníž. přenesená",J959,0)</f>
        <v>0</v>
      </c>
      <c r="BI959" s="214">
        <f>IF(N959="nulová",J959,0)</f>
        <v>0</v>
      </c>
      <c r="BJ959" s="15" t="s">
        <v>77</v>
      </c>
      <c r="BK959" s="214">
        <f>ROUND(I959*H959,2)</f>
        <v>0</v>
      </c>
      <c r="BL959" s="15" t="s">
        <v>238</v>
      </c>
      <c r="BM959" s="213" t="s">
        <v>3188</v>
      </c>
    </row>
    <row r="960" spans="1:65" s="2" customFormat="1" ht="16.5" customHeight="1">
      <c r="A960" s="36"/>
      <c r="B960" s="37"/>
      <c r="C960" s="202" t="s">
        <v>3189</v>
      </c>
      <c r="D960" s="202" t="s">
        <v>164</v>
      </c>
      <c r="E960" s="203" t="s">
        <v>3190</v>
      </c>
      <c r="F960" s="204" t="s">
        <v>3191</v>
      </c>
      <c r="G960" s="205" t="s">
        <v>327</v>
      </c>
      <c r="H960" s="206">
        <v>50.5</v>
      </c>
      <c r="I960" s="207"/>
      <c r="J960" s="208">
        <f>ROUND(I960*H960,2)</f>
        <v>0</v>
      </c>
      <c r="K960" s="204" t="s">
        <v>19</v>
      </c>
      <c r="L960" s="42"/>
      <c r="M960" s="209" t="s">
        <v>19</v>
      </c>
      <c r="N960" s="210" t="s">
        <v>40</v>
      </c>
      <c r="O960" s="82"/>
      <c r="P960" s="211">
        <f>O960*H960</f>
        <v>0</v>
      </c>
      <c r="Q960" s="211">
        <v>0</v>
      </c>
      <c r="R960" s="211">
        <f>Q960*H960</f>
        <v>0</v>
      </c>
      <c r="S960" s="211">
        <v>0</v>
      </c>
      <c r="T960" s="212">
        <f>S960*H960</f>
        <v>0</v>
      </c>
      <c r="U960" s="36"/>
      <c r="V960" s="36"/>
      <c r="W960" s="36"/>
      <c r="X960" s="36"/>
      <c r="Y960" s="36"/>
      <c r="Z960" s="36"/>
      <c r="AA960" s="36"/>
      <c r="AB960" s="36"/>
      <c r="AC960" s="36"/>
      <c r="AD960" s="36"/>
      <c r="AE960" s="36"/>
      <c r="AR960" s="213" t="s">
        <v>238</v>
      </c>
      <c r="AT960" s="213" t="s">
        <v>164</v>
      </c>
      <c r="AU960" s="213" t="s">
        <v>79</v>
      </c>
      <c r="AY960" s="15" t="s">
        <v>162</v>
      </c>
      <c r="BE960" s="214">
        <f>IF(N960="základní",J960,0)</f>
        <v>0</v>
      </c>
      <c r="BF960" s="214">
        <f>IF(N960="snížená",J960,0)</f>
        <v>0</v>
      </c>
      <c r="BG960" s="214">
        <f>IF(N960="zákl. přenesená",J960,0)</f>
        <v>0</v>
      </c>
      <c r="BH960" s="214">
        <f>IF(N960="sníž. přenesená",J960,0)</f>
        <v>0</v>
      </c>
      <c r="BI960" s="214">
        <f>IF(N960="nulová",J960,0)</f>
        <v>0</v>
      </c>
      <c r="BJ960" s="15" t="s">
        <v>77</v>
      </c>
      <c r="BK960" s="214">
        <f>ROUND(I960*H960,2)</f>
        <v>0</v>
      </c>
      <c r="BL960" s="15" t="s">
        <v>238</v>
      </c>
      <c r="BM960" s="213" t="s">
        <v>3192</v>
      </c>
    </row>
    <row r="961" spans="1:65" s="2" customFormat="1" ht="16.5" customHeight="1">
      <c r="A961" s="36"/>
      <c r="B961" s="37"/>
      <c r="C961" s="220" t="s">
        <v>3193</v>
      </c>
      <c r="D961" s="220" t="s">
        <v>205</v>
      </c>
      <c r="E961" s="221" t="s">
        <v>3194</v>
      </c>
      <c r="F961" s="222" t="s">
        <v>3195</v>
      </c>
      <c r="G961" s="223" t="s">
        <v>327</v>
      </c>
      <c r="H961" s="224">
        <v>51.51</v>
      </c>
      <c r="I961" s="225"/>
      <c r="J961" s="226">
        <f>ROUND(I961*H961,2)</f>
        <v>0</v>
      </c>
      <c r="K961" s="222" t="s">
        <v>19</v>
      </c>
      <c r="L961" s="227"/>
      <c r="M961" s="228" t="s">
        <v>19</v>
      </c>
      <c r="N961" s="229" t="s">
        <v>40</v>
      </c>
      <c r="O961" s="82"/>
      <c r="P961" s="211">
        <f>O961*H961</f>
        <v>0</v>
      </c>
      <c r="Q961" s="211">
        <v>0.0004</v>
      </c>
      <c r="R961" s="211">
        <f>Q961*H961</f>
        <v>0.020604</v>
      </c>
      <c r="S961" s="211">
        <v>0</v>
      </c>
      <c r="T961" s="212">
        <f>S961*H961</f>
        <v>0</v>
      </c>
      <c r="U961" s="36"/>
      <c r="V961" s="36"/>
      <c r="W961" s="36"/>
      <c r="X961" s="36"/>
      <c r="Y961" s="36"/>
      <c r="Z961" s="36"/>
      <c r="AA961" s="36"/>
      <c r="AB961" s="36"/>
      <c r="AC961" s="36"/>
      <c r="AD961" s="36"/>
      <c r="AE961" s="36"/>
      <c r="AR961" s="213" t="s">
        <v>314</v>
      </c>
      <c r="AT961" s="213" t="s">
        <v>205</v>
      </c>
      <c r="AU961" s="213" t="s">
        <v>79</v>
      </c>
      <c r="AY961" s="15" t="s">
        <v>162</v>
      </c>
      <c r="BE961" s="214">
        <f>IF(N961="základní",J961,0)</f>
        <v>0</v>
      </c>
      <c r="BF961" s="214">
        <f>IF(N961="snížená",J961,0)</f>
        <v>0</v>
      </c>
      <c r="BG961" s="214">
        <f>IF(N961="zákl. přenesená",J961,0)</f>
        <v>0</v>
      </c>
      <c r="BH961" s="214">
        <f>IF(N961="sníž. přenesená",J961,0)</f>
        <v>0</v>
      </c>
      <c r="BI961" s="214">
        <f>IF(N961="nulová",J961,0)</f>
        <v>0</v>
      </c>
      <c r="BJ961" s="15" t="s">
        <v>77</v>
      </c>
      <c r="BK961" s="214">
        <f>ROUND(I961*H961,2)</f>
        <v>0</v>
      </c>
      <c r="BL961" s="15" t="s">
        <v>238</v>
      </c>
      <c r="BM961" s="213" t="s">
        <v>3196</v>
      </c>
    </row>
    <row r="962" spans="1:65" s="2" customFormat="1" ht="44.25" customHeight="1">
      <c r="A962" s="36"/>
      <c r="B962" s="37"/>
      <c r="C962" s="202" t="s">
        <v>3197</v>
      </c>
      <c r="D962" s="202" t="s">
        <v>164</v>
      </c>
      <c r="E962" s="203" t="s">
        <v>3198</v>
      </c>
      <c r="F962" s="204" t="s">
        <v>3199</v>
      </c>
      <c r="G962" s="205" t="s">
        <v>1519</v>
      </c>
      <c r="H962" s="234"/>
      <c r="I962" s="207"/>
      <c r="J962" s="208">
        <f>ROUND(I962*H962,2)</f>
        <v>0</v>
      </c>
      <c r="K962" s="204" t="s">
        <v>168</v>
      </c>
      <c r="L962" s="42"/>
      <c r="M962" s="209" t="s">
        <v>19</v>
      </c>
      <c r="N962" s="210" t="s">
        <v>40</v>
      </c>
      <c r="O962" s="82"/>
      <c r="P962" s="211">
        <f>O962*H962</f>
        <v>0</v>
      </c>
      <c r="Q962" s="211">
        <v>0</v>
      </c>
      <c r="R962" s="211">
        <f>Q962*H962</f>
        <v>0</v>
      </c>
      <c r="S962" s="211">
        <v>0</v>
      </c>
      <c r="T962" s="212">
        <f>S962*H962</f>
        <v>0</v>
      </c>
      <c r="U962" s="36"/>
      <c r="V962" s="36"/>
      <c r="W962" s="36"/>
      <c r="X962" s="36"/>
      <c r="Y962" s="36"/>
      <c r="Z962" s="36"/>
      <c r="AA962" s="36"/>
      <c r="AB962" s="36"/>
      <c r="AC962" s="36"/>
      <c r="AD962" s="36"/>
      <c r="AE962" s="36"/>
      <c r="AR962" s="213" t="s">
        <v>238</v>
      </c>
      <c r="AT962" s="213" t="s">
        <v>164</v>
      </c>
      <c r="AU962" s="213" t="s">
        <v>79</v>
      </c>
      <c r="AY962" s="15" t="s">
        <v>162</v>
      </c>
      <c r="BE962" s="214">
        <f>IF(N962="základní",J962,0)</f>
        <v>0</v>
      </c>
      <c r="BF962" s="214">
        <f>IF(N962="snížená",J962,0)</f>
        <v>0</v>
      </c>
      <c r="BG962" s="214">
        <f>IF(N962="zákl. přenesená",J962,0)</f>
        <v>0</v>
      </c>
      <c r="BH962" s="214">
        <f>IF(N962="sníž. přenesená",J962,0)</f>
        <v>0</v>
      </c>
      <c r="BI962" s="214">
        <f>IF(N962="nulová",J962,0)</f>
        <v>0</v>
      </c>
      <c r="BJ962" s="15" t="s">
        <v>77</v>
      </c>
      <c r="BK962" s="214">
        <f>ROUND(I962*H962,2)</f>
        <v>0</v>
      </c>
      <c r="BL962" s="15" t="s">
        <v>238</v>
      </c>
      <c r="BM962" s="213" t="s">
        <v>3200</v>
      </c>
    </row>
    <row r="963" spans="1:47" s="2" customFormat="1" ht="12">
      <c r="A963" s="36"/>
      <c r="B963" s="37"/>
      <c r="C963" s="38"/>
      <c r="D963" s="215" t="s">
        <v>171</v>
      </c>
      <c r="E963" s="38"/>
      <c r="F963" s="216" t="s">
        <v>3201</v>
      </c>
      <c r="G963" s="38"/>
      <c r="H963" s="38"/>
      <c r="I963" s="217"/>
      <c r="J963" s="38"/>
      <c r="K963" s="38"/>
      <c r="L963" s="42"/>
      <c r="M963" s="218"/>
      <c r="N963" s="219"/>
      <c r="O963" s="82"/>
      <c r="P963" s="82"/>
      <c r="Q963" s="82"/>
      <c r="R963" s="82"/>
      <c r="S963" s="82"/>
      <c r="T963" s="83"/>
      <c r="U963" s="36"/>
      <c r="V963" s="36"/>
      <c r="W963" s="36"/>
      <c r="X963" s="36"/>
      <c r="Y963" s="36"/>
      <c r="Z963" s="36"/>
      <c r="AA963" s="36"/>
      <c r="AB963" s="36"/>
      <c r="AC963" s="36"/>
      <c r="AD963" s="36"/>
      <c r="AE963" s="36"/>
      <c r="AT963" s="15" t="s">
        <v>171</v>
      </c>
      <c r="AU963" s="15" t="s">
        <v>79</v>
      </c>
    </row>
    <row r="964" spans="1:63" s="12" customFormat="1" ht="22.8" customHeight="1">
      <c r="A964" s="12"/>
      <c r="B964" s="186"/>
      <c r="C964" s="187"/>
      <c r="D964" s="188" t="s">
        <v>68</v>
      </c>
      <c r="E964" s="200" t="s">
        <v>3202</v>
      </c>
      <c r="F964" s="200" t="s">
        <v>3203</v>
      </c>
      <c r="G964" s="187"/>
      <c r="H964" s="187"/>
      <c r="I964" s="190"/>
      <c r="J964" s="201">
        <f>BK964</f>
        <v>0</v>
      </c>
      <c r="K964" s="187"/>
      <c r="L964" s="192"/>
      <c r="M964" s="193"/>
      <c r="N964" s="194"/>
      <c r="O964" s="194"/>
      <c r="P964" s="195">
        <f>SUM(P965:P974)</f>
        <v>0</v>
      </c>
      <c r="Q964" s="194"/>
      <c r="R964" s="195">
        <f>SUM(R965:R974)</f>
        <v>0.08470704</v>
      </c>
      <c r="S964" s="194"/>
      <c r="T964" s="196">
        <f>SUM(T965:T974)</f>
        <v>0</v>
      </c>
      <c r="U964" s="12"/>
      <c r="V964" s="12"/>
      <c r="W964" s="12"/>
      <c r="X964" s="12"/>
      <c r="Y964" s="12"/>
      <c r="Z964" s="12"/>
      <c r="AA964" s="12"/>
      <c r="AB964" s="12"/>
      <c r="AC964" s="12"/>
      <c r="AD964" s="12"/>
      <c r="AE964" s="12"/>
      <c r="AR964" s="197" t="s">
        <v>79</v>
      </c>
      <c r="AT964" s="198" t="s">
        <v>68</v>
      </c>
      <c r="AU964" s="198" t="s">
        <v>77</v>
      </c>
      <c r="AY964" s="197" t="s">
        <v>162</v>
      </c>
      <c r="BK964" s="199">
        <f>SUM(BK965:BK974)</f>
        <v>0</v>
      </c>
    </row>
    <row r="965" spans="1:65" s="2" customFormat="1" ht="24.15" customHeight="1">
      <c r="A965" s="36"/>
      <c r="B965" s="37"/>
      <c r="C965" s="202" t="s">
        <v>3204</v>
      </c>
      <c r="D965" s="202" t="s">
        <v>164</v>
      </c>
      <c r="E965" s="203" t="s">
        <v>3205</v>
      </c>
      <c r="F965" s="204" t="s">
        <v>3206</v>
      </c>
      <c r="G965" s="205" t="s">
        <v>235</v>
      </c>
      <c r="H965" s="206">
        <v>17.358</v>
      </c>
      <c r="I965" s="207"/>
      <c r="J965" s="208">
        <f>ROUND(I965*H965,2)</f>
        <v>0</v>
      </c>
      <c r="K965" s="204" t="s">
        <v>168</v>
      </c>
      <c r="L965" s="42"/>
      <c r="M965" s="209" t="s">
        <v>19</v>
      </c>
      <c r="N965" s="210" t="s">
        <v>40</v>
      </c>
      <c r="O965" s="82"/>
      <c r="P965" s="211">
        <f>O965*H965</f>
        <v>0</v>
      </c>
      <c r="Q965" s="211">
        <v>4E-05</v>
      </c>
      <c r="R965" s="211">
        <f>Q965*H965</f>
        <v>0.0006943200000000001</v>
      </c>
      <c r="S965" s="211">
        <v>0</v>
      </c>
      <c r="T965" s="212">
        <f>S965*H965</f>
        <v>0</v>
      </c>
      <c r="U965" s="36"/>
      <c r="V965" s="36"/>
      <c r="W965" s="36"/>
      <c r="X965" s="36"/>
      <c r="Y965" s="36"/>
      <c r="Z965" s="36"/>
      <c r="AA965" s="36"/>
      <c r="AB965" s="36"/>
      <c r="AC965" s="36"/>
      <c r="AD965" s="36"/>
      <c r="AE965" s="36"/>
      <c r="AR965" s="213" t="s">
        <v>238</v>
      </c>
      <c r="AT965" s="213" t="s">
        <v>164</v>
      </c>
      <c r="AU965" s="213" t="s">
        <v>79</v>
      </c>
      <c r="AY965" s="15" t="s">
        <v>162</v>
      </c>
      <c r="BE965" s="214">
        <f>IF(N965="základní",J965,0)</f>
        <v>0</v>
      </c>
      <c r="BF965" s="214">
        <f>IF(N965="snížená",J965,0)</f>
        <v>0</v>
      </c>
      <c r="BG965" s="214">
        <f>IF(N965="zákl. přenesená",J965,0)</f>
        <v>0</v>
      </c>
      <c r="BH965" s="214">
        <f>IF(N965="sníž. přenesená",J965,0)</f>
        <v>0</v>
      </c>
      <c r="BI965" s="214">
        <f>IF(N965="nulová",J965,0)</f>
        <v>0</v>
      </c>
      <c r="BJ965" s="15" t="s">
        <v>77</v>
      </c>
      <c r="BK965" s="214">
        <f>ROUND(I965*H965,2)</f>
        <v>0</v>
      </c>
      <c r="BL965" s="15" t="s">
        <v>238</v>
      </c>
      <c r="BM965" s="213" t="s">
        <v>3207</v>
      </c>
    </row>
    <row r="966" spans="1:47" s="2" customFormat="1" ht="12">
      <c r="A966" s="36"/>
      <c r="B966" s="37"/>
      <c r="C966" s="38"/>
      <c r="D966" s="215" t="s">
        <v>171</v>
      </c>
      <c r="E966" s="38"/>
      <c r="F966" s="216" t="s">
        <v>3208</v>
      </c>
      <c r="G966" s="38"/>
      <c r="H966" s="38"/>
      <c r="I966" s="217"/>
      <c r="J966" s="38"/>
      <c r="K966" s="38"/>
      <c r="L966" s="42"/>
      <c r="M966" s="218"/>
      <c r="N966" s="219"/>
      <c r="O966" s="82"/>
      <c r="P966" s="82"/>
      <c r="Q966" s="82"/>
      <c r="R966" s="82"/>
      <c r="S966" s="82"/>
      <c r="T966" s="83"/>
      <c r="U966" s="36"/>
      <c r="V966" s="36"/>
      <c r="W966" s="36"/>
      <c r="X966" s="36"/>
      <c r="Y966" s="36"/>
      <c r="Z966" s="36"/>
      <c r="AA966" s="36"/>
      <c r="AB966" s="36"/>
      <c r="AC966" s="36"/>
      <c r="AD966" s="36"/>
      <c r="AE966" s="36"/>
      <c r="AT966" s="15" t="s">
        <v>171</v>
      </c>
      <c r="AU966" s="15" t="s">
        <v>79</v>
      </c>
    </row>
    <row r="967" spans="1:65" s="2" customFormat="1" ht="24.15" customHeight="1">
      <c r="A967" s="36"/>
      <c r="B967" s="37"/>
      <c r="C967" s="202" t="s">
        <v>3209</v>
      </c>
      <c r="D967" s="202" t="s">
        <v>164</v>
      </c>
      <c r="E967" s="203" t="s">
        <v>3210</v>
      </c>
      <c r="F967" s="204" t="s">
        <v>3211</v>
      </c>
      <c r="G967" s="205" t="s">
        <v>235</v>
      </c>
      <c r="H967" s="206">
        <v>17.358</v>
      </c>
      <c r="I967" s="207"/>
      <c r="J967" s="208">
        <f>ROUND(I967*H967,2)</f>
        <v>0</v>
      </c>
      <c r="K967" s="204" t="s">
        <v>168</v>
      </c>
      <c r="L967" s="42"/>
      <c r="M967" s="209" t="s">
        <v>19</v>
      </c>
      <c r="N967" s="210" t="s">
        <v>40</v>
      </c>
      <c r="O967" s="82"/>
      <c r="P967" s="211">
        <f>O967*H967</f>
        <v>0</v>
      </c>
      <c r="Q967" s="211">
        <v>0.00054</v>
      </c>
      <c r="R967" s="211">
        <f>Q967*H967</f>
        <v>0.009373320000000001</v>
      </c>
      <c r="S967" s="211">
        <v>0</v>
      </c>
      <c r="T967" s="212">
        <f>S967*H967</f>
        <v>0</v>
      </c>
      <c r="U967" s="36"/>
      <c r="V967" s="36"/>
      <c r="W967" s="36"/>
      <c r="X967" s="36"/>
      <c r="Y967" s="36"/>
      <c r="Z967" s="36"/>
      <c r="AA967" s="36"/>
      <c r="AB967" s="36"/>
      <c r="AC967" s="36"/>
      <c r="AD967" s="36"/>
      <c r="AE967" s="36"/>
      <c r="AR967" s="213" t="s">
        <v>238</v>
      </c>
      <c r="AT967" s="213" t="s">
        <v>164</v>
      </c>
      <c r="AU967" s="213" t="s">
        <v>79</v>
      </c>
      <c r="AY967" s="15" t="s">
        <v>162</v>
      </c>
      <c r="BE967" s="214">
        <f>IF(N967="základní",J967,0)</f>
        <v>0</v>
      </c>
      <c r="BF967" s="214">
        <f>IF(N967="snížená",J967,0)</f>
        <v>0</v>
      </c>
      <c r="BG967" s="214">
        <f>IF(N967="zákl. přenesená",J967,0)</f>
        <v>0</v>
      </c>
      <c r="BH967" s="214">
        <f>IF(N967="sníž. přenesená",J967,0)</f>
        <v>0</v>
      </c>
      <c r="BI967" s="214">
        <f>IF(N967="nulová",J967,0)</f>
        <v>0</v>
      </c>
      <c r="BJ967" s="15" t="s">
        <v>77</v>
      </c>
      <c r="BK967" s="214">
        <f>ROUND(I967*H967,2)</f>
        <v>0</v>
      </c>
      <c r="BL967" s="15" t="s">
        <v>238</v>
      </c>
      <c r="BM967" s="213" t="s">
        <v>3212</v>
      </c>
    </row>
    <row r="968" spans="1:47" s="2" customFormat="1" ht="12">
      <c r="A968" s="36"/>
      <c r="B968" s="37"/>
      <c r="C968" s="38"/>
      <c r="D968" s="215" t="s">
        <v>171</v>
      </c>
      <c r="E968" s="38"/>
      <c r="F968" s="216" t="s">
        <v>3213</v>
      </c>
      <c r="G968" s="38"/>
      <c r="H968" s="38"/>
      <c r="I968" s="217"/>
      <c r="J968" s="38"/>
      <c r="K968" s="38"/>
      <c r="L968" s="42"/>
      <c r="M968" s="218"/>
      <c r="N968" s="219"/>
      <c r="O968" s="82"/>
      <c r="P968" s="82"/>
      <c r="Q968" s="82"/>
      <c r="R968" s="82"/>
      <c r="S968" s="82"/>
      <c r="T968" s="83"/>
      <c r="U968" s="36"/>
      <c r="V968" s="36"/>
      <c r="W968" s="36"/>
      <c r="X968" s="36"/>
      <c r="Y968" s="36"/>
      <c r="Z968" s="36"/>
      <c r="AA968" s="36"/>
      <c r="AB968" s="36"/>
      <c r="AC968" s="36"/>
      <c r="AD968" s="36"/>
      <c r="AE968" s="36"/>
      <c r="AT968" s="15" t="s">
        <v>171</v>
      </c>
      <c r="AU968" s="15" t="s">
        <v>79</v>
      </c>
    </row>
    <row r="969" spans="1:65" s="2" customFormat="1" ht="24.15" customHeight="1">
      <c r="A969" s="36"/>
      <c r="B969" s="37"/>
      <c r="C969" s="202" t="s">
        <v>3214</v>
      </c>
      <c r="D969" s="202" t="s">
        <v>164</v>
      </c>
      <c r="E969" s="203" t="s">
        <v>3215</v>
      </c>
      <c r="F969" s="204" t="s">
        <v>3216</v>
      </c>
      <c r="G969" s="205" t="s">
        <v>235</v>
      </c>
      <c r="H969" s="206">
        <v>17.358</v>
      </c>
      <c r="I969" s="207"/>
      <c r="J969" s="208">
        <f>ROUND(I969*H969,2)</f>
        <v>0</v>
      </c>
      <c r="K969" s="204" t="s">
        <v>168</v>
      </c>
      <c r="L969" s="42"/>
      <c r="M969" s="209" t="s">
        <v>19</v>
      </c>
      <c r="N969" s="210" t="s">
        <v>40</v>
      </c>
      <c r="O969" s="82"/>
      <c r="P969" s="211">
        <f>O969*H969</f>
        <v>0</v>
      </c>
      <c r="Q969" s="211">
        <v>0.0034</v>
      </c>
      <c r="R969" s="211">
        <f>Q969*H969</f>
        <v>0.0590172</v>
      </c>
      <c r="S969" s="211">
        <v>0</v>
      </c>
      <c r="T969" s="212">
        <f>S969*H969</f>
        <v>0</v>
      </c>
      <c r="U969" s="36"/>
      <c r="V969" s="36"/>
      <c r="W969" s="36"/>
      <c r="X969" s="36"/>
      <c r="Y969" s="36"/>
      <c r="Z969" s="36"/>
      <c r="AA969" s="36"/>
      <c r="AB969" s="36"/>
      <c r="AC969" s="36"/>
      <c r="AD969" s="36"/>
      <c r="AE969" s="36"/>
      <c r="AR969" s="213" t="s">
        <v>238</v>
      </c>
      <c r="AT969" s="213" t="s">
        <v>164</v>
      </c>
      <c r="AU969" s="213" t="s">
        <v>79</v>
      </c>
      <c r="AY969" s="15" t="s">
        <v>162</v>
      </c>
      <c r="BE969" s="214">
        <f>IF(N969="základní",J969,0)</f>
        <v>0</v>
      </c>
      <c r="BF969" s="214">
        <f>IF(N969="snížená",J969,0)</f>
        <v>0</v>
      </c>
      <c r="BG969" s="214">
        <f>IF(N969="zákl. přenesená",J969,0)</f>
        <v>0</v>
      </c>
      <c r="BH969" s="214">
        <f>IF(N969="sníž. přenesená",J969,0)</f>
        <v>0</v>
      </c>
      <c r="BI969" s="214">
        <f>IF(N969="nulová",J969,0)</f>
        <v>0</v>
      </c>
      <c r="BJ969" s="15" t="s">
        <v>77</v>
      </c>
      <c r="BK969" s="214">
        <f>ROUND(I969*H969,2)</f>
        <v>0</v>
      </c>
      <c r="BL969" s="15" t="s">
        <v>238</v>
      </c>
      <c r="BM969" s="213" t="s">
        <v>3217</v>
      </c>
    </row>
    <row r="970" spans="1:47" s="2" customFormat="1" ht="12">
      <c r="A970" s="36"/>
      <c r="B970" s="37"/>
      <c r="C970" s="38"/>
      <c r="D970" s="215" t="s">
        <v>171</v>
      </c>
      <c r="E970" s="38"/>
      <c r="F970" s="216" t="s">
        <v>3218</v>
      </c>
      <c r="G970" s="38"/>
      <c r="H970" s="38"/>
      <c r="I970" s="217"/>
      <c r="J970" s="38"/>
      <c r="K970" s="38"/>
      <c r="L970" s="42"/>
      <c r="M970" s="218"/>
      <c r="N970" s="219"/>
      <c r="O970" s="82"/>
      <c r="P970" s="82"/>
      <c r="Q970" s="82"/>
      <c r="R970" s="82"/>
      <c r="S970" s="82"/>
      <c r="T970" s="83"/>
      <c r="U970" s="36"/>
      <c r="V970" s="36"/>
      <c r="W970" s="36"/>
      <c r="X970" s="36"/>
      <c r="Y970" s="36"/>
      <c r="Z970" s="36"/>
      <c r="AA970" s="36"/>
      <c r="AB970" s="36"/>
      <c r="AC970" s="36"/>
      <c r="AD970" s="36"/>
      <c r="AE970" s="36"/>
      <c r="AT970" s="15" t="s">
        <v>171</v>
      </c>
      <c r="AU970" s="15" t="s">
        <v>79</v>
      </c>
    </row>
    <row r="971" spans="1:65" s="2" customFormat="1" ht="16.5" customHeight="1">
      <c r="A971" s="36"/>
      <c r="B971" s="37"/>
      <c r="C971" s="202" t="s">
        <v>3219</v>
      </c>
      <c r="D971" s="202" t="s">
        <v>164</v>
      </c>
      <c r="E971" s="203" t="s">
        <v>3220</v>
      </c>
      <c r="F971" s="204" t="s">
        <v>3221</v>
      </c>
      <c r="G971" s="205" t="s">
        <v>235</v>
      </c>
      <c r="H971" s="206">
        <v>17.358</v>
      </c>
      <c r="I971" s="207"/>
      <c r="J971" s="208">
        <f>ROUND(I971*H971,2)</f>
        <v>0</v>
      </c>
      <c r="K971" s="204" t="s">
        <v>168</v>
      </c>
      <c r="L971" s="42"/>
      <c r="M971" s="209" t="s">
        <v>19</v>
      </c>
      <c r="N971" s="210" t="s">
        <v>40</v>
      </c>
      <c r="O971" s="82"/>
      <c r="P971" s="211">
        <f>O971*H971</f>
        <v>0</v>
      </c>
      <c r="Q971" s="211">
        <v>0.0009</v>
      </c>
      <c r="R971" s="211">
        <f>Q971*H971</f>
        <v>0.0156222</v>
      </c>
      <c r="S971" s="211">
        <v>0</v>
      </c>
      <c r="T971" s="212">
        <f>S971*H971</f>
        <v>0</v>
      </c>
      <c r="U971" s="36"/>
      <c r="V971" s="36"/>
      <c r="W971" s="36"/>
      <c r="X971" s="36"/>
      <c r="Y971" s="36"/>
      <c r="Z971" s="36"/>
      <c r="AA971" s="36"/>
      <c r="AB971" s="36"/>
      <c r="AC971" s="36"/>
      <c r="AD971" s="36"/>
      <c r="AE971" s="36"/>
      <c r="AR971" s="213" t="s">
        <v>238</v>
      </c>
      <c r="AT971" s="213" t="s">
        <v>164</v>
      </c>
      <c r="AU971" s="213" t="s">
        <v>79</v>
      </c>
      <c r="AY971" s="15" t="s">
        <v>162</v>
      </c>
      <c r="BE971" s="214">
        <f>IF(N971="základní",J971,0)</f>
        <v>0</v>
      </c>
      <c r="BF971" s="214">
        <f>IF(N971="snížená",J971,0)</f>
        <v>0</v>
      </c>
      <c r="BG971" s="214">
        <f>IF(N971="zákl. přenesená",J971,0)</f>
        <v>0</v>
      </c>
      <c r="BH971" s="214">
        <f>IF(N971="sníž. přenesená",J971,0)</f>
        <v>0</v>
      </c>
      <c r="BI971" s="214">
        <f>IF(N971="nulová",J971,0)</f>
        <v>0</v>
      </c>
      <c r="BJ971" s="15" t="s">
        <v>77</v>
      </c>
      <c r="BK971" s="214">
        <f>ROUND(I971*H971,2)</f>
        <v>0</v>
      </c>
      <c r="BL971" s="15" t="s">
        <v>238</v>
      </c>
      <c r="BM971" s="213" t="s">
        <v>3222</v>
      </c>
    </row>
    <row r="972" spans="1:47" s="2" customFormat="1" ht="12">
      <c r="A972" s="36"/>
      <c r="B972" s="37"/>
      <c r="C972" s="38"/>
      <c r="D972" s="215" t="s">
        <v>171</v>
      </c>
      <c r="E972" s="38"/>
      <c r="F972" s="216" t="s">
        <v>3223</v>
      </c>
      <c r="G972" s="38"/>
      <c r="H972" s="38"/>
      <c r="I972" s="217"/>
      <c r="J972" s="38"/>
      <c r="K972" s="38"/>
      <c r="L972" s="42"/>
      <c r="M972" s="218"/>
      <c r="N972" s="219"/>
      <c r="O972" s="82"/>
      <c r="P972" s="82"/>
      <c r="Q972" s="82"/>
      <c r="R972" s="82"/>
      <c r="S972" s="82"/>
      <c r="T972" s="83"/>
      <c r="U972" s="36"/>
      <c r="V972" s="36"/>
      <c r="W972" s="36"/>
      <c r="X972" s="36"/>
      <c r="Y972" s="36"/>
      <c r="Z972" s="36"/>
      <c r="AA972" s="36"/>
      <c r="AB972" s="36"/>
      <c r="AC972" s="36"/>
      <c r="AD972" s="36"/>
      <c r="AE972" s="36"/>
      <c r="AT972" s="15" t="s">
        <v>171</v>
      </c>
      <c r="AU972" s="15" t="s">
        <v>79</v>
      </c>
    </row>
    <row r="973" spans="1:65" s="2" customFormat="1" ht="44.25" customHeight="1">
      <c r="A973" s="36"/>
      <c r="B973" s="37"/>
      <c r="C973" s="202" t="s">
        <v>3224</v>
      </c>
      <c r="D973" s="202" t="s">
        <v>164</v>
      </c>
      <c r="E973" s="203" t="s">
        <v>3225</v>
      </c>
      <c r="F973" s="204" t="s">
        <v>3226</v>
      </c>
      <c r="G973" s="205" t="s">
        <v>1519</v>
      </c>
      <c r="H973" s="234"/>
      <c r="I973" s="207"/>
      <c r="J973" s="208">
        <f>ROUND(I973*H973,2)</f>
        <v>0</v>
      </c>
      <c r="K973" s="204" t="s">
        <v>168</v>
      </c>
      <c r="L973" s="42"/>
      <c r="M973" s="209" t="s">
        <v>19</v>
      </c>
      <c r="N973" s="210" t="s">
        <v>40</v>
      </c>
      <c r="O973" s="82"/>
      <c r="P973" s="211">
        <f>O973*H973</f>
        <v>0</v>
      </c>
      <c r="Q973" s="211">
        <v>0</v>
      </c>
      <c r="R973" s="211">
        <f>Q973*H973</f>
        <v>0</v>
      </c>
      <c r="S973" s="211">
        <v>0</v>
      </c>
      <c r="T973" s="212">
        <f>S973*H973</f>
        <v>0</v>
      </c>
      <c r="U973" s="36"/>
      <c r="V973" s="36"/>
      <c r="W973" s="36"/>
      <c r="X973" s="36"/>
      <c r="Y973" s="36"/>
      <c r="Z973" s="36"/>
      <c r="AA973" s="36"/>
      <c r="AB973" s="36"/>
      <c r="AC973" s="36"/>
      <c r="AD973" s="36"/>
      <c r="AE973" s="36"/>
      <c r="AR973" s="213" t="s">
        <v>238</v>
      </c>
      <c r="AT973" s="213" t="s">
        <v>164</v>
      </c>
      <c r="AU973" s="213" t="s">
        <v>79</v>
      </c>
      <c r="AY973" s="15" t="s">
        <v>162</v>
      </c>
      <c r="BE973" s="214">
        <f>IF(N973="základní",J973,0)</f>
        <v>0</v>
      </c>
      <c r="BF973" s="214">
        <f>IF(N973="snížená",J973,0)</f>
        <v>0</v>
      </c>
      <c r="BG973" s="214">
        <f>IF(N973="zákl. přenesená",J973,0)</f>
        <v>0</v>
      </c>
      <c r="BH973" s="214">
        <f>IF(N973="sníž. přenesená",J973,0)</f>
        <v>0</v>
      </c>
      <c r="BI973" s="214">
        <f>IF(N973="nulová",J973,0)</f>
        <v>0</v>
      </c>
      <c r="BJ973" s="15" t="s">
        <v>77</v>
      </c>
      <c r="BK973" s="214">
        <f>ROUND(I973*H973,2)</f>
        <v>0</v>
      </c>
      <c r="BL973" s="15" t="s">
        <v>238</v>
      </c>
      <c r="BM973" s="213" t="s">
        <v>3227</v>
      </c>
    </row>
    <row r="974" spans="1:47" s="2" customFormat="1" ht="12">
      <c r="A974" s="36"/>
      <c r="B974" s="37"/>
      <c r="C974" s="38"/>
      <c r="D974" s="215" t="s">
        <v>171</v>
      </c>
      <c r="E974" s="38"/>
      <c r="F974" s="216" t="s">
        <v>3228</v>
      </c>
      <c r="G974" s="38"/>
      <c r="H974" s="38"/>
      <c r="I974" s="217"/>
      <c r="J974" s="38"/>
      <c r="K974" s="38"/>
      <c r="L974" s="42"/>
      <c r="M974" s="218"/>
      <c r="N974" s="219"/>
      <c r="O974" s="82"/>
      <c r="P974" s="82"/>
      <c r="Q974" s="82"/>
      <c r="R974" s="82"/>
      <c r="S974" s="82"/>
      <c r="T974" s="83"/>
      <c r="U974" s="36"/>
      <c r="V974" s="36"/>
      <c r="W974" s="36"/>
      <c r="X974" s="36"/>
      <c r="Y974" s="36"/>
      <c r="Z974" s="36"/>
      <c r="AA974" s="36"/>
      <c r="AB974" s="36"/>
      <c r="AC974" s="36"/>
      <c r="AD974" s="36"/>
      <c r="AE974" s="36"/>
      <c r="AT974" s="15" t="s">
        <v>171</v>
      </c>
      <c r="AU974" s="15" t="s">
        <v>79</v>
      </c>
    </row>
    <row r="975" spans="1:63" s="12" customFormat="1" ht="22.8" customHeight="1">
      <c r="A975" s="12"/>
      <c r="B975" s="186"/>
      <c r="C975" s="187"/>
      <c r="D975" s="188" t="s">
        <v>68</v>
      </c>
      <c r="E975" s="200" t="s">
        <v>930</v>
      </c>
      <c r="F975" s="200" t="s">
        <v>931</v>
      </c>
      <c r="G975" s="187"/>
      <c r="H975" s="187"/>
      <c r="I975" s="190"/>
      <c r="J975" s="201">
        <f>BK975</f>
        <v>0</v>
      </c>
      <c r="K975" s="187"/>
      <c r="L975" s="192"/>
      <c r="M975" s="193"/>
      <c r="N975" s="194"/>
      <c r="O975" s="194"/>
      <c r="P975" s="195">
        <f>SUM(P976:P1001)</f>
        <v>0</v>
      </c>
      <c r="Q975" s="194"/>
      <c r="R975" s="195">
        <f>SUM(R976:R1001)</f>
        <v>2.7462683</v>
      </c>
      <c r="S975" s="194"/>
      <c r="T975" s="196">
        <f>SUM(T976:T1001)</f>
        <v>0</v>
      </c>
      <c r="U975" s="12"/>
      <c r="V975" s="12"/>
      <c r="W975" s="12"/>
      <c r="X975" s="12"/>
      <c r="Y975" s="12"/>
      <c r="Z975" s="12"/>
      <c r="AA975" s="12"/>
      <c r="AB975" s="12"/>
      <c r="AC975" s="12"/>
      <c r="AD975" s="12"/>
      <c r="AE975" s="12"/>
      <c r="AR975" s="197" t="s">
        <v>79</v>
      </c>
      <c r="AT975" s="198" t="s">
        <v>68</v>
      </c>
      <c r="AU975" s="198" t="s">
        <v>77</v>
      </c>
      <c r="AY975" s="197" t="s">
        <v>162</v>
      </c>
      <c r="BK975" s="199">
        <f>SUM(BK976:BK1001)</f>
        <v>0</v>
      </c>
    </row>
    <row r="976" spans="1:65" s="2" customFormat="1" ht="24.15" customHeight="1">
      <c r="A976" s="36"/>
      <c r="B976" s="37"/>
      <c r="C976" s="202" t="s">
        <v>3229</v>
      </c>
      <c r="D976" s="202" t="s">
        <v>164</v>
      </c>
      <c r="E976" s="203" t="s">
        <v>3230</v>
      </c>
      <c r="F976" s="204" t="s">
        <v>3231</v>
      </c>
      <c r="G976" s="205" t="s">
        <v>235</v>
      </c>
      <c r="H976" s="206">
        <v>277.381</v>
      </c>
      <c r="I976" s="207"/>
      <c r="J976" s="208">
        <f>ROUND(I976*H976,2)</f>
        <v>0</v>
      </c>
      <c r="K976" s="204" t="s">
        <v>168</v>
      </c>
      <c r="L976" s="42"/>
      <c r="M976" s="209" t="s">
        <v>19</v>
      </c>
      <c r="N976" s="210" t="s">
        <v>40</v>
      </c>
      <c r="O976" s="82"/>
      <c r="P976" s="211">
        <f>O976*H976</f>
        <v>0</v>
      </c>
      <c r="Q976" s="211">
        <v>0.0003</v>
      </c>
      <c r="R976" s="211">
        <f>Q976*H976</f>
        <v>0.08321429999999999</v>
      </c>
      <c r="S976" s="211">
        <v>0</v>
      </c>
      <c r="T976" s="212">
        <f>S976*H976</f>
        <v>0</v>
      </c>
      <c r="U976" s="36"/>
      <c r="V976" s="36"/>
      <c r="W976" s="36"/>
      <c r="X976" s="36"/>
      <c r="Y976" s="36"/>
      <c r="Z976" s="36"/>
      <c r="AA976" s="36"/>
      <c r="AB976" s="36"/>
      <c r="AC976" s="36"/>
      <c r="AD976" s="36"/>
      <c r="AE976" s="36"/>
      <c r="AR976" s="213" t="s">
        <v>238</v>
      </c>
      <c r="AT976" s="213" t="s">
        <v>164</v>
      </c>
      <c r="AU976" s="213" t="s">
        <v>79</v>
      </c>
      <c r="AY976" s="15" t="s">
        <v>162</v>
      </c>
      <c r="BE976" s="214">
        <f>IF(N976="základní",J976,0)</f>
        <v>0</v>
      </c>
      <c r="BF976" s="214">
        <f>IF(N976="snížená",J976,0)</f>
        <v>0</v>
      </c>
      <c r="BG976" s="214">
        <f>IF(N976="zákl. přenesená",J976,0)</f>
        <v>0</v>
      </c>
      <c r="BH976" s="214">
        <f>IF(N976="sníž. přenesená",J976,0)</f>
        <v>0</v>
      </c>
      <c r="BI976" s="214">
        <f>IF(N976="nulová",J976,0)</f>
        <v>0</v>
      </c>
      <c r="BJ976" s="15" t="s">
        <v>77</v>
      </c>
      <c r="BK976" s="214">
        <f>ROUND(I976*H976,2)</f>
        <v>0</v>
      </c>
      <c r="BL976" s="15" t="s">
        <v>238</v>
      </c>
      <c r="BM976" s="213" t="s">
        <v>3232</v>
      </c>
    </row>
    <row r="977" spans="1:47" s="2" customFormat="1" ht="12">
      <c r="A977" s="36"/>
      <c r="B977" s="37"/>
      <c r="C977" s="38"/>
      <c r="D977" s="215" t="s">
        <v>171</v>
      </c>
      <c r="E977" s="38"/>
      <c r="F977" s="216" t="s">
        <v>3233</v>
      </c>
      <c r="G977" s="38"/>
      <c r="H977" s="38"/>
      <c r="I977" s="217"/>
      <c r="J977" s="38"/>
      <c r="K977" s="38"/>
      <c r="L977" s="42"/>
      <c r="M977" s="218"/>
      <c r="N977" s="219"/>
      <c r="O977" s="82"/>
      <c r="P977" s="82"/>
      <c r="Q977" s="82"/>
      <c r="R977" s="82"/>
      <c r="S977" s="82"/>
      <c r="T977" s="83"/>
      <c r="U977" s="36"/>
      <c r="V977" s="36"/>
      <c r="W977" s="36"/>
      <c r="X977" s="36"/>
      <c r="Y977" s="36"/>
      <c r="Z977" s="36"/>
      <c r="AA977" s="36"/>
      <c r="AB977" s="36"/>
      <c r="AC977" s="36"/>
      <c r="AD977" s="36"/>
      <c r="AE977" s="36"/>
      <c r="AT977" s="15" t="s">
        <v>171</v>
      </c>
      <c r="AU977" s="15" t="s">
        <v>79</v>
      </c>
    </row>
    <row r="978" spans="1:65" s="2" customFormat="1" ht="24.15" customHeight="1">
      <c r="A978" s="36"/>
      <c r="B978" s="37"/>
      <c r="C978" s="202" t="s">
        <v>3234</v>
      </c>
      <c r="D978" s="202" t="s">
        <v>164</v>
      </c>
      <c r="E978" s="203" t="s">
        <v>3235</v>
      </c>
      <c r="F978" s="204" t="s">
        <v>3236</v>
      </c>
      <c r="G978" s="205" t="s">
        <v>235</v>
      </c>
      <c r="H978" s="206">
        <v>276.661</v>
      </c>
      <c r="I978" s="207"/>
      <c r="J978" s="208">
        <f>ROUND(I978*H978,2)</f>
        <v>0</v>
      </c>
      <c r="K978" s="204" t="s">
        <v>168</v>
      </c>
      <c r="L978" s="42"/>
      <c r="M978" s="209" t="s">
        <v>19</v>
      </c>
      <c r="N978" s="210" t="s">
        <v>40</v>
      </c>
      <c r="O978" s="82"/>
      <c r="P978" s="211">
        <f>O978*H978</f>
        <v>0</v>
      </c>
      <c r="Q978" s="211">
        <v>0.0015</v>
      </c>
      <c r="R978" s="211">
        <f>Q978*H978</f>
        <v>0.4149915</v>
      </c>
      <c r="S978" s="211">
        <v>0</v>
      </c>
      <c r="T978" s="212">
        <f>S978*H978</f>
        <v>0</v>
      </c>
      <c r="U978" s="36"/>
      <c r="V978" s="36"/>
      <c r="W978" s="36"/>
      <c r="X978" s="36"/>
      <c r="Y978" s="36"/>
      <c r="Z978" s="36"/>
      <c r="AA978" s="36"/>
      <c r="AB978" s="36"/>
      <c r="AC978" s="36"/>
      <c r="AD978" s="36"/>
      <c r="AE978" s="36"/>
      <c r="AR978" s="213" t="s">
        <v>238</v>
      </c>
      <c r="AT978" s="213" t="s">
        <v>164</v>
      </c>
      <c r="AU978" s="213" t="s">
        <v>79</v>
      </c>
      <c r="AY978" s="15" t="s">
        <v>162</v>
      </c>
      <c r="BE978" s="214">
        <f>IF(N978="základní",J978,0)</f>
        <v>0</v>
      </c>
      <c r="BF978" s="214">
        <f>IF(N978="snížená",J978,0)</f>
        <v>0</v>
      </c>
      <c r="BG978" s="214">
        <f>IF(N978="zákl. přenesená",J978,0)</f>
        <v>0</v>
      </c>
      <c r="BH978" s="214">
        <f>IF(N978="sníž. přenesená",J978,0)</f>
        <v>0</v>
      </c>
      <c r="BI978" s="214">
        <f>IF(N978="nulová",J978,0)</f>
        <v>0</v>
      </c>
      <c r="BJ978" s="15" t="s">
        <v>77</v>
      </c>
      <c r="BK978" s="214">
        <f>ROUND(I978*H978,2)</f>
        <v>0</v>
      </c>
      <c r="BL978" s="15" t="s">
        <v>238</v>
      </c>
      <c r="BM978" s="213" t="s">
        <v>3237</v>
      </c>
    </row>
    <row r="979" spans="1:47" s="2" customFormat="1" ht="12">
      <c r="A979" s="36"/>
      <c r="B979" s="37"/>
      <c r="C979" s="38"/>
      <c r="D979" s="215" t="s">
        <v>171</v>
      </c>
      <c r="E979" s="38"/>
      <c r="F979" s="216" t="s">
        <v>3238</v>
      </c>
      <c r="G979" s="38"/>
      <c r="H979" s="38"/>
      <c r="I979" s="217"/>
      <c r="J979" s="38"/>
      <c r="K979" s="38"/>
      <c r="L979" s="42"/>
      <c r="M979" s="218"/>
      <c r="N979" s="219"/>
      <c r="O979" s="82"/>
      <c r="P979" s="82"/>
      <c r="Q979" s="82"/>
      <c r="R979" s="82"/>
      <c r="S979" s="82"/>
      <c r="T979" s="83"/>
      <c r="U979" s="36"/>
      <c r="V979" s="36"/>
      <c r="W979" s="36"/>
      <c r="X979" s="36"/>
      <c r="Y979" s="36"/>
      <c r="Z979" s="36"/>
      <c r="AA979" s="36"/>
      <c r="AB979" s="36"/>
      <c r="AC979" s="36"/>
      <c r="AD979" s="36"/>
      <c r="AE979" s="36"/>
      <c r="AT979" s="15" t="s">
        <v>171</v>
      </c>
      <c r="AU979" s="15" t="s">
        <v>79</v>
      </c>
    </row>
    <row r="980" spans="1:65" s="2" customFormat="1" ht="24.15" customHeight="1">
      <c r="A980" s="36"/>
      <c r="B980" s="37"/>
      <c r="C980" s="202" t="s">
        <v>3239</v>
      </c>
      <c r="D980" s="202" t="s">
        <v>164</v>
      </c>
      <c r="E980" s="203" t="s">
        <v>3240</v>
      </c>
      <c r="F980" s="204" t="s">
        <v>3241</v>
      </c>
      <c r="G980" s="205" t="s">
        <v>327</v>
      </c>
      <c r="H980" s="206">
        <v>170.7</v>
      </c>
      <c r="I980" s="207"/>
      <c r="J980" s="208">
        <f>ROUND(I980*H980,2)</f>
        <v>0</v>
      </c>
      <c r="K980" s="204" t="s">
        <v>168</v>
      </c>
      <c r="L980" s="42"/>
      <c r="M980" s="209" t="s">
        <v>19</v>
      </c>
      <c r="N980" s="210" t="s">
        <v>40</v>
      </c>
      <c r="O980" s="82"/>
      <c r="P980" s="211">
        <f>O980*H980</f>
        <v>0</v>
      </c>
      <c r="Q980" s="211">
        <v>0.00028</v>
      </c>
      <c r="R980" s="211">
        <f>Q980*H980</f>
        <v>0.04779599999999999</v>
      </c>
      <c r="S980" s="211">
        <v>0</v>
      </c>
      <c r="T980" s="212">
        <f>S980*H980</f>
        <v>0</v>
      </c>
      <c r="U980" s="36"/>
      <c r="V980" s="36"/>
      <c r="W980" s="36"/>
      <c r="X980" s="36"/>
      <c r="Y980" s="36"/>
      <c r="Z980" s="36"/>
      <c r="AA980" s="36"/>
      <c r="AB980" s="36"/>
      <c r="AC980" s="36"/>
      <c r="AD980" s="36"/>
      <c r="AE980" s="36"/>
      <c r="AR980" s="213" t="s">
        <v>238</v>
      </c>
      <c r="AT980" s="213" t="s">
        <v>164</v>
      </c>
      <c r="AU980" s="213" t="s">
        <v>79</v>
      </c>
      <c r="AY980" s="15" t="s">
        <v>162</v>
      </c>
      <c r="BE980" s="214">
        <f>IF(N980="základní",J980,0)</f>
        <v>0</v>
      </c>
      <c r="BF980" s="214">
        <f>IF(N980="snížená",J980,0)</f>
        <v>0</v>
      </c>
      <c r="BG980" s="214">
        <f>IF(N980="zákl. přenesená",J980,0)</f>
        <v>0</v>
      </c>
      <c r="BH980" s="214">
        <f>IF(N980="sníž. přenesená",J980,0)</f>
        <v>0</v>
      </c>
      <c r="BI980" s="214">
        <f>IF(N980="nulová",J980,0)</f>
        <v>0</v>
      </c>
      <c r="BJ980" s="15" t="s">
        <v>77</v>
      </c>
      <c r="BK980" s="214">
        <f>ROUND(I980*H980,2)</f>
        <v>0</v>
      </c>
      <c r="BL980" s="15" t="s">
        <v>238</v>
      </c>
      <c r="BM980" s="213" t="s">
        <v>3242</v>
      </c>
    </row>
    <row r="981" spans="1:47" s="2" customFormat="1" ht="12">
      <c r="A981" s="36"/>
      <c r="B981" s="37"/>
      <c r="C981" s="38"/>
      <c r="D981" s="215" t="s">
        <v>171</v>
      </c>
      <c r="E981" s="38"/>
      <c r="F981" s="216" t="s">
        <v>3243</v>
      </c>
      <c r="G981" s="38"/>
      <c r="H981" s="38"/>
      <c r="I981" s="217"/>
      <c r="J981" s="38"/>
      <c r="K981" s="38"/>
      <c r="L981" s="42"/>
      <c r="M981" s="218"/>
      <c r="N981" s="219"/>
      <c r="O981" s="82"/>
      <c r="P981" s="82"/>
      <c r="Q981" s="82"/>
      <c r="R981" s="82"/>
      <c r="S981" s="82"/>
      <c r="T981" s="83"/>
      <c r="U981" s="36"/>
      <c r="V981" s="36"/>
      <c r="W981" s="36"/>
      <c r="X981" s="36"/>
      <c r="Y981" s="36"/>
      <c r="Z981" s="36"/>
      <c r="AA981" s="36"/>
      <c r="AB981" s="36"/>
      <c r="AC981" s="36"/>
      <c r="AD981" s="36"/>
      <c r="AE981" s="36"/>
      <c r="AT981" s="15" t="s">
        <v>171</v>
      </c>
      <c r="AU981" s="15" t="s">
        <v>79</v>
      </c>
    </row>
    <row r="982" spans="1:65" s="2" customFormat="1" ht="37.8" customHeight="1">
      <c r="A982" s="36"/>
      <c r="B982" s="37"/>
      <c r="C982" s="202" t="s">
        <v>3244</v>
      </c>
      <c r="D982" s="202" t="s">
        <v>164</v>
      </c>
      <c r="E982" s="203" t="s">
        <v>3245</v>
      </c>
      <c r="F982" s="204" t="s">
        <v>3246</v>
      </c>
      <c r="G982" s="205" t="s">
        <v>235</v>
      </c>
      <c r="H982" s="206">
        <v>0.72</v>
      </c>
      <c r="I982" s="207"/>
      <c r="J982" s="208">
        <f>ROUND(I982*H982,2)</f>
        <v>0</v>
      </c>
      <c r="K982" s="204" t="s">
        <v>168</v>
      </c>
      <c r="L982" s="42"/>
      <c r="M982" s="209" t="s">
        <v>19</v>
      </c>
      <c r="N982" s="210" t="s">
        <v>40</v>
      </c>
      <c r="O982" s="82"/>
      <c r="P982" s="211">
        <f>O982*H982</f>
        <v>0</v>
      </c>
      <c r="Q982" s="211">
        <v>0.006</v>
      </c>
      <c r="R982" s="211">
        <f>Q982*H982</f>
        <v>0.00432</v>
      </c>
      <c r="S982" s="211">
        <v>0</v>
      </c>
      <c r="T982" s="212">
        <f>S982*H982</f>
        <v>0</v>
      </c>
      <c r="U982" s="36"/>
      <c r="V982" s="36"/>
      <c r="W982" s="36"/>
      <c r="X982" s="36"/>
      <c r="Y982" s="36"/>
      <c r="Z982" s="36"/>
      <c r="AA982" s="36"/>
      <c r="AB982" s="36"/>
      <c r="AC982" s="36"/>
      <c r="AD982" s="36"/>
      <c r="AE982" s="36"/>
      <c r="AR982" s="213" t="s">
        <v>238</v>
      </c>
      <c r="AT982" s="213" t="s">
        <v>164</v>
      </c>
      <c r="AU982" s="213" t="s">
        <v>79</v>
      </c>
      <c r="AY982" s="15" t="s">
        <v>162</v>
      </c>
      <c r="BE982" s="214">
        <f>IF(N982="základní",J982,0)</f>
        <v>0</v>
      </c>
      <c r="BF982" s="214">
        <f>IF(N982="snížená",J982,0)</f>
        <v>0</v>
      </c>
      <c r="BG982" s="214">
        <f>IF(N982="zákl. přenesená",J982,0)</f>
        <v>0</v>
      </c>
      <c r="BH982" s="214">
        <f>IF(N982="sníž. přenesená",J982,0)</f>
        <v>0</v>
      </c>
      <c r="BI982" s="214">
        <f>IF(N982="nulová",J982,0)</f>
        <v>0</v>
      </c>
      <c r="BJ982" s="15" t="s">
        <v>77</v>
      </c>
      <c r="BK982" s="214">
        <f>ROUND(I982*H982,2)</f>
        <v>0</v>
      </c>
      <c r="BL982" s="15" t="s">
        <v>238</v>
      </c>
      <c r="BM982" s="213" t="s">
        <v>3247</v>
      </c>
    </row>
    <row r="983" spans="1:47" s="2" customFormat="1" ht="12">
      <c r="A983" s="36"/>
      <c r="B983" s="37"/>
      <c r="C983" s="38"/>
      <c r="D983" s="215" t="s">
        <v>171</v>
      </c>
      <c r="E983" s="38"/>
      <c r="F983" s="216" t="s">
        <v>3248</v>
      </c>
      <c r="G983" s="38"/>
      <c r="H983" s="38"/>
      <c r="I983" s="217"/>
      <c r="J983" s="38"/>
      <c r="K983" s="38"/>
      <c r="L983" s="42"/>
      <c r="M983" s="218"/>
      <c r="N983" s="219"/>
      <c r="O983" s="82"/>
      <c r="P983" s="82"/>
      <c r="Q983" s="82"/>
      <c r="R983" s="82"/>
      <c r="S983" s="82"/>
      <c r="T983" s="83"/>
      <c r="U983" s="36"/>
      <c r="V983" s="36"/>
      <c r="W983" s="36"/>
      <c r="X983" s="36"/>
      <c r="Y983" s="36"/>
      <c r="Z983" s="36"/>
      <c r="AA983" s="36"/>
      <c r="AB983" s="36"/>
      <c r="AC983" s="36"/>
      <c r="AD983" s="36"/>
      <c r="AE983" s="36"/>
      <c r="AT983" s="15" t="s">
        <v>171</v>
      </c>
      <c r="AU983" s="15" t="s">
        <v>79</v>
      </c>
    </row>
    <row r="984" spans="1:65" s="2" customFormat="1" ht="16.5" customHeight="1">
      <c r="A984" s="36"/>
      <c r="B984" s="37"/>
      <c r="C984" s="220" t="s">
        <v>3249</v>
      </c>
      <c r="D984" s="220" t="s">
        <v>205</v>
      </c>
      <c r="E984" s="221" t="s">
        <v>3250</v>
      </c>
      <c r="F984" s="222" t="s">
        <v>3251</v>
      </c>
      <c r="G984" s="223" t="s">
        <v>235</v>
      </c>
      <c r="H984" s="224">
        <v>0.792</v>
      </c>
      <c r="I984" s="225"/>
      <c r="J984" s="226">
        <f>ROUND(I984*H984,2)</f>
        <v>0</v>
      </c>
      <c r="K984" s="222" t="s">
        <v>168</v>
      </c>
      <c r="L984" s="227"/>
      <c r="M984" s="228" t="s">
        <v>19</v>
      </c>
      <c r="N984" s="229" t="s">
        <v>40</v>
      </c>
      <c r="O984" s="82"/>
      <c r="P984" s="211">
        <f>O984*H984</f>
        <v>0</v>
      </c>
      <c r="Q984" s="211">
        <v>0.0118</v>
      </c>
      <c r="R984" s="211">
        <f>Q984*H984</f>
        <v>0.0093456</v>
      </c>
      <c r="S984" s="211">
        <v>0</v>
      </c>
      <c r="T984" s="212">
        <f>S984*H984</f>
        <v>0</v>
      </c>
      <c r="U984" s="36"/>
      <c r="V984" s="36"/>
      <c r="W984" s="36"/>
      <c r="X984" s="36"/>
      <c r="Y984" s="36"/>
      <c r="Z984" s="36"/>
      <c r="AA984" s="36"/>
      <c r="AB984" s="36"/>
      <c r="AC984" s="36"/>
      <c r="AD984" s="36"/>
      <c r="AE984" s="36"/>
      <c r="AR984" s="213" t="s">
        <v>314</v>
      </c>
      <c r="AT984" s="213" t="s">
        <v>205</v>
      </c>
      <c r="AU984" s="213" t="s">
        <v>79</v>
      </c>
      <c r="AY984" s="15" t="s">
        <v>162</v>
      </c>
      <c r="BE984" s="214">
        <f>IF(N984="základní",J984,0)</f>
        <v>0</v>
      </c>
      <c r="BF984" s="214">
        <f>IF(N984="snížená",J984,0)</f>
        <v>0</v>
      </c>
      <c r="BG984" s="214">
        <f>IF(N984="zákl. přenesená",J984,0)</f>
        <v>0</v>
      </c>
      <c r="BH984" s="214">
        <f>IF(N984="sníž. přenesená",J984,0)</f>
        <v>0</v>
      </c>
      <c r="BI984" s="214">
        <f>IF(N984="nulová",J984,0)</f>
        <v>0</v>
      </c>
      <c r="BJ984" s="15" t="s">
        <v>77</v>
      </c>
      <c r="BK984" s="214">
        <f>ROUND(I984*H984,2)</f>
        <v>0</v>
      </c>
      <c r="BL984" s="15" t="s">
        <v>238</v>
      </c>
      <c r="BM984" s="213" t="s">
        <v>3252</v>
      </c>
    </row>
    <row r="985" spans="1:65" s="2" customFormat="1" ht="24.15" customHeight="1">
      <c r="A985" s="36"/>
      <c r="B985" s="37"/>
      <c r="C985" s="202" t="s">
        <v>3253</v>
      </c>
      <c r="D985" s="202" t="s">
        <v>164</v>
      </c>
      <c r="E985" s="203" t="s">
        <v>3254</v>
      </c>
      <c r="F985" s="204" t="s">
        <v>3255</v>
      </c>
      <c r="G985" s="205" t="s">
        <v>235</v>
      </c>
      <c r="H985" s="206">
        <v>7.56</v>
      </c>
      <c r="I985" s="207"/>
      <c r="J985" s="208">
        <f>ROUND(I985*H985,2)</f>
        <v>0</v>
      </c>
      <c r="K985" s="204" t="s">
        <v>168</v>
      </c>
      <c r="L985" s="42"/>
      <c r="M985" s="209" t="s">
        <v>19</v>
      </c>
      <c r="N985" s="210" t="s">
        <v>40</v>
      </c>
      <c r="O985" s="82"/>
      <c r="P985" s="211">
        <f>O985*H985</f>
        <v>0</v>
      </c>
      <c r="Q985" s="211">
        <v>0.00052</v>
      </c>
      <c r="R985" s="211">
        <f>Q985*H985</f>
        <v>0.003931199999999999</v>
      </c>
      <c r="S985" s="211">
        <v>0</v>
      </c>
      <c r="T985" s="212">
        <f>S985*H985</f>
        <v>0</v>
      </c>
      <c r="U985" s="36"/>
      <c r="V985" s="36"/>
      <c r="W985" s="36"/>
      <c r="X985" s="36"/>
      <c r="Y985" s="36"/>
      <c r="Z985" s="36"/>
      <c r="AA985" s="36"/>
      <c r="AB985" s="36"/>
      <c r="AC985" s="36"/>
      <c r="AD985" s="36"/>
      <c r="AE985" s="36"/>
      <c r="AR985" s="213" t="s">
        <v>238</v>
      </c>
      <c r="AT985" s="213" t="s">
        <v>164</v>
      </c>
      <c r="AU985" s="213" t="s">
        <v>79</v>
      </c>
      <c r="AY985" s="15" t="s">
        <v>162</v>
      </c>
      <c r="BE985" s="214">
        <f>IF(N985="základní",J985,0)</f>
        <v>0</v>
      </c>
      <c r="BF985" s="214">
        <f>IF(N985="snížená",J985,0)</f>
        <v>0</v>
      </c>
      <c r="BG985" s="214">
        <f>IF(N985="zákl. přenesená",J985,0)</f>
        <v>0</v>
      </c>
      <c r="BH985" s="214">
        <f>IF(N985="sníž. přenesená",J985,0)</f>
        <v>0</v>
      </c>
      <c r="BI985" s="214">
        <f>IF(N985="nulová",J985,0)</f>
        <v>0</v>
      </c>
      <c r="BJ985" s="15" t="s">
        <v>77</v>
      </c>
      <c r="BK985" s="214">
        <f>ROUND(I985*H985,2)</f>
        <v>0</v>
      </c>
      <c r="BL985" s="15" t="s">
        <v>238</v>
      </c>
      <c r="BM985" s="213" t="s">
        <v>3256</v>
      </c>
    </row>
    <row r="986" spans="1:47" s="2" customFormat="1" ht="12">
      <c r="A986" s="36"/>
      <c r="B986" s="37"/>
      <c r="C986" s="38"/>
      <c r="D986" s="215" t="s">
        <v>171</v>
      </c>
      <c r="E986" s="38"/>
      <c r="F986" s="216" t="s">
        <v>3257</v>
      </c>
      <c r="G986" s="38"/>
      <c r="H986" s="38"/>
      <c r="I986" s="217"/>
      <c r="J986" s="38"/>
      <c r="K986" s="38"/>
      <c r="L986" s="42"/>
      <c r="M986" s="218"/>
      <c r="N986" s="219"/>
      <c r="O986" s="82"/>
      <c r="P986" s="82"/>
      <c r="Q986" s="82"/>
      <c r="R986" s="82"/>
      <c r="S986" s="82"/>
      <c r="T986" s="83"/>
      <c r="U986" s="36"/>
      <c r="V986" s="36"/>
      <c r="W986" s="36"/>
      <c r="X986" s="36"/>
      <c r="Y986" s="36"/>
      <c r="Z986" s="36"/>
      <c r="AA986" s="36"/>
      <c r="AB986" s="36"/>
      <c r="AC986" s="36"/>
      <c r="AD986" s="36"/>
      <c r="AE986" s="36"/>
      <c r="AT986" s="15" t="s">
        <v>171</v>
      </c>
      <c r="AU986" s="15" t="s">
        <v>79</v>
      </c>
    </row>
    <row r="987" spans="1:65" s="2" customFormat="1" ht="16.5" customHeight="1">
      <c r="A987" s="36"/>
      <c r="B987" s="37"/>
      <c r="C987" s="220" t="s">
        <v>3258</v>
      </c>
      <c r="D987" s="220" t="s">
        <v>205</v>
      </c>
      <c r="E987" s="221" t="s">
        <v>3259</v>
      </c>
      <c r="F987" s="222" t="s">
        <v>3260</v>
      </c>
      <c r="G987" s="223" t="s">
        <v>235</v>
      </c>
      <c r="H987" s="224">
        <v>8.316</v>
      </c>
      <c r="I987" s="225"/>
      <c r="J987" s="226">
        <f>ROUND(I987*H987,2)</f>
        <v>0</v>
      </c>
      <c r="K987" s="222" t="s">
        <v>168</v>
      </c>
      <c r="L987" s="227"/>
      <c r="M987" s="228" t="s">
        <v>19</v>
      </c>
      <c r="N987" s="229" t="s">
        <v>40</v>
      </c>
      <c r="O987" s="82"/>
      <c r="P987" s="211">
        <f>O987*H987</f>
        <v>0</v>
      </c>
      <c r="Q987" s="211">
        <v>0.0075</v>
      </c>
      <c r="R987" s="211">
        <f>Q987*H987</f>
        <v>0.06237</v>
      </c>
      <c r="S987" s="211">
        <v>0</v>
      </c>
      <c r="T987" s="212">
        <f>S987*H987</f>
        <v>0</v>
      </c>
      <c r="U987" s="36"/>
      <c r="V987" s="36"/>
      <c r="W987" s="36"/>
      <c r="X987" s="36"/>
      <c r="Y987" s="36"/>
      <c r="Z987" s="36"/>
      <c r="AA987" s="36"/>
      <c r="AB987" s="36"/>
      <c r="AC987" s="36"/>
      <c r="AD987" s="36"/>
      <c r="AE987" s="36"/>
      <c r="AR987" s="213" t="s">
        <v>314</v>
      </c>
      <c r="AT987" s="213" t="s">
        <v>205</v>
      </c>
      <c r="AU987" s="213" t="s">
        <v>79</v>
      </c>
      <c r="AY987" s="15" t="s">
        <v>162</v>
      </c>
      <c r="BE987" s="214">
        <f>IF(N987="základní",J987,0)</f>
        <v>0</v>
      </c>
      <c r="BF987" s="214">
        <f>IF(N987="snížená",J987,0)</f>
        <v>0</v>
      </c>
      <c r="BG987" s="214">
        <f>IF(N987="zákl. přenesená",J987,0)</f>
        <v>0</v>
      </c>
      <c r="BH987" s="214">
        <f>IF(N987="sníž. přenesená",J987,0)</f>
        <v>0</v>
      </c>
      <c r="BI987" s="214">
        <f>IF(N987="nulová",J987,0)</f>
        <v>0</v>
      </c>
      <c r="BJ987" s="15" t="s">
        <v>77</v>
      </c>
      <c r="BK987" s="214">
        <f>ROUND(I987*H987,2)</f>
        <v>0</v>
      </c>
      <c r="BL987" s="15" t="s">
        <v>238</v>
      </c>
      <c r="BM987" s="213" t="s">
        <v>3261</v>
      </c>
    </row>
    <row r="988" spans="1:65" s="2" customFormat="1" ht="33" customHeight="1">
      <c r="A988" s="36"/>
      <c r="B988" s="37"/>
      <c r="C988" s="202" t="s">
        <v>3262</v>
      </c>
      <c r="D988" s="202" t="s">
        <v>164</v>
      </c>
      <c r="E988" s="203" t="s">
        <v>3122</v>
      </c>
      <c r="F988" s="204" t="s">
        <v>3123</v>
      </c>
      <c r="G988" s="205" t="s">
        <v>327</v>
      </c>
      <c r="H988" s="206">
        <v>304.903</v>
      </c>
      <c r="I988" s="207"/>
      <c r="J988" s="208">
        <f>ROUND(I988*H988,2)</f>
        <v>0</v>
      </c>
      <c r="K988" s="204" t="s">
        <v>168</v>
      </c>
      <c r="L988" s="42"/>
      <c r="M988" s="209" t="s">
        <v>19</v>
      </c>
      <c r="N988" s="210" t="s">
        <v>40</v>
      </c>
      <c r="O988" s="82"/>
      <c r="P988" s="211">
        <f>O988*H988</f>
        <v>0</v>
      </c>
      <c r="Q988" s="211">
        <v>0.00018</v>
      </c>
      <c r="R988" s="211">
        <f>Q988*H988</f>
        <v>0.05488254000000001</v>
      </c>
      <c r="S988" s="211">
        <v>0</v>
      </c>
      <c r="T988" s="212">
        <f>S988*H988</f>
        <v>0</v>
      </c>
      <c r="U988" s="36"/>
      <c r="V988" s="36"/>
      <c r="W988" s="36"/>
      <c r="X988" s="36"/>
      <c r="Y988" s="36"/>
      <c r="Z988" s="36"/>
      <c r="AA988" s="36"/>
      <c r="AB988" s="36"/>
      <c r="AC988" s="36"/>
      <c r="AD988" s="36"/>
      <c r="AE988" s="36"/>
      <c r="AR988" s="213" t="s">
        <v>238</v>
      </c>
      <c r="AT988" s="213" t="s">
        <v>164</v>
      </c>
      <c r="AU988" s="213" t="s">
        <v>79</v>
      </c>
      <c r="AY988" s="15" t="s">
        <v>162</v>
      </c>
      <c r="BE988" s="214">
        <f>IF(N988="základní",J988,0)</f>
        <v>0</v>
      </c>
      <c r="BF988" s="214">
        <f>IF(N988="snížená",J988,0)</f>
        <v>0</v>
      </c>
      <c r="BG988" s="214">
        <f>IF(N988="zákl. přenesená",J988,0)</f>
        <v>0</v>
      </c>
      <c r="BH988" s="214">
        <f>IF(N988="sníž. přenesená",J988,0)</f>
        <v>0</v>
      </c>
      <c r="BI988" s="214">
        <f>IF(N988="nulová",J988,0)</f>
        <v>0</v>
      </c>
      <c r="BJ988" s="15" t="s">
        <v>77</v>
      </c>
      <c r="BK988" s="214">
        <f>ROUND(I988*H988,2)</f>
        <v>0</v>
      </c>
      <c r="BL988" s="15" t="s">
        <v>238</v>
      </c>
      <c r="BM988" s="213" t="s">
        <v>3263</v>
      </c>
    </row>
    <row r="989" spans="1:47" s="2" customFormat="1" ht="12">
      <c r="A989" s="36"/>
      <c r="B989" s="37"/>
      <c r="C989" s="38"/>
      <c r="D989" s="215" t="s">
        <v>171</v>
      </c>
      <c r="E989" s="38"/>
      <c r="F989" s="216" t="s">
        <v>3125</v>
      </c>
      <c r="G989" s="38"/>
      <c r="H989" s="38"/>
      <c r="I989" s="217"/>
      <c r="J989" s="38"/>
      <c r="K989" s="38"/>
      <c r="L989" s="42"/>
      <c r="M989" s="218"/>
      <c r="N989" s="219"/>
      <c r="O989" s="82"/>
      <c r="P989" s="82"/>
      <c r="Q989" s="82"/>
      <c r="R989" s="82"/>
      <c r="S989" s="82"/>
      <c r="T989" s="83"/>
      <c r="U989" s="36"/>
      <c r="V989" s="36"/>
      <c r="W989" s="36"/>
      <c r="X989" s="36"/>
      <c r="Y989" s="36"/>
      <c r="Z989" s="36"/>
      <c r="AA989" s="36"/>
      <c r="AB989" s="36"/>
      <c r="AC989" s="36"/>
      <c r="AD989" s="36"/>
      <c r="AE989" s="36"/>
      <c r="AT989" s="15" t="s">
        <v>171</v>
      </c>
      <c r="AU989" s="15" t="s">
        <v>79</v>
      </c>
    </row>
    <row r="990" spans="1:65" s="2" customFormat="1" ht="16.5" customHeight="1">
      <c r="A990" s="36"/>
      <c r="B990" s="37"/>
      <c r="C990" s="220" t="s">
        <v>3264</v>
      </c>
      <c r="D990" s="220" t="s">
        <v>205</v>
      </c>
      <c r="E990" s="221" t="s">
        <v>3127</v>
      </c>
      <c r="F990" s="222" t="s">
        <v>3128</v>
      </c>
      <c r="G990" s="223" t="s">
        <v>327</v>
      </c>
      <c r="H990" s="224">
        <v>320.148</v>
      </c>
      <c r="I990" s="225"/>
      <c r="J990" s="226">
        <f>ROUND(I990*H990,2)</f>
        <v>0</v>
      </c>
      <c r="K990" s="222" t="s">
        <v>168</v>
      </c>
      <c r="L990" s="227"/>
      <c r="M990" s="228" t="s">
        <v>19</v>
      </c>
      <c r="N990" s="229" t="s">
        <v>40</v>
      </c>
      <c r="O990" s="82"/>
      <c r="P990" s="211">
        <f>O990*H990</f>
        <v>0</v>
      </c>
      <c r="Q990" s="211">
        <v>0.00032</v>
      </c>
      <c r="R990" s="211">
        <f>Q990*H990</f>
        <v>0.10244736000000002</v>
      </c>
      <c r="S990" s="211">
        <v>0</v>
      </c>
      <c r="T990" s="212">
        <f>S990*H990</f>
        <v>0</v>
      </c>
      <c r="U990" s="36"/>
      <c r="V990" s="36"/>
      <c r="W990" s="36"/>
      <c r="X990" s="36"/>
      <c r="Y990" s="36"/>
      <c r="Z990" s="36"/>
      <c r="AA990" s="36"/>
      <c r="AB990" s="36"/>
      <c r="AC990" s="36"/>
      <c r="AD990" s="36"/>
      <c r="AE990" s="36"/>
      <c r="AR990" s="213" t="s">
        <v>314</v>
      </c>
      <c r="AT990" s="213" t="s">
        <v>205</v>
      </c>
      <c r="AU990" s="213" t="s">
        <v>79</v>
      </c>
      <c r="AY990" s="15" t="s">
        <v>162</v>
      </c>
      <c r="BE990" s="214">
        <f>IF(N990="základní",J990,0)</f>
        <v>0</v>
      </c>
      <c r="BF990" s="214">
        <f>IF(N990="snížená",J990,0)</f>
        <v>0</v>
      </c>
      <c r="BG990" s="214">
        <f>IF(N990="zákl. přenesená",J990,0)</f>
        <v>0</v>
      </c>
      <c r="BH990" s="214">
        <f>IF(N990="sníž. přenesená",J990,0)</f>
        <v>0</v>
      </c>
      <c r="BI990" s="214">
        <f>IF(N990="nulová",J990,0)</f>
        <v>0</v>
      </c>
      <c r="BJ990" s="15" t="s">
        <v>77</v>
      </c>
      <c r="BK990" s="214">
        <f>ROUND(I990*H990,2)</f>
        <v>0</v>
      </c>
      <c r="BL990" s="15" t="s">
        <v>238</v>
      </c>
      <c r="BM990" s="213" t="s">
        <v>3265</v>
      </c>
    </row>
    <row r="991" spans="1:65" s="2" customFormat="1" ht="24.15" customHeight="1">
      <c r="A991" s="36"/>
      <c r="B991" s="37"/>
      <c r="C991" s="202" t="s">
        <v>3266</v>
      </c>
      <c r="D991" s="202" t="s">
        <v>164</v>
      </c>
      <c r="E991" s="203" t="s">
        <v>3267</v>
      </c>
      <c r="F991" s="204" t="s">
        <v>3268</v>
      </c>
      <c r="G991" s="205" t="s">
        <v>327</v>
      </c>
      <c r="H991" s="206">
        <v>153.9</v>
      </c>
      <c r="I991" s="207"/>
      <c r="J991" s="208">
        <f>ROUND(I991*H991,2)</f>
        <v>0</v>
      </c>
      <c r="K991" s="204" t="s">
        <v>168</v>
      </c>
      <c r="L991" s="42"/>
      <c r="M991" s="209" t="s">
        <v>19</v>
      </c>
      <c r="N991" s="210" t="s">
        <v>40</v>
      </c>
      <c r="O991" s="82"/>
      <c r="P991" s="211">
        <f>O991*H991</f>
        <v>0</v>
      </c>
      <c r="Q991" s="211">
        <v>3E-05</v>
      </c>
      <c r="R991" s="211">
        <f>Q991*H991</f>
        <v>0.0046170000000000004</v>
      </c>
      <c r="S991" s="211">
        <v>0</v>
      </c>
      <c r="T991" s="212">
        <f>S991*H991</f>
        <v>0</v>
      </c>
      <c r="U991" s="36"/>
      <c r="V991" s="36"/>
      <c r="W991" s="36"/>
      <c r="X991" s="36"/>
      <c r="Y991" s="36"/>
      <c r="Z991" s="36"/>
      <c r="AA991" s="36"/>
      <c r="AB991" s="36"/>
      <c r="AC991" s="36"/>
      <c r="AD991" s="36"/>
      <c r="AE991" s="36"/>
      <c r="AR991" s="213" t="s">
        <v>238</v>
      </c>
      <c r="AT991" s="213" t="s">
        <v>164</v>
      </c>
      <c r="AU991" s="213" t="s">
        <v>79</v>
      </c>
      <c r="AY991" s="15" t="s">
        <v>162</v>
      </c>
      <c r="BE991" s="214">
        <f>IF(N991="základní",J991,0)</f>
        <v>0</v>
      </c>
      <c r="BF991" s="214">
        <f>IF(N991="snížená",J991,0)</f>
        <v>0</v>
      </c>
      <c r="BG991" s="214">
        <f>IF(N991="zákl. přenesená",J991,0)</f>
        <v>0</v>
      </c>
      <c r="BH991" s="214">
        <f>IF(N991="sníž. přenesená",J991,0)</f>
        <v>0</v>
      </c>
      <c r="BI991" s="214">
        <f>IF(N991="nulová",J991,0)</f>
        <v>0</v>
      </c>
      <c r="BJ991" s="15" t="s">
        <v>77</v>
      </c>
      <c r="BK991" s="214">
        <f>ROUND(I991*H991,2)</f>
        <v>0</v>
      </c>
      <c r="BL991" s="15" t="s">
        <v>238</v>
      </c>
      <c r="BM991" s="213" t="s">
        <v>3269</v>
      </c>
    </row>
    <row r="992" spans="1:47" s="2" customFormat="1" ht="12">
      <c r="A992" s="36"/>
      <c r="B992" s="37"/>
      <c r="C992" s="38"/>
      <c r="D992" s="215" t="s">
        <v>171</v>
      </c>
      <c r="E992" s="38"/>
      <c r="F992" s="216" t="s">
        <v>3270</v>
      </c>
      <c r="G992" s="38"/>
      <c r="H992" s="38"/>
      <c r="I992" s="217"/>
      <c r="J992" s="38"/>
      <c r="K992" s="38"/>
      <c r="L992" s="42"/>
      <c r="M992" s="218"/>
      <c r="N992" s="219"/>
      <c r="O992" s="82"/>
      <c r="P992" s="82"/>
      <c r="Q992" s="82"/>
      <c r="R992" s="82"/>
      <c r="S992" s="82"/>
      <c r="T992" s="83"/>
      <c r="U992" s="36"/>
      <c r="V992" s="36"/>
      <c r="W992" s="36"/>
      <c r="X992" s="36"/>
      <c r="Y992" s="36"/>
      <c r="Z992" s="36"/>
      <c r="AA992" s="36"/>
      <c r="AB992" s="36"/>
      <c r="AC992" s="36"/>
      <c r="AD992" s="36"/>
      <c r="AE992" s="36"/>
      <c r="AT992" s="15" t="s">
        <v>171</v>
      </c>
      <c r="AU992" s="15" t="s">
        <v>79</v>
      </c>
    </row>
    <row r="993" spans="1:65" s="2" customFormat="1" ht="37.8" customHeight="1">
      <c r="A993" s="36"/>
      <c r="B993" s="37"/>
      <c r="C993" s="202" t="s">
        <v>3271</v>
      </c>
      <c r="D993" s="202" t="s">
        <v>164</v>
      </c>
      <c r="E993" s="203" t="s">
        <v>3272</v>
      </c>
      <c r="F993" s="204" t="s">
        <v>3273</v>
      </c>
      <c r="G993" s="205" t="s">
        <v>235</v>
      </c>
      <c r="H993" s="206">
        <v>111.67</v>
      </c>
      <c r="I993" s="207"/>
      <c r="J993" s="208">
        <f>ROUND(I993*H993,2)</f>
        <v>0</v>
      </c>
      <c r="K993" s="204" t="s">
        <v>168</v>
      </c>
      <c r="L993" s="42"/>
      <c r="M993" s="209" t="s">
        <v>19</v>
      </c>
      <c r="N993" s="210" t="s">
        <v>40</v>
      </c>
      <c r="O993" s="82"/>
      <c r="P993" s="211">
        <f>O993*H993</f>
        <v>0</v>
      </c>
      <c r="Q993" s="211">
        <v>0.009</v>
      </c>
      <c r="R993" s="211">
        <f>Q993*H993</f>
        <v>1.0050299999999999</v>
      </c>
      <c r="S993" s="211">
        <v>0</v>
      </c>
      <c r="T993" s="212">
        <f>S993*H993</f>
        <v>0</v>
      </c>
      <c r="U993" s="36"/>
      <c r="V993" s="36"/>
      <c r="W993" s="36"/>
      <c r="X993" s="36"/>
      <c r="Y993" s="36"/>
      <c r="Z993" s="36"/>
      <c r="AA993" s="36"/>
      <c r="AB993" s="36"/>
      <c r="AC993" s="36"/>
      <c r="AD993" s="36"/>
      <c r="AE993" s="36"/>
      <c r="AR993" s="213" t="s">
        <v>238</v>
      </c>
      <c r="AT993" s="213" t="s">
        <v>164</v>
      </c>
      <c r="AU993" s="213" t="s">
        <v>79</v>
      </c>
      <c r="AY993" s="15" t="s">
        <v>162</v>
      </c>
      <c r="BE993" s="214">
        <f>IF(N993="základní",J993,0)</f>
        <v>0</v>
      </c>
      <c r="BF993" s="214">
        <f>IF(N993="snížená",J993,0)</f>
        <v>0</v>
      </c>
      <c r="BG993" s="214">
        <f>IF(N993="zákl. přenesená",J993,0)</f>
        <v>0</v>
      </c>
      <c r="BH993" s="214">
        <f>IF(N993="sníž. přenesená",J993,0)</f>
        <v>0</v>
      </c>
      <c r="BI993" s="214">
        <f>IF(N993="nulová",J993,0)</f>
        <v>0</v>
      </c>
      <c r="BJ993" s="15" t="s">
        <v>77</v>
      </c>
      <c r="BK993" s="214">
        <f>ROUND(I993*H993,2)</f>
        <v>0</v>
      </c>
      <c r="BL993" s="15" t="s">
        <v>238</v>
      </c>
      <c r="BM993" s="213" t="s">
        <v>3274</v>
      </c>
    </row>
    <row r="994" spans="1:47" s="2" customFormat="1" ht="12">
      <c r="A994" s="36"/>
      <c r="B994" s="37"/>
      <c r="C994" s="38"/>
      <c r="D994" s="215" t="s">
        <v>171</v>
      </c>
      <c r="E994" s="38"/>
      <c r="F994" s="216" t="s">
        <v>3275</v>
      </c>
      <c r="G994" s="38"/>
      <c r="H994" s="38"/>
      <c r="I994" s="217"/>
      <c r="J994" s="38"/>
      <c r="K994" s="38"/>
      <c r="L994" s="42"/>
      <c r="M994" s="218"/>
      <c r="N994" s="219"/>
      <c r="O994" s="82"/>
      <c r="P994" s="82"/>
      <c r="Q994" s="82"/>
      <c r="R994" s="82"/>
      <c r="S994" s="82"/>
      <c r="T994" s="83"/>
      <c r="U994" s="36"/>
      <c r="V994" s="36"/>
      <c r="W994" s="36"/>
      <c r="X994" s="36"/>
      <c r="Y994" s="36"/>
      <c r="Z994" s="36"/>
      <c r="AA994" s="36"/>
      <c r="AB994" s="36"/>
      <c r="AC994" s="36"/>
      <c r="AD994" s="36"/>
      <c r="AE994" s="36"/>
      <c r="AT994" s="15" t="s">
        <v>171</v>
      </c>
      <c r="AU994" s="15" t="s">
        <v>79</v>
      </c>
    </row>
    <row r="995" spans="1:65" s="2" customFormat="1" ht="16.5" customHeight="1">
      <c r="A995" s="36"/>
      <c r="B995" s="37"/>
      <c r="C995" s="220" t="s">
        <v>3276</v>
      </c>
      <c r="D995" s="220" t="s">
        <v>205</v>
      </c>
      <c r="E995" s="221" t="s">
        <v>3277</v>
      </c>
      <c r="F995" s="222" t="s">
        <v>3278</v>
      </c>
      <c r="G995" s="223" t="s">
        <v>235</v>
      </c>
      <c r="H995" s="224">
        <v>122.837</v>
      </c>
      <c r="I995" s="225"/>
      <c r="J995" s="226">
        <f>ROUND(I995*H995,2)</f>
        <v>0</v>
      </c>
      <c r="K995" s="222" t="s">
        <v>168</v>
      </c>
      <c r="L995" s="227"/>
      <c r="M995" s="228" t="s">
        <v>19</v>
      </c>
      <c r="N995" s="229" t="s">
        <v>40</v>
      </c>
      <c r="O995" s="82"/>
      <c r="P995" s="211">
        <f>O995*H995</f>
        <v>0</v>
      </c>
      <c r="Q995" s="211">
        <v>0.004</v>
      </c>
      <c r="R995" s="211">
        <f>Q995*H995</f>
        <v>0.491348</v>
      </c>
      <c r="S995" s="211">
        <v>0</v>
      </c>
      <c r="T995" s="212">
        <f>S995*H995</f>
        <v>0</v>
      </c>
      <c r="U995" s="36"/>
      <c r="V995" s="36"/>
      <c r="W995" s="36"/>
      <c r="X995" s="36"/>
      <c r="Y995" s="36"/>
      <c r="Z995" s="36"/>
      <c r="AA995" s="36"/>
      <c r="AB995" s="36"/>
      <c r="AC995" s="36"/>
      <c r="AD995" s="36"/>
      <c r="AE995" s="36"/>
      <c r="AR995" s="213" t="s">
        <v>314</v>
      </c>
      <c r="AT995" s="213" t="s">
        <v>205</v>
      </c>
      <c r="AU995" s="213" t="s">
        <v>79</v>
      </c>
      <c r="AY995" s="15" t="s">
        <v>162</v>
      </c>
      <c r="BE995" s="214">
        <f>IF(N995="základní",J995,0)</f>
        <v>0</v>
      </c>
      <c r="BF995" s="214">
        <f>IF(N995="snížená",J995,0)</f>
        <v>0</v>
      </c>
      <c r="BG995" s="214">
        <f>IF(N995="zákl. přenesená",J995,0)</f>
        <v>0</v>
      </c>
      <c r="BH995" s="214">
        <f>IF(N995="sníž. přenesená",J995,0)</f>
        <v>0</v>
      </c>
      <c r="BI995" s="214">
        <f>IF(N995="nulová",J995,0)</f>
        <v>0</v>
      </c>
      <c r="BJ995" s="15" t="s">
        <v>77</v>
      </c>
      <c r="BK995" s="214">
        <f>ROUND(I995*H995,2)</f>
        <v>0</v>
      </c>
      <c r="BL995" s="15" t="s">
        <v>238</v>
      </c>
      <c r="BM995" s="213" t="s">
        <v>3279</v>
      </c>
    </row>
    <row r="996" spans="1:65" s="2" customFormat="1" ht="37.8" customHeight="1">
      <c r="A996" s="36"/>
      <c r="B996" s="37"/>
      <c r="C996" s="202" t="s">
        <v>3280</v>
      </c>
      <c r="D996" s="202" t="s">
        <v>164</v>
      </c>
      <c r="E996" s="203" t="s">
        <v>3281</v>
      </c>
      <c r="F996" s="204" t="s">
        <v>3282</v>
      </c>
      <c r="G996" s="205" t="s">
        <v>235</v>
      </c>
      <c r="H996" s="206">
        <v>164.991</v>
      </c>
      <c r="I996" s="207"/>
      <c r="J996" s="208">
        <f>ROUND(I996*H996,2)</f>
        <v>0</v>
      </c>
      <c r="K996" s="204" t="s">
        <v>168</v>
      </c>
      <c r="L996" s="42"/>
      <c r="M996" s="209" t="s">
        <v>19</v>
      </c>
      <c r="N996" s="210" t="s">
        <v>40</v>
      </c>
      <c r="O996" s="82"/>
      <c r="P996" s="211">
        <f>O996*H996</f>
        <v>0</v>
      </c>
      <c r="Q996" s="211">
        <v>0.0028</v>
      </c>
      <c r="R996" s="211">
        <f>Q996*H996</f>
        <v>0.4619748</v>
      </c>
      <c r="S996" s="211">
        <v>0</v>
      </c>
      <c r="T996" s="212">
        <f>S996*H996</f>
        <v>0</v>
      </c>
      <c r="U996" s="36"/>
      <c r="V996" s="36"/>
      <c r="W996" s="36"/>
      <c r="X996" s="36"/>
      <c r="Y996" s="36"/>
      <c r="Z996" s="36"/>
      <c r="AA996" s="36"/>
      <c r="AB996" s="36"/>
      <c r="AC996" s="36"/>
      <c r="AD996" s="36"/>
      <c r="AE996" s="36"/>
      <c r="AR996" s="213" t="s">
        <v>238</v>
      </c>
      <c r="AT996" s="213" t="s">
        <v>164</v>
      </c>
      <c r="AU996" s="213" t="s">
        <v>79</v>
      </c>
      <c r="AY996" s="15" t="s">
        <v>162</v>
      </c>
      <c r="BE996" s="214">
        <f>IF(N996="základní",J996,0)</f>
        <v>0</v>
      </c>
      <c r="BF996" s="214">
        <f>IF(N996="snížená",J996,0)</f>
        <v>0</v>
      </c>
      <c r="BG996" s="214">
        <f>IF(N996="zákl. přenesená",J996,0)</f>
        <v>0</v>
      </c>
      <c r="BH996" s="214">
        <f>IF(N996="sníž. přenesená",J996,0)</f>
        <v>0</v>
      </c>
      <c r="BI996" s="214">
        <f>IF(N996="nulová",J996,0)</f>
        <v>0</v>
      </c>
      <c r="BJ996" s="15" t="s">
        <v>77</v>
      </c>
      <c r="BK996" s="214">
        <f>ROUND(I996*H996,2)</f>
        <v>0</v>
      </c>
      <c r="BL996" s="15" t="s">
        <v>238</v>
      </c>
      <c r="BM996" s="213" t="s">
        <v>3283</v>
      </c>
    </row>
    <row r="997" spans="1:47" s="2" customFormat="1" ht="12">
      <c r="A997" s="36"/>
      <c r="B997" s="37"/>
      <c r="C997" s="38"/>
      <c r="D997" s="215" t="s">
        <v>171</v>
      </c>
      <c r="E997" s="38"/>
      <c r="F997" s="216" t="s">
        <v>3284</v>
      </c>
      <c r="G997" s="38"/>
      <c r="H997" s="38"/>
      <c r="I997" s="217"/>
      <c r="J997" s="38"/>
      <c r="K997" s="38"/>
      <c r="L997" s="42"/>
      <c r="M997" s="218"/>
      <c r="N997" s="219"/>
      <c r="O997" s="82"/>
      <c r="P997" s="82"/>
      <c r="Q997" s="82"/>
      <c r="R997" s="82"/>
      <c r="S997" s="82"/>
      <c r="T997" s="83"/>
      <c r="U997" s="36"/>
      <c r="V997" s="36"/>
      <c r="W997" s="36"/>
      <c r="X997" s="36"/>
      <c r="Y997" s="36"/>
      <c r="Z997" s="36"/>
      <c r="AA997" s="36"/>
      <c r="AB997" s="36"/>
      <c r="AC997" s="36"/>
      <c r="AD997" s="36"/>
      <c r="AE997" s="36"/>
      <c r="AT997" s="15" t="s">
        <v>171</v>
      </c>
      <c r="AU997" s="15" t="s">
        <v>79</v>
      </c>
    </row>
    <row r="998" spans="1:65" s="2" customFormat="1" ht="24.15" customHeight="1">
      <c r="A998" s="36"/>
      <c r="B998" s="37"/>
      <c r="C998" s="220" t="s">
        <v>3285</v>
      </c>
      <c r="D998" s="220" t="s">
        <v>205</v>
      </c>
      <c r="E998" s="221" t="s">
        <v>3286</v>
      </c>
      <c r="F998" s="222" t="s">
        <v>3287</v>
      </c>
      <c r="G998" s="223" t="s">
        <v>235</v>
      </c>
      <c r="H998" s="224">
        <v>172.415</v>
      </c>
      <c r="I998" s="225"/>
      <c r="J998" s="226">
        <f>ROUND(I998*H998,2)</f>
        <v>0</v>
      </c>
      <c r="K998" s="222" t="s">
        <v>19</v>
      </c>
      <c r="L998" s="227"/>
      <c r="M998" s="228" t="s">
        <v>19</v>
      </c>
      <c r="N998" s="229" t="s">
        <v>40</v>
      </c>
      <c r="O998" s="82"/>
      <c r="P998" s="211">
        <f>O998*H998</f>
        <v>0</v>
      </c>
      <c r="Q998" s="211">
        <v>0</v>
      </c>
      <c r="R998" s="211">
        <f>Q998*H998</f>
        <v>0</v>
      </c>
      <c r="S998" s="211">
        <v>0</v>
      </c>
      <c r="T998" s="212">
        <f>S998*H998</f>
        <v>0</v>
      </c>
      <c r="U998" s="36"/>
      <c r="V998" s="36"/>
      <c r="W998" s="36"/>
      <c r="X998" s="36"/>
      <c r="Y998" s="36"/>
      <c r="Z998" s="36"/>
      <c r="AA998" s="36"/>
      <c r="AB998" s="36"/>
      <c r="AC998" s="36"/>
      <c r="AD998" s="36"/>
      <c r="AE998" s="36"/>
      <c r="AR998" s="213" t="s">
        <v>314</v>
      </c>
      <c r="AT998" s="213" t="s">
        <v>205</v>
      </c>
      <c r="AU998" s="213" t="s">
        <v>79</v>
      </c>
      <c r="AY998" s="15" t="s">
        <v>162</v>
      </c>
      <c r="BE998" s="214">
        <f>IF(N998="základní",J998,0)</f>
        <v>0</v>
      </c>
      <c r="BF998" s="214">
        <f>IF(N998="snížená",J998,0)</f>
        <v>0</v>
      </c>
      <c r="BG998" s="214">
        <f>IF(N998="zákl. přenesená",J998,0)</f>
        <v>0</v>
      </c>
      <c r="BH998" s="214">
        <f>IF(N998="sníž. přenesená",J998,0)</f>
        <v>0</v>
      </c>
      <c r="BI998" s="214">
        <f>IF(N998="nulová",J998,0)</f>
        <v>0</v>
      </c>
      <c r="BJ998" s="15" t="s">
        <v>77</v>
      </c>
      <c r="BK998" s="214">
        <f>ROUND(I998*H998,2)</f>
        <v>0</v>
      </c>
      <c r="BL998" s="15" t="s">
        <v>238</v>
      </c>
      <c r="BM998" s="213" t="s">
        <v>3288</v>
      </c>
    </row>
    <row r="999" spans="1:65" s="2" customFormat="1" ht="24.15" customHeight="1">
      <c r="A999" s="36"/>
      <c r="B999" s="37"/>
      <c r="C999" s="220" t="s">
        <v>3289</v>
      </c>
      <c r="D999" s="220" t="s">
        <v>205</v>
      </c>
      <c r="E999" s="221" t="s">
        <v>3290</v>
      </c>
      <c r="F999" s="222" t="s">
        <v>3291</v>
      </c>
      <c r="G999" s="223" t="s">
        <v>235</v>
      </c>
      <c r="H999" s="224">
        <v>9.075</v>
      </c>
      <c r="I999" s="225"/>
      <c r="J999" s="226">
        <f>ROUND(I999*H999,2)</f>
        <v>0</v>
      </c>
      <c r="K999" s="222" t="s">
        <v>19</v>
      </c>
      <c r="L999" s="227"/>
      <c r="M999" s="228" t="s">
        <v>19</v>
      </c>
      <c r="N999" s="229" t="s">
        <v>40</v>
      </c>
      <c r="O999" s="82"/>
      <c r="P999" s="211">
        <f>O999*H999</f>
        <v>0</v>
      </c>
      <c r="Q999" s="211">
        <v>0</v>
      </c>
      <c r="R999" s="211">
        <f>Q999*H999</f>
        <v>0</v>
      </c>
      <c r="S999" s="211">
        <v>0</v>
      </c>
      <c r="T999" s="212">
        <f>S999*H999</f>
        <v>0</v>
      </c>
      <c r="U999" s="36"/>
      <c r="V999" s="36"/>
      <c r="W999" s="36"/>
      <c r="X999" s="36"/>
      <c r="Y999" s="36"/>
      <c r="Z999" s="36"/>
      <c r="AA999" s="36"/>
      <c r="AB999" s="36"/>
      <c r="AC999" s="36"/>
      <c r="AD999" s="36"/>
      <c r="AE999" s="36"/>
      <c r="AR999" s="213" t="s">
        <v>314</v>
      </c>
      <c r="AT999" s="213" t="s">
        <v>205</v>
      </c>
      <c r="AU999" s="213" t="s">
        <v>79</v>
      </c>
      <c r="AY999" s="15" t="s">
        <v>162</v>
      </c>
      <c r="BE999" s="214">
        <f>IF(N999="základní",J999,0)</f>
        <v>0</v>
      </c>
      <c r="BF999" s="214">
        <f>IF(N999="snížená",J999,0)</f>
        <v>0</v>
      </c>
      <c r="BG999" s="214">
        <f>IF(N999="zákl. přenesená",J999,0)</f>
        <v>0</v>
      </c>
      <c r="BH999" s="214">
        <f>IF(N999="sníž. přenesená",J999,0)</f>
        <v>0</v>
      </c>
      <c r="BI999" s="214">
        <f>IF(N999="nulová",J999,0)</f>
        <v>0</v>
      </c>
      <c r="BJ999" s="15" t="s">
        <v>77</v>
      </c>
      <c r="BK999" s="214">
        <f>ROUND(I999*H999,2)</f>
        <v>0</v>
      </c>
      <c r="BL999" s="15" t="s">
        <v>238</v>
      </c>
      <c r="BM999" s="213" t="s">
        <v>3292</v>
      </c>
    </row>
    <row r="1000" spans="1:65" s="2" customFormat="1" ht="44.25" customHeight="1">
      <c r="A1000" s="36"/>
      <c r="B1000" s="37"/>
      <c r="C1000" s="202" t="s">
        <v>3293</v>
      </c>
      <c r="D1000" s="202" t="s">
        <v>164</v>
      </c>
      <c r="E1000" s="203" t="s">
        <v>3294</v>
      </c>
      <c r="F1000" s="204" t="s">
        <v>3295</v>
      </c>
      <c r="G1000" s="205" t="s">
        <v>1519</v>
      </c>
      <c r="H1000" s="234"/>
      <c r="I1000" s="207"/>
      <c r="J1000" s="208">
        <f>ROUND(I1000*H1000,2)</f>
        <v>0</v>
      </c>
      <c r="K1000" s="204" t="s">
        <v>168</v>
      </c>
      <c r="L1000" s="42"/>
      <c r="M1000" s="209" t="s">
        <v>19</v>
      </c>
      <c r="N1000" s="210" t="s">
        <v>40</v>
      </c>
      <c r="O1000" s="82"/>
      <c r="P1000" s="211">
        <f>O1000*H1000</f>
        <v>0</v>
      </c>
      <c r="Q1000" s="211">
        <v>0</v>
      </c>
      <c r="R1000" s="211">
        <f>Q1000*H1000</f>
        <v>0</v>
      </c>
      <c r="S1000" s="211">
        <v>0</v>
      </c>
      <c r="T1000" s="212">
        <f>S1000*H1000</f>
        <v>0</v>
      </c>
      <c r="U1000" s="36"/>
      <c r="V1000" s="36"/>
      <c r="W1000" s="36"/>
      <c r="X1000" s="36"/>
      <c r="Y1000" s="36"/>
      <c r="Z1000" s="36"/>
      <c r="AA1000" s="36"/>
      <c r="AB1000" s="36"/>
      <c r="AC1000" s="36"/>
      <c r="AD1000" s="36"/>
      <c r="AE1000" s="36"/>
      <c r="AR1000" s="213" t="s">
        <v>238</v>
      </c>
      <c r="AT1000" s="213" t="s">
        <v>164</v>
      </c>
      <c r="AU1000" s="213" t="s">
        <v>79</v>
      </c>
      <c r="AY1000" s="15" t="s">
        <v>162</v>
      </c>
      <c r="BE1000" s="214">
        <f>IF(N1000="základní",J1000,0)</f>
        <v>0</v>
      </c>
      <c r="BF1000" s="214">
        <f>IF(N1000="snížená",J1000,0)</f>
        <v>0</v>
      </c>
      <c r="BG1000" s="214">
        <f>IF(N1000="zákl. přenesená",J1000,0)</f>
        <v>0</v>
      </c>
      <c r="BH1000" s="214">
        <f>IF(N1000="sníž. přenesená",J1000,0)</f>
        <v>0</v>
      </c>
      <c r="BI1000" s="214">
        <f>IF(N1000="nulová",J1000,0)</f>
        <v>0</v>
      </c>
      <c r="BJ1000" s="15" t="s">
        <v>77</v>
      </c>
      <c r="BK1000" s="214">
        <f>ROUND(I1000*H1000,2)</f>
        <v>0</v>
      </c>
      <c r="BL1000" s="15" t="s">
        <v>238</v>
      </c>
      <c r="BM1000" s="213" t="s">
        <v>3296</v>
      </c>
    </row>
    <row r="1001" spans="1:47" s="2" customFormat="1" ht="12">
      <c r="A1001" s="36"/>
      <c r="B1001" s="37"/>
      <c r="C1001" s="38"/>
      <c r="D1001" s="215" t="s">
        <v>171</v>
      </c>
      <c r="E1001" s="38"/>
      <c r="F1001" s="216" t="s">
        <v>3297</v>
      </c>
      <c r="G1001" s="38"/>
      <c r="H1001" s="38"/>
      <c r="I1001" s="217"/>
      <c r="J1001" s="38"/>
      <c r="K1001" s="38"/>
      <c r="L1001" s="42"/>
      <c r="M1001" s="218"/>
      <c r="N1001" s="219"/>
      <c r="O1001" s="82"/>
      <c r="P1001" s="82"/>
      <c r="Q1001" s="82"/>
      <c r="R1001" s="82"/>
      <c r="S1001" s="82"/>
      <c r="T1001" s="83"/>
      <c r="U1001" s="36"/>
      <c r="V1001" s="36"/>
      <c r="W1001" s="36"/>
      <c r="X1001" s="36"/>
      <c r="Y1001" s="36"/>
      <c r="Z1001" s="36"/>
      <c r="AA1001" s="36"/>
      <c r="AB1001" s="36"/>
      <c r="AC1001" s="36"/>
      <c r="AD1001" s="36"/>
      <c r="AE1001" s="36"/>
      <c r="AT1001" s="15" t="s">
        <v>171</v>
      </c>
      <c r="AU1001" s="15" t="s">
        <v>79</v>
      </c>
    </row>
    <row r="1002" spans="1:63" s="12" customFormat="1" ht="22.8" customHeight="1">
      <c r="A1002" s="12"/>
      <c r="B1002" s="186"/>
      <c r="C1002" s="187"/>
      <c r="D1002" s="188" t="s">
        <v>68</v>
      </c>
      <c r="E1002" s="200" t="s">
        <v>937</v>
      </c>
      <c r="F1002" s="200" t="s">
        <v>938</v>
      </c>
      <c r="G1002" s="187"/>
      <c r="H1002" s="187"/>
      <c r="I1002" s="190"/>
      <c r="J1002" s="201">
        <f>BK1002</f>
        <v>0</v>
      </c>
      <c r="K1002" s="187"/>
      <c r="L1002" s="192"/>
      <c r="M1002" s="193"/>
      <c r="N1002" s="194"/>
      <c r="O1002" s="194"/>
      <c r="P1002" s="195">
        <f>SUM(P1003:P1016)</f>
        <v>0</v>
      </c>
      <c r="Q1002" s="194"/>
      <c r="R1002" s="195">
        <f>SUM(R1003:R1016)</f>
        <v>1.6581921499999999</v>
      </c>
      <c r="S1002" s="194"/>
      <c r="T1002" s="196">
        <f>SUM(T1003:T1016)</f>
        <v>0</v>
      </c>
      <c r="U1002" s="12"/>
      <c r="V1002" s="12"/>
      <c r="W1002" s="12"/>
      <c r="X1002" s="12"/>
      <c r="Y1002" s="12"/>
      <c r="Z1002" s="12"/>
      <c r="AA1002" s="12"/>
      <c r="AB1002" s="12"/>
      <c r="AC1002" s="12"/>
      <c r="AD1002" s="12"/>
      <c r="AE1002" s="12"/>
      <c r="AR1002" s="197" t="s">
        <v>79</v>
      </c>
      <c r="AT1002" s="198" t="s">
        <v>68</v>
      </c>
      <c r="AU1002" s="198" t="s">
        <v>77</v>
      </c>
      <c r="AY1002" s="197" t="s">
        <v>162</v>
      </c>
      <c r="BK1002" s="199">
        <f>SUM(BK1003:BK1016)</f>
        <v>0</v>
      </c>
    </row>
    <row r="1003" spans="1:65" s="2" customFormat="1" ht="24.15" customHeight="1">
      <c r="A1003" s="36"/>
      <c r="B1003" s="37"/>
      <c r="C1003" s="202" t="s">
        <v>3298</v>
      </c>
      <c r="D1003" s="202" t="s">
        <v>164</v>
      </c>
      <c r="E1003" s="203" t="s">
        <v>3299</v>
      </c>
      <c r="F1003" s="204" t="s">
        <v>3300</v>
      </c>
      <c r="G1003" s="205" t="s">
        <v>235</v>
      </c>
      <c r="H1003" s="206">
        <v>319.685</v>
      </c>
      <c r="I1003" s="207"/>
      <c r="J1003" s="208">
        <f>ROUND(I1003*H1003,2)</f>
        <v>0</v>
      </c>
      <c r="K1003" s="204" t="s">
        <v>168</v>
      </c>
      <c r="L1003" s="42"/>
      <c r="M1003" s="209" t="s">
        <v>19</v>
      </c>
      <c r="N1003" s="210" t="s">
        <v>40</v>
      </c>
      <c r="O1003" s="82"/>
      <c r="P1003" s="211">
        <f>O1003*H1003</f>
        <v>0</v>
      </c>
      <c r="Q1003" s="211">
        <v>0.00014</v>
      </c>
      <c r="R1003" s="211">
        <f>Q1003*H1003</f>
        <v>0.044755899999999994</v>
      </c>
      <c r="S1003" s="211">
        <v>0</v>
      </c>
      <c r="T1003" s="212">
        <f>S1003*H1003</f>
        <v>0</v>
      </c>
      <c r="U1003" s="36"/>
      <c r="V1003" s="36"/>
      <c r="W1003" s="36"/>
      <c r="X1003" s="36"/>
      <c r="Y1003" s="36"/>
      <c r="Z1003" s="36"/>
      <c r="AA1003" s="36"/>
      <c r="AB1003" s="36"/>
      <c r="AC1003" s="36"/>
      <c r="AD1003" s="36"/>
      <c r="AE1003" s="36"/>
      <c r="AR1003" s="213" t="s">
        <v>238</v>
      </c>
      <c r="AT1003" s="213" t="s">
        <v>164</v>
      </c>
      <c r="AU1003" s="213" t="s">
        <v>79</v>
      </c>
      <c r="AY1003" s="15" t="s">
        <v>162</v>
      </c>
      <c r="BE1003" s="214">
        <f>IF(N1003="základní",J1003,0)</f>
        <v>0</v>
      </c>
      <c r="BF1003" s="214">
        <f>IF(N1003="snížená",J1003,0)</f>
        <v>0</v>
      </c>
      <c r="BG1003" s="214">
        <f>IF(N1003="zákl. přenesená",J1003,0)</f>
        <v>0</v>
      </c>
      <c r="BH1003" s="214">
        <f>IF(N1003="sníž. přenesená",J1003,0)</f>
        <v>0</v>
      </c>
      <c r="BI1003" s="214">
        <f>IF(N1003="nulová",J1003,0)</f>
        <v>0</v>
      </c>
      <c r="BJ1003" s="15" t="s">
        <v>77</v>
      </c>
      <c r="BK1003" s="214">
        <f>ROUND(I1003*H1003,2)</f>
        <v>0</v>
      </c>
      <c r="BL1003" s="15" t="s">
        <v>238</v>
      </c>
      <c r="BM1003" s="213" t="s">
        <v>3301</v>
      </c>
    </row>
    <row r="1004" spans="1:47" s="2" customFormat="1" ht="12">
      <c r="A1004" s="36"/>
      <c r="B1004" s="37"/>
      <c r="C1004" s="38"/>
      <c r="D1004" s="215" t="s">
        <v>171</v>
      </c>
      <c r="E1004" s="38"/>
      <c r="F1004" s="216" t="s">
        <v>3302</v>
      </c>
      <c r="G1004" s="38"/>
      <c r="H1004" s="38"/>
      <c r="I1004" s="217"/>
      <c r="J1004" s="38"/>
      <c r="K1004" s="38"/>
      <c r="L1004" s="42"/>
      <c r="M1004" s="218"/>
      <c r="N1004" s="219"/>
      <c r="O1004" s="82"/>
      <c r="P1004" s="82"/>
      <c r="Q1004" s="82"/>
      <c r="R1004" s="82"/>
      <c r="S1004" s="82"/>
      <c r="T1004" s="83"/>
      <c r="U1004" s="36"/>
      <c r="V1004" s="36"/>
      <c r="W1004" s="36"/>
      <c r="X1004" s="36"/>
      <c r="Y1004" s="36"/>
      <c r="Z1004" s="36"/>
      <c r="AA1004" s="36"/>
      <c r="AB1004" s="36"/>
      <c r="AC1004" s="36"/>
      <c r="AD1004" s="36"/>
      <c r="AE1004" s="36"/>
      <c r="AT1004" s="15" t="s">
        <v>171</v>
      </c>
      <c r="AU1004" s="15" t="s">
        <v>79</v>
      </c>
    </row>
    <row r="1005" spans="1:65" s="2" customFormat="1" ht="24.15" customHeight="1">
      <c r="A1005" s="36"/>
      <c r="B1005" s="37"/>
      <c r="C1005" s="202" t="s">
        <v>3303</v>
      </c>
      <c r="D1005" s="202" t="s">
        <v>164</v>
      </c>
      <c r="E1005" s="203" t="s">
        <v>950</v>
      </c>
      <c r="F1005" s="204" t="s">
        <v>951</v>
      </c>
      <c r="G1005" s="205" t="s">
        <v>235</v>
      </c>
      <c r="H1005" s="206">
        <v>71.508</v>
      </c>
      <c r="I1005" s="207"/>
      <c r="J1005" s="208">
        <f>ROUND(I1005*H1005,2)</f>
        <v>0</v>
      </c>
      <c r="K1005" s="204" t="s">
        <v>168</v>
      </c>
      <c r="L1005" s="42"/>
      <c r="M1005" s="209" t="s">
        <v>19</v>
      </c>
      <c r="N1005" s="210" t="s">
        <v>40</v>
      </c>
      <c r="O1005" s="82"/>
      <c r="P1005" s="211">
        <f>O1005*H1005</f>
        <v>0</v>
      </c>
      <c r="Q1005" s="211">
        <v>0.00014</v>
      </c>
      <c r="R1005" s="211">
        <f>Q1005*H1005</f>
        <v>0.010011119999999998</v>
      </c>
      <c r="S1005" s="211">
        <v>0</v>
      </c>
      <c r="T1005" s="212">
        <f>S1005*H1005</f>
        <v>0</v>
      </c>
      <c r="U1005" s="36"/>
      <c r="V1005" s="36"/>
      <c r="W1005" s="36"/>
      <c r="X1005" s="36"/>
      <c r="Y1005" s="36"/>
      <c r="Z1005" s="36"/>
      <c r="AA1005" s="36"/>
      <c r="AB1005" s="36"/>
      <c r="AC1005" s="36"/>
      <c r="AD1005" s="36"/>
      <c r="AE1005" s="36"/>
      <c r="AR1005" s="213" t="s">
        <v>238</v>
      </c>
      <c r="AT1005" s="213" t="s">
        <v>164</v>
      </c>
      <c r="AU1005" s="213" t="s">
        <v>79</v>
      </c>
      <c r="AY1005" s="15" t="s">
        <v>162</v>
      </c>
      <c r="BE1005" s="214">
        <f>IF(N1005="základní",J1005,0)</f>
        <v>0</v>
      </c>
      <c r="BF1005" s="214">
        <f>IF(N1005="snížená",J1005,0)</f>
        <v>0</v>
      </c>
      <c r="BG1005" s="214">
        <f>IF(N1005="zákl. přenesená",J1005,0)</f>
        <v>0</v>
      </c>
      <c r="BH1005" s="214">
        <f>IF(N1005="sníž. přenesená",J1005,0)</f>
        <v>0</v>
      </c>
      <c r="BI1005" s="214">
        <f>IF(N1005="nulová",J1005,0)</f>
        <v>0</v>
      </c>
      <c r="BJ1005" s="15" t="s">
        <v>77</v>
      </c>
      <c r="BK1005" s="214">
        <f>ROUND(I1005*H1005,2)</f>
        <v>0</v>
      </c>
      <c r="BL1005" s="15" t="s">
        <v>238</v>
      </c>
      <c r="BM1005" s="213" t="s">
        <v>3304</v>
      </c>
    </row>
    <row r="1006" spans="1:47" s="2" customFormat="1" ht="12">
      <c r="A1006" s="36"/>
      <c r="B1006" s="37"/>
      <c r="C1006" s="38"/>
      <c r="D1006" s="215" t="s">
        <v>171</v>
      </c>
      <c r="E1006" s="38"/>
      <c r="F1006" s="216" t="s">
        <v>953</v>
      </c>
      <c r="G1006" s="38"/>
      <c r="H1006" s="38"/>
      <c r="I1006" s="217"/>
      <c r="J1006" s="38"/>
      <c r="K1006" s="38"/>
      <c r="L1006" s="42"/>
      <c r="M1006" s="218"/>
      <c r="N1006" s="219"/>
      <c r="O1006" s="82"/>
      <c r="P1006" s="82"/>
      <c r="Q1006" s="82"/>
      <c r="R1006" s="82"/>
      <c r="S1006" s="82"/>
      <c r="T1006" s="83"/>
      <c r="U1006" s="36"/>
      <c r="V1006" s="36"/>
      <c r="W1006" s="36"/>
      <c r="X1006" s="36"/>
      <c r="Y1006" s="36"/>
      <c r="Z1006" s="36"/>
      <c r="AA1006" s="36"/>
      <c r="AB1006" s="36"/>
      <c r="AC1006" s="36"/>
      <c r="AD1006" s="36"/>
      <c r="AE1006" s="36"/>
      <c r="AT1006" s="15" t="s">
        <v>171</v>
      </c>
      <c r="AU1006" s="15" t="s">
        <v>79</v>
      </c>
    </row>
    <row r="1007" spans="1:65" s="2" customFormat="1" ht="24.15" customHeight="1">
      <c r="A1007" s="36"/>
      <c r="B1007" s="37"/>
      <c r="C1007" s="202" t="s">
        <v>3305</v>
      </c>
      <c r="D1007" s="202" t="s">
        <v>164</v>
      </c>
      <c r="E1007" s="203" t="s">
        <v>3306</v>
      </c>
      <c r="F1007" s="204" t="s">
        <v>3307</v>
      </c>
      <c r="G1007" s="205" t="s">
        <v>235</v>
      </c>
      <c r="H1007" s="206">
        <v>639.37</v>
      </c>
      <c r="I1007" s="207"/>
      <c r="J1007" s="208">
        <f>ROUND(I1007*H1007,2)</f>
        <v>0</v>
      </c>
      <c r="K1007" s="204" t="s">
        <v>168</v>
      </c>
      <c r="L1007" s="42"/>
      <c r="M1007" s="209" t="s">
        <v>19</v>
      </c>
      <c r="N1007" s="210" t="s">
        <v>40</v>
      </c>
      <c r="O1007" s="82"/>
      <c r="P1007" s="211">
        <f>O1007*H1007</f>
        <v>0</v>
      </c>
      <c r="Q1007" s="211">
        <v>0.00012</v>
      </c>
      <c r="R1007" s="211">
        <f>Q1007*H1007</f>
        <v>0.0767244</v>
      </c>
      <c r="S1007" s="211">
        <v>0</v>
      </c>
      <c r="T1007" s="212">
        <f>S1007*H1007</f>
        <v>0</v>
      </c>
      <c r="U1007" s="36"/>
      <c r="V1007" s="36"/>
      <c r="W1007" s="36"/>
      <c r="X1007" s="36"/>
      <c r="Y1007" s="36"/>
      <c r="Z1007" s="36"/>
      <c r="AA1007" s="36"/>
      <c r="AB1007" s="36"/>
      <c r="AC1007" s="36"/>
      <c r="AD1007" s="36"/>
      <c r="AE1007" s="36"/>
      <c r="AR1007" s="213" t="s">
        <v>238</v>
      </c>
      <c r="AT1007" s="213" t="s">
        <v>164</v>
      </c>
      <c r="AU1007" s="213" t="s">
        <v>79</v>
      </c>
      <c r="AY1007" s="15" t="s">
        <v>162</v>
      </c>
      <c r="BE1007" s="214">
        <f>IF(N1007="základní",J1007,0)</f>
        <v>0</v>
      </c>
      <c r="BF1007" s="214">
        <f>IF(N1007="snížená",J1007,0)</f>
        <v>0</v>
      </c>
      <c r="BG1007" s="214">
        <f>IF(N1007="zákl. přenesená",J1007,0)</f>
        <v>0</v>
      </c>
      <c r="BH1007" s="214">
        <f>IF(N1007="sníž. přenesená",J1007,0)</f>
        <v>0</v>
      </c>
      <c r="BI1007" s="214">
        <f>IF(N1007="nulová",J1007,0)</f>
        <v>0</v>
      </c>
      <c r="BJ1007" s="15" t="s">
        <v>77</v>
      </c>
      <c r="BK1007" s="214">
        <f>ROUND(I1007*H1007,2)</f>
        <v>0</v>
      </c>
      <c r="BL1007" s="15" t="s">
        <v>238</v>
      </c>
      <c r="BM1007" s="213" t="s">
        <v>3308</v>
      </c>
    </row>
    <row r="1008" spans="1:47" s="2" customFormat="1" ht="12">
      <c r="A1008" s="36"/>
      <c r="B1008" s="37"/>
      <c r="C1008" s="38"/>
      <c r="D1008" s="215" t="s">
        <v>171</v>
      </c>
      <c r="E1008" s="38"/>
      <c r="F1008" s="216" t="s">
        <v>3309</v>
      </c>
      <c r="G1008" s="38"/>
      <c r="H1008" s="38"/>
      <c r="I1008" s="217"/>
      <c r="J1008" s="38"/>
      <c r="K1008" s="38"/>
      <c r="L1008" s="42"/>
      <c r="M1008" s="218"/>
      <c r="N1008" s="219"/>
      <c r="O1008" s="82"/>
      <c r="P1008" s="82"/>
      <c r="Q1008" s="82"/>
      <c r="R1008" s="82"/>
      <c r="S1008" s="82"/>
      <c r="T1008" s="83"/>
      <c r="U1008" s="36"/>
      <c r="V1008" s="36"/>
      <c r="W1008" s="36"/>
      <c r="X1008" s="36"/>
      <c r="Y1008" s="36"/>
      <c r="Z1008" s="36"/>
      <c r="AA1008" s="36"/>
      <c r="AB1008" s="36"/>
      <c r="AC1008" s="36"/>
      <c r="AD1008" s="36"/>
      <c r="AE1008" s="36"/>
      <c r="AT1008" s="15" t="s">
        <v>171</v>
      </c>
      <c r="AU1008" s="15" t="s">
        <v>79</v>
      </c>
    </row>
    <row r="1009" spans="1:65" s="2" customFormat="1" ht="24.15" customHeight="1">
      <c r="A1009" s="36"/>
      <c r="B1009" s="37"/>
      <c r="C1009" s="202" t="s">
        <v>3310</v>
      </c>
      <c r="D1009" s="202" t="s">
        <v>164</v>
      </c>
      <c r="E1009" s="203" t="s">
        <v>3311</v>
      </c>
      <c r="F1009" s="204" t="s">
        <v>3312</v>
      </c>
      <c r="G1009" s="205" t="s">
        <v>235</v>
      </c>
      <c r="H1009" s="206">
        <v>131.394</v>
      </c>
      <c r="I1009" s="207"/>
      <c r="J1009" s="208">
        <f>ROUND(I1009*H1009,2)</f>
        <v>0</v>
      </c>
      <c r="K1009" s="204" t="s">
        <v>168</v>
      </c>
      <c r="L1009" s="42"/>
      <c r="M1009" s="209" t="s">
        <v>19</v>
      </c>
      <c r="N1009" s="210" t="s">
        <v>40</v>
      </c>
      <c r="O1009" s="82"/>
      <c r="P1009" s="211">
        <f>O1009*H1009</f>
        <v>0</v>
      </c>
      <c r="Q1009" s="211">
        <v>0.00015</v>
      </c>
      <c r="R1009" s="211">
        <f>Q1009*H1009</f>
        <v>0.0197091</v>
      </c>
      <c r="S1009" s="211">
        <v>0</v>
      </c>
      <c r="T1009" s="212">
        <f>S1009*H1009</f>
        <v>0</v>
      </c>
      <c r="U1009" s="36"/>
      <c r="V1009" s="36"/>
      <c r="W1009" s="36"/>
      <c r="X1009" s="36"/>
      <c r="Y1009" s="36"/>
      <c r="Z1009" s="36"/>
      <c r="AA1009" s="36"/>
      <c r="AB1009" s="36"/>
      <c r="AC1009" s="36"/>
      <c r="AD1009" s="36"/>
      <c r="AE1009" s="36"/>
      <c r="AR1009" s="213" t="s">
        <v>238</v>
      </c>
      <c r="AT1009" s="213" t="s">
        <v>164</v>
      </c>
      <c r="AU1009" s="213" t="s">
        <v>79</v>
      </c>
      <c r="AY1009" s="15" t="s">
        <v>162</v>
      </c>
      <c r="BE1009" s="214">
        <f>IF(N1009="základní",J1009,0)</f>
        <v>0</v>
      </c>
      <c r="BF1009" s="214">
        <f>IF(N1009="snížená",J1009,0)</f>
        <v>0</v>
      </c>
      <c r="BG1009" s="214">
        <f>IF(N1009="zákl. přenesená",J1009,0)</f>
        <v>0</v>
      </c>
      <c r="BH1009" s="214">
        <f>IF(N1009="sníž. přenesená",J1009,0)</f>
        <v>0</v>
      </c>
      <c r="BI1009" s="214">
        <f>IF(N1009="nulová",J1009,0)</f>
        <v>0</v>
      </c>
      <c r="BJ1009" s="15" t="s">
        <v>77</v>
      </c>
      <c r="BK1009" s="214">
        <f>ROUND(I1009*H1009,2)</f>
        <v>0</v>
      </c>
      <c r="BL1009" s="15" t="s">
        <v>238</v>
      </c>
      <c r="BM1009" s="213" t="s">
        <v>3313</v>
      </c>
    </row>
    <row r="1010" spans="1:47" s="2" customFormat="1" ht="12">
      <c r="A1010" s="36"/>
      <c r="B1010" s="37"/>
      <c r="C1010" s="38"/>
      <c r="D1010" s="215" t="s">
        <v>171</v>
      </c>
      <c r="E1010" s="38"/>
      <c r="F1010" s="216" t="s">
        <v>3314</v>
      </c>
      <c r="G1010" s="38"/>
      <c r="H1010" s="38"/>
      <c r="I1010" s="217"/>
      <c r="J1010" s="38"/>
      <c r="K1010" s="38"/>
      <c r="L1010" s="42"/>
      <c r="M1010" s="218"/>
      <c r="N1010" s="219"/>
      <c r="O1010" s="82"/>
      <c r="P1010" s="82"/>
      <c r="Q1010" s="82"/>
      <c r="R1010" s="82"/>
      <c r="S1010" s="82"/>
      <c r="T1010" s="83"/>
      <c r="U1010" s="36"/>
      <c r="V1010" s="36"/>
      <c r="W1010" s="36"/>
      <c r="X1010" s="36"/>
      <c r="Y1010" s="36"/>
      <c r="Z1010" s="36"/>
      <c r="AA1010" s="36"/>
      <c r="AB1010" s="36"/>
      <c r="AC1010" s="36"/>
      <c r="AD1010" s="36"/>
      <c r="AE1010" s="36"/>
      <c r="AT1010" s="15" t="s">
        <v>171</v>
      </c>
      <c r="AU1010" s="15" t="s">
        <v>79</v>
      </c>
    </row>
    <row r="1011" spans="1:65" s="2" customFormat="1" ht="44.25" customHeight="1">
      <c r="A1011" s="36"/>
      <c r="B1011" s="37"/>
      <c r="C1011" s="202" t="s">
        <v>3315</v>
      </c>
      <c r="D1011" s="202" t="s">
        <v>164</v>
      </c>
      <c r="E1011" s="203" t="s">
        <v>3316</v>
      </c>
      <c r="F1011" s="204" t="s">
        <v>3317</v>
      </c>
      <c r="G1011" s="205" t="s">
        <v>235</v>
      </c>
      <c r="H1011" s="206">
        <v>131.394</v>
      </c>
      <c r="I1011" s="207"/>
      <c r="J1011" s="208">
        <f>ROUND(I1011*H1011,2)</f>
        <v>0</v>
      </c>
      <c r="K1011" s="204" t="s">
        <v>168</v>
      </c>
      <c r="L1011" s="42"/>
      <c r="M1011" s="209" t="s">
        <v>19</v>
      </c>
      <c r="N1011" s="210" t="s">
        <v>40</v>
      </c>
      <c r="O1011" s="82"/>
      <c r="P1011" s="211">
        <f>O1011*H1011</f>
        <v>0</v>
      </c>
      <c r="Q1011" s="211">
        <v>0.00033</v>
      </c>
      <c r="R1011" s="211">
        <f>Q1011*H1011</f>
        <v>0.04336002</v>
      </c>
      <c r="S1011" s="211">
        <v>0</v>
      </c>
      <c r="T1011" s="212">
        <f>S1011*H1011</f>
        <v>0</v>
      </c>
      <c r="U1011" s="36"/>
      <c r="V1011" s="36"/>
      <c r="W1011" s="36"/>
      <c r="X1011" s="36"/>
      <c r="Y1011" s="36"/>
      <c r="Z1011" s="36"/>
      <c r="AA1011" s="36"/>
      <c r="AB1011" s="36"/>
      <c r="AC1011" s="36"/>
      <c r="AD1011" s="36"/>
      <c r="AE1011" s="36"/>
      <c r="AR1011" s="213" t="s">
        <v>238</v>
      </c>
      <c r="AT1011" s="213" t="s">
        <v>164</v>
      </c>
      <c r="AU1011" s="213" t="s">
        <v>79</v>
      </c>
      <c r="AY1011" s="15" t="s">
        <v>162</v>
      </c>
      <c r="BE1011" s="214">
        <f>IF(N1011="základní",J1011,0)</f>
        <v>0</v>
      </c>
      <c r="BF1011" s="214">
        <f>IF(N1011="snížená",J1011,0)</f>
        <v>0</v>
      </c>
      <c r="BG1011" s="214">
        <f>IF(N1011="zákl. přenesená",J1011,0)</f>
        <v>0</v>
      </c>
      <c r="BH1011" s="214">
        <f>IF(N1011="sníž. přenesená",J1011,0)</f>
        <v>0</v>
      </c>
      <c r="BI1011" s="214">
        <f>IF(N1011="nulová",J1011,0)</f>
        <v>0</v>
      </c>
      <c r="BJ1011" s="15" t="s">
        <v>77</v>
      </c>
      <c r="BK1011" s="214">
        <f>ROUND(I1011*H1011,2)</f>
        <v>0</v>
      </c>
      <c r="BL1011" s="15" t="s">
        <v>238</v>
      </c>
      <c r="BM1011" s="213" t="s">
        <v>3318</v>
      </c>
    </row>
    <row r="1012" spans="1:47" s="2" customFormat="1" ht="12">
      <c r="A1012" s="36"/>
      <c r="B1012" s="37"/>
      <c r="C1012" s="38"/>
      <c r="D1012" s="215" t="s">
        <v>171</v>
      </c>
      <c r="E1012" s="38"/>
      <c r="F1012" s="216" t="s">
        <v>3319</v>
      </c>
      <c r="G1012" s="38"/>
      <c r="H1012" s="38"/>
      <c r="I1012" s="217"/>
      <c r="J1012" s="38"/>
      <c r="K1012" s="38"/>
      <c r="L1012" s="42"/>
      <c r="M1012" s="218"/>
      <c r="N1012" s="219"/>
      <c r="O1012" s="82"/>
      <c r="P1012" s="82"/>
      <c r="Q1012" s="82"/>
      <c r="R1012" s="82"/>
      <c r="S1012" s="82"/>
      <c r="T1012" s="83"/>
      <c r="U1012" s="36"/>
      <c r="V1012" s="36"/>
      <c r="W1012" s="36"/>
      <c r="X1012" s="36"/>
      <c r="Y1012" s="36"/>
      <c r="Z1012" s="36"/>
      <c r="AA1012" s="36"/>
      <c r="AB1012" s="36"/>
      <c r="AC1012" s="36"/>
      <c r="AD1012" s="36"/>
      <c r="AE1012" s="36"/>
      <c r="AT1012" s="15" t="s">
        <v>171</v>
      </c>
      <c r="AU1012" s="15" t="s">
        <v>79</v>
      </c>
    </row>
    <row r="1013" spans="1:65" s="2" customFormat="1" ht="37.8" customHeight="1">
      <c r="A1013" s="36"/>
      <c r="B1013" s="37"/>
      <c r="C1013" s="202" t="s">
        <v>3320</v>
      </c>
      <c r="D1013" s="202" t="s">
        <v>164</v>
      </c>
      <c r="E1013" s="203" t="s">
        <v>3321</v>
      </c>
      <c r="F1013" s="204" t="s">
        <v>3322</v>
      </c>
      <c r="G1013" s="205" t="s">
        <v>235</v>
      </c>
      <c r="H1013" s="206">
        <v>2161.947</v>
      </c>
      <c r="I1013" s="207"/>
      <c r="J1013" s="208">
        <f>ROUND(I1013*H1013,2)</f>
        <v>0</v>
      </c>
      <c r="K1013" s="204" t="s">
        <v>168</v>
      </c>
      <c r="L1013" s="42"/>
      <c r="M1013" s="209" t="s">
        <v>19</v>
      </c>
      <c r="N1013" s="210" t="s">
        <v>40</v>
      </c>
      <c r="O1013" s="82"/>
      <c r="P1013" s="211">
        <f>O1013*H1013</f>
        <v>0</v>
      </c>
      <c r="Q1013" s="211">
        <v>0.00027</v>
      </c>
      <c r="R1013" s="211">
        <f>Q1013*H1013</f>
        <v>0.5837256900000001</v>
      </c>
      <c r="S1013" s="211">
        <v>0</v>
      </c>
      <c r="T1013" s="212">
        <f>S1013*H1013</f>
        <v>0</v>
      </c>
      <c r="U1013" s="36"/>
      <c r="V1013" s="36"/>
      <c r="W1013" s="36"/>
      <c r="X1013" s="36"/>
      <c r="Y1013" s="36"/>
      <c r="Z1013" s="36"/>
      <c r="AA1013" s="36"/>
      <c r="AB1013" s="36"/>
      <c r="AC1013" s="36"/>
      <c r="AD1013" s="36"/>
      <c r="AE1013" s="36"/>
      <c r="AR1013" s="213" t="s">
        <v>169</v>
      </c>
      <c r="AT1013" s="213" t="s">
        <v>164</v>
      </c>
      <c r="AU1013" s="213" t="s">
        <v>79</v>
      </c>
      <c r="AY1013" s="15" t="s">
        <v>162</v>
      </c>
      <c r="BE1013" s="214">
        <f>IF(N1013="základní",J1013,0)</f>
        <v>0</v>
      </c>
      <c r="BF1013" s="214">
        <f>IF(N1013="snížená",J1013,0)</f>
        <v>0</v>
      </c>
      <c r="BG1013" s="214">
        <f>IF(N1013="zákl. přenesená",J1013,0)</f>
        <v>0</v>
      </c>
      <c r="BH1013" s="214">
        <f>IF(N1013="sníž. přenesená",J1013,0)</f>
        <v>0</v>
      </c>
      <c r="BI1013" s="214">
        <f>IF(N1013="nulová",J1013,0)</f>
        <v>0</v>
      </c>
      <c r="BJ1013" s="15" t="s">
        <v>77</v>
      </c>
      <c r="BK1013" s="214">
        <f>ROUND(I1013*H1013,2)</f>
        <v>0</v>
      </c>
      <c r="BL1013" s="15" t="s">
        <v>169</v>
      </c>
      <c r="BM1013" s="213" t="s">
        <v>3323</v>
      </c>
    </row>
    <row r="1014" spans="1:47" s="2" customFormat="1" ht="12">
      <c r="A1014" s="36"/>
      <c r="B1014" s="37"/>
      <c r="C1014" s="38"/>
      <c r="D1014" s="215" t="s">
        <v>171</v>
      </c>
      <c r="E1014" s="38"/>
      <c r="F1014" s="216" t="s">
        <v>3324</v>
      </c>
      <c r="G1014" s="38"/>
      <c r="H1014" s="38"/>
      <c r="I1014" s="217"/>
      <c r="J1014" s="38"/>
      <c r="K1014" s="38"/>
      <c r="L1014" s="42"/>
      <c r="M1014" s="218"/>
      <c r="N1014" s="219"/>
      <c r="O1014" s="82"/>
      <c r="P1014" s="82"/>
      <c r="Q1014" s="82"/>
      <c r="R1014" s="82"/>
      <c r="S1014" s="82"/>
      <c r="T1014" s="83"/>
      <c r="U1014" s="36"/>
      <c r="V1014" s="36"/>
      <c r="W1014" s="36"/>
      <c r="X1014" s="36"/>
      <c r="Y1014" s="36"/>
      <c r="Z1014" s="36"/>
      <c r="AA1014" s="36"/>
      <c r="AB1014" s="36"/>
      <c r="AC1014" s="36"/>
      <c r="AD1014" s="36"/>
      <c r="AE1014" s="36"/>
      <c r="AT1014" s="15" t="s">
        <v>171</v>
      </c>
      <c r="AU1014" s="15" t="s">
        <v>79</v>
      </c>
    </row>
    <row r="1015" spans="1:65" s="2" customFormat="1" ht="44.25" customHeight="1">
      <c r="A1015" s="36"/>
      <c r="B1015" s="37"/>
      <c r="C1015" s="202" t="s">
        <v>3325</v>
      </c>
      <c r="D1015" s="202" t="s">
        <v>164</v>
      </c>
      <c r="E1015" s="203" t="s">
        <v>3326</v>
      </c>
      <c r="F1015" s="204" t="s">
        <v>3327</v>
      </c>
      <c r="G1015" s="205" t="s">
        <v>235</v>
      </c>
      <c r="H1015" s="206">
        <v>2146.112</v>
      </c>
      <c r="I1015" s="207"/>
      <c r="J1015" s="208">
        <f>ROUND(I1015*H1015,2)</f>
        <v>0</v>
      </c>
      <c r="K1015" s="204" t="s">
        <v>168</v>
      </c>
      <c r="L1015" s="42"/>
      <c r="M1015" s="209" t="s">
        <v>19</v>
      </c>
      <c r="N1015" s="210" t="s">
        <v>40</v>
      </c>
      <c r="O1015" s="82"/>
      <c r="P1015" s="211">
        <f>O1015*H1015</f>
        <v>0</v>
      </c>
      <c r="Q1015" s="211">
        <v>0.00041</v>
      </c>
      <c r="R1015" s="211">
        <f>Q1015*H1015</f>
        <v>0.87990592</v>
      </c>
      <c r="S1015" s="211">
        <v>0</v>
      </c>
      <c r="T1015" s="212">
        <f>S1015*H1015</f>
        <v>0</v>
      </c>
      <c r="U1015" s="36"/>
      <c r="V1015" s="36"/>
      <c r="W1015" s="36"/>
      <c r="X1015" s="36"/>
      <c r="Y1015" s="36"/>
      <c r="Z1015" s="36"/>
      <c r="AA1015" s="36"/>
      <c r="AB1015" s="36"/>
      <c r="AC1015" s="36"/>
      <c r="AD1015" s="36"/>
      <c r="AE1015" s="36"/>
      <c r="AR1015" s="213" t="s">
        <v>238</v>
      </c>
      <c r="AT1015" s="213" t="s">
        <v>164</v>
      </c>
      <c r="AU1015" s="213" t="s">
        <v>79</v>
      </c>
      <c r="AY1015" s="15" t="s">
        <v>162</v>
      </c>
      <c r="BE1015" s="214">
        <f>IF(N1015="základní",J1015,0)</f>
        <v>0</v>
      </c>
      <c r="BF1015" s="214">
        <f>IF(N1015="snížená",J1015,0)</f>
        <v>0</v>
      </c>
      <c r="BG1015" s="214">
        <f>IF(N1015="zákl. přenesená",J1015,0)</f>
        <v>0</v>
      </c>
      <c r="BH1015" s="214">
        <f>IF(N1015="sníž. přenesená",J1015,0)</f>
        <v>0</v>
      </c>
      <c r="BI1015" s="214">
        <f>IF(N1015="nulová",J1015,0)</f>
        <v>0</v>
      </c>
      <c r="BJ1015" s="15" t="s">
        <v>77</v>
      </c>
      <c r="BK1015" s="214">
        <f>ROUND(I1015*H1015,2)</f>
        <v>0</v>
      </c>
      <c r="BL1015" s="15" t="s">
        <v>238</v>
      </c>
      <c r="BM1015" s="213" t="s">
        <v>3328</v>
      </c>
    </row>
    <row r="1016" spans="1:47" s="2" customFormat="1" ht="12">
      <c r="A1016" s="36"/>
      <c r="B1016" s="37"/>
      <c r="C1016" s="38"/>
      <c r="D1016" s="215" t="s">
        <v>171</v>
      </c>
      <c r="E1016" s="38"/>
      <c r="F1016" s="216" t="s">
        <v>3329</v>
      </c>
      <c r="G1016" s="38"/>
      <c r="H1016" s="38"/>
      <c r="I1016" s="217"/>
      <c r="J1016" s="38"/>
      <c r="K1016" s="38"/>
      <c r="L1016" s="42"/>
      <c r="M1016" s="218"/>
      <c r="N1016" s="219"/>
      <c r="O1016" s="82"/>
      <c r="P1016" s="82"/>
      <c r="Q1016" s="82"/>
      <c r="R1016" s="82"/>
      <c r="S1016" s="82"/>
      <c r="T1016" s="83"/>
      <c r="U1016" s="36"/>
      <c r="V1016" s="36"/>
      <c r="W1016" s="36"/>
      <c r="X1016" s="36"/>
      <c r="Y1016" s="36"/>
      <c r="Z1016" s="36"/>
      <c r="AA1016" s="36"/>
      <c r="AB1016" s="36"/>
      <c r="AC1016" s="36"/>
      <c r="AD1016" s="36"/>
      <c r="AE1016" s="36"/>
      <c r="AT1016" s="15" t="s">
        <v>171</v>
      </c>
      <c r="AU1016" s="15" t="s">
        <v>79</v>
      </c>
    </row>
    <row r="1017" spans="1:63" s="12" customFormat="1" ht="22.8" customHeight="1">
      <c r="A1017" s="12"/>
      <c r="B1017" s="186"/>
      <c r="C1017" s="187"/>
      <c r="D1017" s="188" t="s">
        <v>68</v>
      </c>
      <c r="E1017" s="200" t="s">
        <v>3330</v>
      </c>
      <c r="F1017" s="200" t="s">
        <v>3331</v>
      </c>
      <c r="G1017" s="187"/>
      <c r="H1017" s="187"/>
      <c r="I1017" s="190"/>
      <c r="J1017" s="201">
        <f>BK1017</f>
        <v>0</v>
      </c>
      <c r="K1017" s="187"/>
      <c r="L1017" s="192"/>
      <c r="M1017" s="193"/>
      <c r="N1017" s="194"/>
      <c r="O1017" s="194"/>
      <c r="P1017" s="195">
        <f>SUM(P1018:P1026)</f>
        <v>0</v>
      </c>
      <c r="Q1017" s="194"/>
      <c r="R1017" s="195">
        <f>SUM(R1018:R1026)</f>
        <v>3.16567675</v>
      </c>
      <c r="S1017" s="194"/>
      <c r="T1017" s="196">
        <f>SUM(T1018:T1026)</f>
        <v>0</v>
      </c>
      <c r="U1017" s="12"/>
      <c r="V1017" s="12"/>
      <c r="W1017" s="12"/>
      <c r="X1017" s="12"/>
      <c r="Y1017" s="12"/>
      <c r="Z1017" s="12"/>
      <c r="AA1017" s="12"/>
      <c r="AB1017" s="12"/>
      <c r="AC1017" s="12"/>
      <c r="AD1017" s="12"/>
      <c r="AE1017" s="12"/>
      <c r="AR1017" s="197" t="s">
        <v>79</v>
      </c>
      <c r="AT1017" s="198" t="s">
        <v>68</v>
      </c>
      <c r="AU1017" s="198" t="s">
        <v>77</v>
      </c>
      <c r="AY1017" s="197" t="s">
        <v>162</v>
      </c>
      <c r="BK1017" s="199">
        <f>SUM(BK1018:BK1026)</f>
        <v>0</v>
      </c>
    </row>
    <row r="1018" spans="1:65" s="2" customFormat="1" ht="44.25" customHeight="1">
      <c r="A1018" s="36"/>
      <c r="B1018" s="37"/>
      <c r="C1018" s="202" t="s">
        <v>3332</v>
      </c>
      <c r="D1018" s="202" t="s">
        <v>164</v>
      </c>
      <c r="E1018" s="203" t="s">
        <v>3333</v>
      </c>
      <c r="F1018" s="204" t="s">
        <v>3334</v>
      </c>
      <c r="G1018" s="205" t="s">
        <v>235</v>
      </c>
      <c r="H1018" s="206">
        <v>269.576</v>
      </c>
      <c r="I1018" s="207"/>
      <c r="J1018" s="208">
        <f>ROUND(I1018*H1018,2)</f>
        <v>0</v>
      </c>
      <c r="K1018" s="204" t="s">
        <v>168</v>
      </c>
      <c r="L1018" s="42"/>
      <c r="M1018" s="209" t="s">
        <v>19</v>
      </c>
      <c r="N1018" s="210" t="s">
        <v>40</v>
      </c>
      <c r="O1018" s="82"/>
      <c r="P1018" s="211">
        <f>O1018*H1018</f>
        <v>0</v>
      </c>
      <c r="Q1018" s="211">
        <v>0</v>
      </c>
      <c r="R1018" s="211">
        <f>Q1018*H1018</f>
        <v>0</v>
      </c>
      <c r="S1018" s="211">
        <v>0</v>
      </c>
      <c r="T1018" s="212">
        <f>S1018*H1018</f>
        <v>0</v>
      </c>
      <c r="U1018" s="36"/>
      <c r="V1018" s="36"/>
      <c r="W1018" s="36"/>
      <c r="X1018" s="36"/>
      <c r="Y1018" s="36"/>
      <c r="Z1018" s="36"/>
      <c r="AA1018" s="36"/>
      <c r="AB1018" s="36"/>
      <c r="AC1018" s="36"/>
      <c r="AD1018" s="36"/>
      <c r="AE1018" s="36"/>
      <c r="AR1018" s="213" t="s">
        <v>238</v>
      </c>
      <c r="AT1018" s="213" t="s">
        <v>164</v>
      </c>
      <c r="AU1018" s="213" t="s">
        <v>79</v>
      </c>
      <c r="AY1018" s="15" t="s">
        <v>162</v>
      </c>
      <c r="BE1018" s="214">
        <f>IF(N1018="základní",J1018,0)</f>
        <v>0</v>
      </c>
      <c r="BF1018" s="214">
        <f>IF(N1018="snížená",J1018,0)</f>
        <v>0</v>
      </c>
      <c r="BG1018" s="214">
        <f>IF(N1018="zákl. přenesená",J1018,0)</f>
        <v>0</v>
      </c>
      <c r="BH1018" s="214">
        <f>IF(N1018="sníž. přenesená",J1018,0)</f>
        <v>0</v>
      </c>
      <c r="BI1018" s="214">
        <f>IF(N1018="nulová",J1018,0)</f>
        <v>0</v>
      </c>
      <c r="BJ1018" s="15" t="s">
        <v>77</v>
      </c>
      <c r="BK1018" s="214">
        <f>ROUND(I1018*H1018,2)</f>
        <v>0</v>
      </c>
      <c r="BL1018" s="15" t="s">
        <v>238</v>
      </c>
      <c r="BM1018" s="213" t="s">
        <v>3335</v>
      </c>
    </row>
    <row r="1019" spans="1:47" s="2" customFormat="1" ht="12">
      <c r="A1019" s="36"/>
      <c r="B1019" s="37"/>
      <c r="C1019" s="38"/>
      <c r="D1019" s="215" t="s">
        <v>171</v>
      </c>
      <c r="E1019" s="38"/>
      <c r="F1019" s="216" t="s">
        <v>3336</v>
      </c>
      <c r="G1019" s="38"/>
      <c r="H1019" s="38"/>
      <c r="I1019" s="217"/>
      <c r="J1019" s="38"/>
      <c r="K1019" s="38"/>
      <c r="L1019" s="42"/>
      <c r="M1019" s="218"/>
      <c r="N1019" s="219"/>
      <c r="O1019" s="82"/>
      <c r="P1019" s="82"/>
      <c r="Q1019" s="82"/>
      <c r="R1019" s="82"/>
      <c r="S1019" s="82"/>
      <c r="T1019" s="83"/>
      <c r="U1019" s="36"/>
      <c r="V1019" s="36"/>
      <c r="W1019" s="36"/>
      <c r="X1019" s="36"/>
      <c r="Y1019" s="36"/>
      <c r="Z1019" s="36"/>
      <c r="AA1019" s="36"/>
      <c r="AB1019" s="36"/>
      <c r="AC1019" s="36"/>
      <c r="AD1019" s="36"/>
      <c r="AE1019" s="36"/>
      <c r="AT1019" s="15" t="s">
        <v>171</v>
      </c>
      <c r="AU1019" s="15" t="s">
        <v>79</v>
      </c>
    </row>
    <row r="1020" spans="1:65" s="2" customFormat="1" ht="16.5" customHeight="1">
      <c r="A1020" s="36"/>
      <c r="B1020" s="37"/>
      <c r="C1020" s="220" t="s">
        <v>3337</v>
      </c>
      <c r="D1020" s="220" t="s">
        <v>205</v>
      </c>
      <c r="E1020" s="221" t="s">
        <v>3338</v>
      </c>
      <c r="F1020" s="222" t="s">
        <v>3339</v>
      </c>
      <c r="G1020" s="223" t="s">
        <v>235</v>
      </c>
      <c r="H1020" s="224">
        <v>283.055</v>
      </c>
      <c r="I1020" s="225"/>
      <c r="J1020" s="226">
        <f>ROUND(I1020*H1020,2)</f>
        <v>0</v>
      </c>
      <c r="K1020" s="222" t="s">
        <v>19</v>
      </c>
      <c r="L1020" s="227"/>
      <c r="M1020" s="228" t="s">
        <v>19</v>
      </c>
      <c r="N1020" s="229" t="s">
        <v>40</v>
      </c>
      <c r="O1020" s="82"/>
      <c r="P1020" s="211">
        <f>O1020*H1020</f>
        <v>0</v>
      </c>
      <c r="Q1020" s="211">
        <v>1E-05</v>
      </c>
      <c r="R1020" s="211">
        <f>Q1020*H1020</f>
        <v>0.0028305500000000003</v>
      </c>
      <c r="S1020" s="211">
        <v>0</v>
      </c>
      <c r="T1020" s="212">
        <f>S1020*H1020</f>
        <v>0</v>
      </c>
      <c r="U1020" s="36"/>
      <c r="V1020" s="36"/>
      <c r="W1020" s="36"/>
      <c r="X1020" s="36"/>
      <c r="Y1020" s="36"/>
      <c r="Z1020" s="36"/>
      <c r="AA1020" s="36"/>
      <c r="AB1020" s="36"/>
      <c r="AC1020" s="36"/>
      <c r="AD1020" s="36"/>
      <c r="AE1020" s="36"/>
      <c r="AR1020" s="213" t="s">
        <v>314</v>
      </c>
      <c r="AT1020" s="213" t="s">
        <v>205</v>
      </c>
      <c r="AU1020" s="213" t="s">
        <v>79</v>
      </c>
      <c r="AY1020" s="15" t="s">
        <v>162</v>
      </c>
      <c r="BE1020" s="214">
        <f>IF(N1020="základní",J1020,0)</f>
        <v>0</v>
      </c>
      <c r="BF1020" s="214">
        <f>IF(N1020="snížená",J1020,0)</f>
        <v>0</v>
      </c>
      <c r="BG1020" s="214">
        <f>IF(N1020="zákl. přenesená",J1020,0)</f>
        <v>0</v>
      </c>
      <c r="BH1020" s="214">
        <f>IF(N1020="sníž. přenesená",J1020,0)</f>
        <v>0</v>
      </c>
      <c r="BI1020" s="214">
        <f>IF(N1020="nulová",J1020,0)</f>
        <v>0</v>
      </c>
      <c r="BJ1020" s="15" t="s">
        <v>77</v>
      </c>
      <c r="BK1020" s="214">
        <f>ROUND(I1020*H1020,2)</f>
        <v>0</v>
      </c>
      <c r="BL1020" s="15" t="s">
        <v>238</v>
      </c>
      <c r="BM1020" s="213" t="s">
        <v>3340</v>
      </c>
    </row>
    <row r="1021" spans="1:65" s="2" customFormat="1" ht="33" customHeight="1">
      <c r="A1021" s="36"/>
      <c r="B1021" s="37"/>
      <c r="C1021" s="202" t="s">
        <v>3341</v>
      </c>
      <c r="D1021" s="202" t="s">
        <v>164</v>
      </c>
      <c r="E1021" s="203" t="s">
        <v>3342</v>
      </c>
      <c r="F1021" s="204" t="s">
        <v>3343</v>
      </c>
      <c r="G1021" s="205" t="s">
        <v>235</v>
      </c>
      <c r="H1021" s="206">
        <v>6729.46</v>
      </c>
      <c r="I1021" s="207"/>
      <c r="J1021" s="208">
        <f>ROUND(I1021*H1021,2)</f>
        <v>0</v>
      </c>
      <c r="K1021" s="204" t="s">
        <v>168</v>
      </c>
      <c r="L1021" s="42"/>
      <c r="M1021" s="209" t="s">
        <v>19</v>
      </c>
      <c r="N1021" s="210" t="s">
        <v>40</v>
      </c>
      <c r="O1021" s="82"/>
      <c r="P1021" s="211">
        <f>O1021*H1021</f>
        <v>0</v>
      </c>
      <c r="Q1021" s="211">
        <v>0.0002</v>
      </c>
      <c r="R1021" s="211">
        <f>Q1021*H1021</f>
        <v>1.345892</v>
      </c>
      <c r="S1021" s="211">
        <v>0</v>
      </c>
      <c r="T1021" s="212">
        <f>S1021*H1021</f>
        <v>0</v>
      </c>
      <c r="U1021" s="36"/>
      <c r="V1021" s="36"/>
      <c r="W1021" s="36"/>
      <c r="X1021" s="36"/>
      <c r="Y1021" s="36"/>
      <c r="Z1021" s="36"/>
      <c r="AA1021" s="36"/>
      <c r="AB1021" s="36"/>
      <c r="AC1021" s="36"/>
      <c r="AD1021" s="36"/>
      <c r="AE1021" s="36"/>
      <c r="AR1021" s="213" t="s">
        <v>238</v>
      </c>
      <c r="AT1021" s="213" t="s">
        <v>164</v>
      </c>
      <c r="AU1021" s="213" t="s">
        <v>79</v>
      </c>
      <c r="AY1021" s="15" t="s">
        <v>162</v>
      </c>
      <c r="BE1021" s="214">
        <f>IF(N1021="základní",J1021,0)</f>
        <v>0</v>
      </c>
      <c r="BF1021" s="214">
        <f>IF(N1021="snížená",J1021,0)</f>
        <v>0</v>
      </c>
      <c r="BG1021" s="214">
        <f>IF(N1021="zákl. přenesená",J1021,0)</f>
        <v>0</v>
      </c>
      <c r="BH1021" s="214">
        <f>IF(N1021="sníž. přenesená",J1021,0)</f>
        <v>0</v>
      </c>
      <c r="BI1021" s="214">
        <f>IF(N1021="nulová",J1021,0)</f>
        <v>0</v>
      </c>
      <c r="BJ1021" s="15" t="s">
        <v>77</v>
      </c>
      <c r="BK1021" s="214">
        <f>ROUND(I1021*H1021,2)</f>
        <v>0</v>
      </c>
      <c r="BL1021" s="15" t="s">
        <v>238</v>
      </c>
      <c r="BM1021" s="213" t="s">
        <v>3344</v>
      </c>
    </row>
    <row r="1022" spans="1:47" s="2" customFormat="1" ht="12">
      <c r="A1022" s="36"/>
      <c r="B1022" s="37"/>
      <c r="C1022" s="38"/>
      <c r="D1022" s="215" t="s">
        <v>171</v>
      </c>
      <c r="E1022" s="38"/>
      <c r="F1022" s="216" t="s">
        <v>3345</v>
      </c>
      <c r="G1022" s="38"/>
      <c r="H1022" s="38"/>
      <c r="I1022" s="217"/>
      <c r="J1022" s="38"/>
      <c r="K1022" s="38"/>
      <c r="L1022" s="42"/>
      <c r="M1022" s="218"/>
      <c r="N1022" s="219"/>
      <c r="O1022" s="82"/>
      <c r="P1022" s="82"/>
      <c r="Q1022" s="82"/>
      <c r="R1022" s="82"/>
      <c r="S1022" s="82"/>
      <c r="T1022" s="83"/>
      <c r="U1022" s="36"/>
      <c r="V1022" s="36"/>
      <c r="W1022" s="36"/>
      <c r="X1022" s="36"/>
      <c r="Y1022" s="36"/>
      <c r="Z1022" s="36"/>
      <c r="AA1022" s="36"/>
      <c r="AB1022" s="36"/>
      <c r="AC1022" s="36"/>
      <c r="AD1022" s="36"/>
      <c r="AE1022" s="36"/>
      <c r="AT1022" s="15" t="s">
        <v>171</v>
      </c>
      <c r="AU1022" s="15" t="s">
        <v>79</v>
      </c>
    </row>
    <row r="1023" spans="1:65" s="2" customFormat="1" ht="37.8" customHeight="1">
      <c r="A1023" s="36"/>
      <c r="B1023" s="37"/>
      <c r="C1023" s="202" t="s">
        <v>3346</v>
      </c>
      <c r="D1023" s="202" t="s">
        <v>164</v>
      </c>
      <c r="E1023" s="203" t="s">
        <v>3347</v>
      </c>
      <c r="F1023" s="204" t="s">
        <v>3348</v>
      </c>
      <c r="G1023" s="205" t="s">
        <v>235</v>
      </c>
      <c r="H1023" s="206">
        <v>6729.46</v>
      </c>
      <c r="I1023" s="207"/>
      <c r="J1023" s="208">
        <f>ROUND(I1023*H1023,2)</f>
        <v>0</v>
      </c>
      <c r="K1023" s="204" t="s">
        <v>168</v>
      </c>
      <c r="L1023" s="42"/>
      <c r="M1023" s="209" t="s">
        <v>19</v>
      </c>
      <c r="N1023" s="210" t="s">
        <v>40</v>
      </c>
      <c r="O1023" s="82"/>
      <c r="P1023" s="211">
        <f>O1023*H1023</f>
        <v>0</v>
      </c>
      <c r="Q1023" s="211">
        <v>0.00026</v>
      </c>
      <c r="R1023" s="211">
        <f>Q1023*H1023</f>
        <v>1.7496595999999998</v>
      </c>
      <c r="S1023" s="211">
        <v>0</v>
      </c>
      <c r="T1023" s="212">
        <f>S1023*H1023</f>
        <v>0</v>
      </c>
      <c r="U1023" s="36"/>
      <c r="V1023" s="36"/>
      <c r="W1023" s="36"/>
      <c r="X1023" s="36"/>
      <c r="Y1023" s="36"/>
      <c r="Z1023" s="36"/>
      <c r="AA1023" s="36"/>
      <c r="AB1023" s="36"/>
      <c r="AC1023" s="36"/>
      <c r="AD1023" s="36"/>
      <c r="AE1023" s="36"/>
      <c r="AR1023" s="213" t="s">
        <v>238</v>
      </c>
      <c r="AT1023" s="213" t="s">
        <v>164</v>
      </c>
      <c r="AU1023" s="213" t="s">
        <v>79</v>
      </c>
      <c r="AY1023" s="15" t="s">
        <v>162</v>
      </c>
      <c r="BE1023" s="214">
        <f>IF(N1023="základní",J1023,0)</f>
        <v>0</v>
      </c>
      <c r="BF1023" s="214">
        <f>IF(N1023="snížená",J1023,0)</f>
        <v>0</v>
      </c>
      <c r="BG1023" s="214">
        <f>IF(N1023="zákl. přenesená",J1023,0)</f>
        <v>0</v>
      </c>
      <c r="BH1023" s="214">
        <f>IF(N1023="sníž. přenesená",J1023,0)</f>
        <v>0</v>
      </c>
      <c r="BI1023" s="214">
        <f>IF(N1023="nulová",J1023,0)</f>
        <v>0</v>
      </c>
      <c r="BJ1023" s="15" t="s">
        <v>77</v>
      </c>
      <c r="BK1023" s="214">
        <f>ROUND(I1023*H1023,2)</f>
        <v>0</v>
      </c>
      <c r="BL1023" s="15" t="s">
        <v>238</v>
      </c>
      <c r="BM1023" s="213" t="s">
        <v>3349</v>
      </c>
    </row>
    <row r="1024" spans="1:47" s="2" customFormat="1" ht="12">
      <c r="A1024" s="36"/>
      <c r="B1024" s="37"/>
      <c r="C1024" s="38"/>
      <c r="D1024" s="215" t="s">
        <v>171</v>
      </c>
      <c r="E1024" s="38"/>
      <c r="F1024" s="216" t="s">
        <v>3350</v>
      </c>
      <c r="G1024" s="38"/>
      <c r="H1024" s="38"/>
      <c r="I1024" s="217"/>
      <c r="J1024" s="38"/>
      <c r="K1024" s="38"/>
      <c r="L1024" s="42"/>
      <c r="M1024" s="218"/>
      <c r="N1024" s="219"/>
      <c r="O1024" s="82"/>
      <c r="P1024" s="82"/>
      <c r="Q1024" s="82"/>
      <c r="R1024" s="82"/>
      <c r="S1024" s="82"/>
      <c r="T1024" s="83"/>
      <c r="U1024" s="36"/>
      <c r="V1024" s="36"/>
      <c r="W1024" s="36"/>
      <c r="X1024" s="36"/>
      <c r="Y1024" s="36"/>
      <c r="Z1024" s="36"/>
      <c r="AA1024" s="36"/>
      <c r="AB1024" s="36"/>
      <c r="AC1024" s="36"/>
      <c r="AD1024" s="36"/>
      <c r="AE1024" s="36"/>
      <c r="AT1024" s="15" t="s">
        <v>171</v>
      </c>
      <c r="AU1024" s="15" t="s">
        <v>79</v>
      </c>
    </row>
    <row r="1025" spans="1:65" s="2" customFormat="1" ht="49.05" customHeight="1">
      <c r="A1025" s="36"/>
      <c r="B1025" s="37"/>
      <c r="C1025" s="202" t="s">
        <v>3351</v>
      </c>
      <c r="D1025" s="202" t="s">
        <v>164</v>
      </c>
      <c r="E1025" s="203" t="s">
        <v>3352</v>
      </c>
      <c r="F1025" s="204" t="s">
        <v>3353</v>
      </c>
      <c r="G1025" s="205" t="s">
        <v>235</v>
      </c>
      <c r="H1025" s="206">
        <v>3364.73</v>
      </c>
      <c r="I1025" s="207"/>
      <c r="J1025" s="208">
        <f>ROUND(I1025*H1025,2)</f>
        <v>0</v>
      </c>
      <c r="K1025" s="204" t="s">
        <v>168</v>
      </c>
      <c r="L1025" s="42"/>
      <c r="M1025" s="209" t="s">
        <v>19</v>
      </c>
      <c r="N1025" s="210" t="s">
        <v>40</v>
      </c>
      <c r="O1025" s="82"/>
      <c r="P1025" s="211">
        <f>O1025*H1025</f>
        <v>0</v>
      </c>
      <c r="Q1025" s="211">
        <v>2E-05</v>
      </c>
      <c r="R1025" s="211">
        <f>Q1025*H1025</f>
        <v>0.06729460000000001</v>
      </c>
      <c r="S1025" s="211">
        <v>0</v>
      </c>
      <c r="T1025" s="212">
        <f>S1025*H1025</f>
        <v>0</v>
      </c>
      <c r="U1025" s="36"/>
      <c r="V1025" s="36"/>
      <c r="W1025" s="36"/>
      <c r="X1025" s="36"/>
      <c r="Y1025" s="36"/>
      <c r="Z1025" s="36"/>
      <c r="AA1025" s="36"/>
      <c r="AB1025" s="36"/>
      <c r="AC1025" s="36"/>
      <c r="AD1025" s="36"/>
      <c r="AE1025" s="36"/>
      <c r="AR1025" s="213" t="s">
        <v>238</v>
      </c>
      <c r="AT1025" s="213" t="s">
        <v>164</v>
      </c>
      <c r="AU1025" s="213" t="s">
        <v>79</v>
      </c>
      <c r="AY1025" s="15" t="s">
        <v>162</v>
      </c>
      <c r="BE1025" s="214">
        <f>IF(N1025="základní",J1025,0)</f>
        <v>0</v>
      </c>
      <c r="BF1025" s="214">
        <f>IF(N1025="snížená",J1025,0)</f>
        <v>0</v>
      </c>
      <c r="BG1025" s="214">
        <f>IF(N1025="zákl. přenesená",J1025,0)</f>
        <v>0</v>
      </c>
      <c r="BH1025" s="214">
        <f>IF(N1025="sníž. přenesená",J1025,0)</f>
        <v>0</v>
      </c>
      <c r="BI1025" s="214">
        <f>IF(N1025="nulová",J1025,0)</f>
        <v>0</v>
      </c>
      <c r="BJ1025" s="15" t="s">
        <v>77</v>
      </c>
      <c r="BK1025" s="214">
        <f>ROUND(I1025*H1025,2)</f>
        <v>0</v>
      </c>
      <c r="BL1025" s="15" t="s">
        <v>238</v>
      </c>
      <c r="BM1025" s="213" t="s">
        <v>3354</v>
      </c>
    </row>
    <row r="1026" spans="1:47" s="2" customFormat="1" ht="12">
      <c r="A1026" s="36"/>
      <c r="B1026" s="37"/>
      <c r="C1026" s="38"/>
      <c r="D1026" s="215" t="s">
        <v>171</v>
      </c>
      <c r="E1026" s="38"/>
      <c r="F1026" s="216" t="s">
        <v>3355</v>
      </c>
      <c r="G1026" s="38"/>
      <c r="H1026" s="38"/>
      <c r="I1026" s="217"/>
      <c r="J1026" s="38"/>
      <c r="K1026" s="38"/>
      <c r="L1026" s="42"/>
      <c r="M1026" s="218"/>
      <c r="N1026" s="219"/>
      <c r="O1026" s="82"/>
      <c r="P1026" s="82"/>
      <c r="Q1026" s="82"/>
      <c r="R1026" s="82"/>
      <c r="S1026" s="82"/>
      <c r="T1026" s="83"/>
      <c r="U1026" s="36"/>
      <c r="V1026" s="36"/>
      <c r="W1026" s="36"/>
      <c r="X1026" s="36"/>
      <c r="Y1026" s="36"/>
      <c r="Z1026" s="36"/>
      <c r="AA1026" s="36"/>
      <c r="AB1026" s="36"/>
      <c r="AC1026" s="36"/>
      <c r="AD1026" s="36"/>
      <c r="AE1026" s="36"/>
      <c r="AT1026" s="15" t="s">
        <v>171</v>
      </c>
      <c r="AU1026" s="15" t="s">
        <v>79</v>
      </c>
    </row>
    <row r="1027" spans="1:63" s="12" customFormat="1" ht="25.9" customHeight="1">
      <c r="A1027" s="12"/>
      <c r="B1027" s="186"/>
      <c r="C1027" s="187"/>
      <c r="D1027" s="188" t="s">
        <v>68</v>
      </c>
      <c r="E1027" s="189" t="s">
        <v>205</v>
      </c>
      <c r="F1027" s="189" t="s">
        <v>3356</v>
      </c>
      <c r="G1027" s="187"/>
      <c r="H1027" s="187"/>
      <c r="I1027" s="190"/>
      <c r="J1027" s="191">
        <f>BK1027</f>
        <v>0</v>
      </c>
      <c r="K1027" s="187"/>
      <c r="L1027" s="192"/>
      <c r="M1027" s="193"/>
      <c r="N1027" s="194"/>
      <c r="O1027" s="194"/>
      <c r="P1027" s="195">
        <f>P1028</f>
        <v>0</v>
      </c>
      <c r="Q1027" s="194"/>
      <c r="R1027" s="195">
        <f>R1028</f>
        <v>0</v>
      </c>
      <c r="S1027" s="194"/>
      <c r="T1027" s="196">
        <f>T1028</f>
        <v>0</v>
      </c>
      <c r="U1027" s="12"/>
      <c r="V1027" s="12"/>
      <c r="W1027" s="12"/>
      <c r="X1027" s="12"/>
      <c r="Y1027" s="12"/>
      <c r="Z1027" s="12"/>
      <c r="AA1027" s="12"/>
      <c r="AB1027" s="12"/>
      <c r="AC1027" s="12"/>
      <c r="AD1027" s="12"/>
      <c r="AE1027" s="12"/>
      <c r="AR1027" s="197" t="s">
        <v>177</v>
      </c>
      <c r="AT1027" s="198" t="s">
        <v>68</v>
      </c>
      <c r="AU1027" s="198" t="s">
        <v>69</v>
      </c>
      <c r="AY1027" s="197" t="s">
        <v>162</v>
      </c>
      <c r="BK1027" s="199">
        <f>BK1028</f>
        <v>0</v>
      </c>
    </row>
    <row r="1028" spans="1:63" s="12" customFormat="1" ht="22.8" customHeight="1">
      <c r="A1028" s="12"/>
      <c r="B1028" s="186"/>
      <c r="C1028" s="187"/>
      <c r="D1028" s="188" t="s">
        <v>68</v>
      </c>
      <c r="E1028" s="200" t="s">
        <v>3357</v>
      </c>
      <c r="F1028" s="200" t="s">
        <v>3358</v>
      </c>
      <c r="G1028" s="187"/>
      <c r="H1028" s="187"/>
      <c r="I1028" s="190"/>
      <c r="J1028" s="201">
        <f>BK1028</f>
        <v>0</v>
      </c>
      <c r="K1028" s="187"/>
      <c r="L1028" s="192"/>
      <c r="M1028" s="193"/>
      <c r="N1028" s="194"/>
      <c r="O1028" s="194"/>
      <c r="P1028" s="195">
        <f>P1029</f>
        <v>0</v>
      </c>
      <c r="Q1028" s="194"/>
      <c r="R1028" s="195">
        <f>R1029</f>
        <v>0</v>
      </c>
      <c r="S1028" s="194"/>
      <c r="T1028" s="196">
        <f>T1029</f>
        <v>0</v>
      </c>
      <c r="U1028" s="12"/>
      <c r="V1028" s="12"/>
      <c r="W1028" s="12"/>
      <c r="X1028" s="12"/>
      <c r="Y1028" s="12"/>
      <c r="Z1028" s="12"/>
      <c r="AA1028" s="12"/>
      <c r="AB1028" s="12"/>
      <c r="AC1028" s="12"/>
      <c r="AD1028" s="12"/>
      <c r="AE1028" s="12"/>
      <c r="AR1028" s="197" t="s">
        <v>177</v>
      </c>
      <c r="AT1028" s="198" t="s">
        <v>68</v>
      </c>
      <c r="AU1028" s="198" t="s">
        <v>77</v>
      </c>
      <c r="AY1028" s="197" t="s">
        <v>162</v>
      </c>
      <c r="BK1028" s="199">
        <f>BK1029</f>
        <v>0</v>
      </c>
    </row>
    <row r="1029" spans="1:65" s="2" customFormat="1" ht="16.5" customHeight="1">
      <c r="A1029" s="36"/>
      <c r="B1029" s="37"/>
      <c r="C1029" s="202" t="s">
        <v>3359</v>
      </c>
      <c r="D1029" s="202" t="s">
        <v>164</v>
      </c>
      <c r="E1029" s="203" t="s">
        <v>3360</v>
      </c>
      <c r="F1029" s="204" t="s">
        <v>3361</v>
      </c>
      <c r="G1029" s="205" t="s">
        <v>196</v>
      </c>
      <c r="H1029" s="206">
        <v>1</v>
      </c>
      <c r="I1029" s="207"/>
      <c r="J1029" s="208">
        <f>ROUND(I1029*H1029,2)</f>
        <v>0</v>
      </c>
      <c r="K1029" s="204" t="s">
        <v>19</v>
      </c>
      <c r="L1029" s="42"/>
      <c r="M1029" s="235" t="s">
        <v>19</v>
      </c>
      <c r="N1029" s="236" t="s">
        <v>40</v>
      </c>
      <c r="O1029" s="232"/>
      <c r="P1029" s="237">
        <f>O1029*H1029</f>
        <v>0</v>
      </c>
      <c r="Q1029" s="237">
        <v>0</v>
      </c>
      <c r="R1029" s="237">
        <f>Q1029*H1029</f>
        <v>0</v>
      </c>
      <c r="S1029" s="237">
        <v>0</v>
      </c>
      <c r="T1029" s="238">
        <f>S1029*H1029</f>
        <v>0</v>
      </c>
      <c r="U1029" s="36"/>
      <c r="V1029" s="36"/>
      <c r="W1029" s="36"/>
      <c r="X1029" s="36"/>
      <c r="Y1029" s="36"/>
      <c r="Z1029" s="36"/>
      <c r="AA1029" s="36"/>
      <c r="AB1029" s="36"/>
      <c r="AC1029" s="36"/>
      <c r="AD1029" s="36"/>
      <c r="AE1029" s="36"/>
      <c r="AR1029" s="213" t="s">
        <v>477</v>
      </c>
      <c r="AT1029" s="213" t="s">
        <v>164</v>
      </c>
      <c r="AU1029" s="213" t="s">
        <v>79</v>
      </c>
      <c r="AY1029" s="15" t="s">
        <v>162</v>
      </c>
      <c r="BE1029" s="214">
        <f>IF(N1029="základní",J1029,0)</f>
        <v>0</v>
      </c>
      <c r="BF1029" s="214">
        <f>IF(N1029="snížená",J1029,0)</f>
        <v>0</v>
      </c>
      <c r="BG1029" s="214">
        <f>IF(N1029="zákl. přenesená",J1029,0)</f>
        <v>0</v>
      </c>
      <c r="BH1029" s="214">
        <f>IF(N1029="sníž. přenesená",J1029,0)</f>
        <v>0</v>
      </c>
      <c r="BI1029" s="214">
        <f>IF(N1029="nulová",J1029,0)</f>
        <v>0</v>
      </c>
      <c r="BJ1029" s="15" t="s">
        <v>77</v>
      </c>
      <c r="BK1029" s="214">
        <f>ROUND(I1029*H1029,2)</f>
        <v>0</v>
      </c>
      <c r="BL1029" s="15" t="s">
        <v>477</v>
      </c>
      <c r="BM1029" s="213" t="s">
        <v>3362</v>
      </c>
    </row>
    <row r="1030" spans="1:31" s="2" customFormat="1" ht="6.95" customHeight="1">
      <c r="A1030" s="36"/>
      <c r="B1030" s="57"/>
      <c r="C1030" s="58"/>
      <c r="D1030" s="58"/>
      <c r="E1030" s="58"/>
      <c r="F1030" s="58"/>
      <c r="G1030" s="58"/>
      <c r="H1030" s="58"/>
      <c r="I1030" s="58"/>
      <c r="J1030" s="58"/>
      <c r="K1030" s="58"/>
      <c r="L1030" s="42"/>
      <c r="M1030" s="36"/>
      <c r="O1030" s="36"/>
      <c r="P1030" s="36"/>
      <c r="Q1030" s="36"/>
      <c r="R1030" s="36"/>
      <c r="S1030" s="36"/>
      <c r="T1030" s="36"/>
      <c r="U1030" s="36"/>
      <c r="V1030" s="36"/>
      <c r="W1030" s="36"/>
      <c r="X1030" s="36"/>
      <c r="Y1030" s="36"/>
      <c r="Z1030" s="36"/>
      <c r="AA1030" s="36"/>
      <c r="AB1030" s="36"/>
      <c r="AC1030" s="36"/>
      <c r="AD1030" s="36"/>
      <c r="AE1030" s="36"/>
    </row>
  </sheetData>
  <sheetProtection password="CC35" sheet="1" objects="1" scenarios="1" formatColumns="0" formatRows="0" autoFilter="0"/>
  <autoFilter ref="C112:K1029"/>
  <mergeCells count="9">
    <mergeCell ref="E7:H7"/>
    <mergeCell ref="E9:H9"/>
    <mergeCell ref="E18:H18"/>
    <mergeCell ref="E27:H27"/>
    <mergeCell ref="E48:H48"/>
    <mergeCell ref="E50:H50"/>
    <mergeCell ref="E103:H103"/>
    <mergeCell ref="E105:H105"/>
    <mergeCell ref="L2:V2"/>
  </mergeCells>
  <hyperlinks>
    <hyperlink ref="F117" r:id="rId1" display="https://podminky.urs.cz/item/CS_URS_2023_02/181951114"/>
    <hyperlink ref="F120" r:id="rId2" display="https://podminky.urs.cz/item/CS_URS_2023_02/213141111"/>
    <hyperlink ref="F124" r:id="rId3" display="https://podminky.urs.cz/item/CS_URS_2023_02/271532212"/>
    <hyperlink ref="F126" r:id="rId4" display="https://podminky.urs.cz/item/CS_URS_2023_02/271572211"/>
    <hyperlink ref="F128" r:id="rId5" display="https://podminky.urs.cz/item/CS_URS_2023_02/273321411"/>
    <hyperlink ref="F130" r:id="rId6" display="https://podminky.urs.cz/item/CS_URS_2023_02/273322511"/>
    <hyperlink ref="F132" r:id="rId7" display="https://podminky.urs.cz/item/CS_URS_2023_02/273351121"/>
    <hyperlink ref="F134" r:id="rId8" display="https://podminky.urs.cz/item/CS_URS_2023_02/273351122"/>
    <hyperlink ref="F136" r:id="rId9" display="https://podminky.urs.cz/item/CS_URS_2023_02/273361821"/>
    <hyperlink ref="F138" r:id="rId10" display="https://podminky.urs.cz/item/CS_URS_2023_02/273362021"/>
    <hyperlink ref="F140" r:id="rId11" display="https://podminky.urs.cz/item/CS_URS_2023_02/279113143"/>
    <hyperlink ref="F142" r:id="rId12" display="https://podminky.urs.cz/item/CS_URS_2023_02/279321346"/>
    <hyperlink ref="F144" r:id="rId13" display="https://podminky.urs.cz/item/CS_URS_2023_02/279351121"/>
    <hyperlink ref="F146" r:id="rId14" display="https://podminky.urs.cz/item/CS_URS_2023_02/279351122"/>
    <hyperlink ref="F148" r:id="rId15" display="https://podminky.urs.cz/item/CS_URS_2023_02/279361821"/>
    <hyperlink ref="F151" r:id="rId16" display="https://podminky.urs.cz/item/CS_URS_2023_02/311231127"/>
    <hyperlink ref="F153" r:id="rId17" display="https://podminky.urs.cz/item/CS_URS_2023_02/311272125"/>
    <hyperlink ref="F155" r:id="rId18" display="https://podminky.urs.cz/item/CS_URS_2023_02/311272221"/>
    <hyperlink ref="F157" r:id="rId19" display="https://podminky.urs.cz/item/CS_URS_2023_02/311273131"/>
    <hyperlink ref="F159" r:id="rId20" display="https://podminky.urs.cz/item/CS_URS_2023_02/317142442"/>
    <hyperlink ref="F161" r:id="rId21" display="https://podminky.urs.cz/item/CS_URS_2023_02/317168051"/>
    <hyperlink ref="F163" r:id="rId22" display="https://podminky.urs.cz/item/CS_URS_2023_02/317168053"/>
    <hyperlink ref="F165" r:id="rId23" display="https://podminky.urs.cz/item/CS_URS_2023_02/317941123"/>
    <hyperlink ref="F169" r:id="rId24" display="https://podminky.urs.cz/item/CS_URS_2023_02/317941125"/>
    <hyperlink ref="F174" r:id="rId25" display="https://podminky.urs.cz/item/CS_URS_2023_02/341321410"/>
    <hyperlink ref="F176" r:id="rId26" display="https://podminky.urs.cz/item/CS_URS_2023_02/341351111"/>
    <hyperlink ref="F178" r:id="rId27" display="https://podminky.urs.cz/item/CS_URS_2023_02/341351112"/>
    <hyperlink ref="F180" r:id="rId28" display="https://podminky.urs.cz/item/CS_URS_2023_02/341361821"/>
    <hyperlink ref="F182" r:id="rId29" display="https://podminky.urs.cz/item/CS_URS_2023_02/341362021"/>
    <hyperlink ref="F184" r:id="rId30" display="https://podminky.urs.cz/item/CS_URS_2023_02/342272225"/>
    <hyperlink ref="F186" r:id="rId31" display="https://podminky.urs.cz/item/CS_URS_2023_02/342272245"/>
    <hyperlink ref="F188" r:id="rId32" display="https://podminky.urs.cz/item/CS_URS_2023_02/389381001"/>
    <hyperlink ref="F191" r:id="rId33" display="https://podminky.urs.cz/item/CS_URS_2023_02/411121243"/>
    <hyperlink ref="F194" r:id="rId34" display="https://podminky.urs.cz/item/CS_URS_2023_02/411321414"/>
    <hyperlink ref="F196" r:id="rId35" display="https://podminky.urs.cz/item/CS_URS_2023_02/411321515"/>
    <hyperlink ref="F198" r:id="rId36" display="https://podminky.urs.cz/item/CS_URS_2023_02/411351011"/>
    <hyperlink ref="F200" r:id="rId37" display="https://podminky.urs.cz/item/CS_URS_2023_02/411351012"/>
    <hyperlink ref="F202" r:id="rId38" display="https://podminky.urs.cz/item/CS_URS_2023_02/411354234"/>
    <hyperlink ref="F204" r:id="rId39" display="https://podminky.urs.cz/item/CS_URS_2023_02/411354239"/>
    <hyperlink ref="F206" r:id="rId40" display="https://podminky.urs.cz/item/CS_URS_2023_02/411354313"/>
    <hyperlink ref="F208" r:id="rId41" display="https://podminky.urs.cz/item/CS_URS_2023_02/411354314"/>
    <hyperlink ref="F210" r:id="rId42" display="https://podminky.urs.cz/item/CS_URS_2023_02/411354333"/>
    <hyperlink ref="F212" r:id="rId43" display="https://podminky.urs.cz/item/CS_URS_2023_02/411354334"/>
    <hyperlink ref="F214" r:id="rId44" display="https://podminky.urs.cz/item/CS_URS_2023_02/411361821"/>
    <hyperlink ref="F216" r:id="rId45" display="https://podminky.urs.cz/item/CS_URS_2023_02/411362021"/>
    <hyperlink ref="F218" r:id="rId46" display="https://podminky.urs.cz/item/CS_URS_2023_02/417321515"/>
    <hyperlink ref="F220" r:id="rId47" display="https://podminky.urs.cz/item/CS_URS_2023_02/417351115"/>
    <hyperlink ref="F222" r:id="rId48" display="https://podminky.urs.cz/item/CS_URS_2023_02/417351116"/>
    <hyperlink ref="F224" r:id="rId49" display="https://podminky.urs.cz/item/CS_URS_2023_02/417361821"/>
    <hyperlink ref="F226" r:id="rId50" display="https://podminky.urs.cz/item/CS_URS_2023_02/430321414"/>
    <hyperlink ref="F228" r:id="rId51" display="https://podminky.urs.cz/item/CS_URS_2023_02/430361821"/>
    <hyperlink ref="F230" r:id="rId52" display="https://podminky.urs.cz/item/CS_URS_2023_02/431351121"/>
    <hyperlink ref="F232" r:id="rId53" display="https://podminky.urs.cz/item/CS_URS_2023_02/431351122"/>
    <hyperlink ref="F235" r:id="rId54" display="https://podminky.urs.cz/item/CS_URS_2023_02/611131121"/>
    <hyperlink ref="F237" r:id="rId55" display="https://podminky.urs.cz/item/CS_URS_2023_02/611142001"/>
    <hyperlink ref="F239" r:id="rId56" display="https://podminky.urs.cz/item/CS_URS_2023_02/611311131"/>
    <hyperlink ref="F241" r:id="rId57" display="https://podminky.urs.cz/item/CS_URS_2023_02/612131101"/>
    <hyperlink ref="F243" r:id="rId58" display="https://podminky.urs.cz/item/CS_URS_2023_02/612135101"/>
    <hyperlink ref="F245" r:id="rId59" display="https://podminky.urs.cz/item/CS_URS_2023_02/612131121"/>
    <hyperlink ref="F247" r:id="rId60" display="https://podminky.urs.cz/item/CS_URS_2023_02/612142001"/>
    <hyperlink ref="F249" r:id="rId61" display="https://podminky.urs.cz/item/CS_URS_2023_02/612142002"/>
    <hyperlink ref="F251" r:id="rId62" display="https://podminky.urs.cz/item/CS_URS_2023_02/612311131"/>
    <hyperlink ref="F253" r:id="rId63" display="https://podminky.urs.cz/item/CS_URS_2023_02/612315423"/>
    <hyperlink ref="F255" r:id="rId64" display="https://podminky.urs.cz/item/CS_URS_2023_02/612321141"/>
    <hyperlink ref="F257" r:id="rId65" display="https://podminky.urs.cz/item/CS_URS_2023_02/612321191"/>
    <hyperlink ref="F259" r:id="rId66" display="https://podminky.urs.cz/item/CS_URS_2023_02/613131121"/>
    <hyperlink ref="F261" r:id="rId67" display="https://podminky.urs.cz/item/CS_URS_2023_02/613142001"/>
    <hyperlink ref="F263" r:id="rId68" display="https://podminky.urs.cz/item/CS_URS_2023_02/613311131"/>
    <hyperlink ref="F265" r:id="rId69" display="https://podminky.urs.cz/item/CS_URS_2023_02/622131121"/>
    <hyperlink ref="F267" r:id="rId70" display="https://podminky.urs.cz/item/CS_URS_2023_02/622131101"/>
    <hyperlink ref="F269" r:id="rId71" display="https://podminky.urs.cz/item/CS_URS_2023_02/622142001"/>
    <hyperlink ref="F271" r:id="rId72" display="https://podminky.urs.cz/item/CS_URS_2023_02/622142002"/>
    <hyperlink ref="F273" r:id="rId73" display="https://podminky.urs.cz/item/CS_URS_2023_02/622211032"/>
    <hyperlink ref="F278" r:id="rId74" display="https://podminky.urs.cz/item/CS_URS_2023_02/622321121"/>
    <hyperlink ref="F280" r:id="rId75" display="https://podminky.urs.cz/item/CS_URS_2023_02/622151011"/>
    <hyperlink ref="F282" r:id="rId76" display="https://podminky.urs.cz/item/CS_URS_2023_02/622541022"/>
    <hyperlink ref="F284" r:id="rId77" display="https://podminky.urs.cz/item/CS_URS_2023_02/622151021"/>
    <hyperlink ref="F286" r:id="rId78" display="https://podminky.urs.cz/item/CS_URS_2023_02/622511112"/>
    <hyperlink ref="F288" r:id="rId79" display="https://podminky.urs.cz/item/CS_URS_2023_02/628613611"/>
    <hyperlink ref="F292" r:id="rId80" display="https://podminky.urs.cz/item/CS_URS_2023_02/632481215"/>
    <hyperlink ref="F294" r:id="rId81" display="https://podminky.urs.cz/item/CS_URS_2023_02/642945111"/>
    <hyperlink ref="F309" r:id="rId82" display="https://podminky.urs.cz/item/CS_URS_2023_02/941111122"/>
    <hyperlink ref="F311" r:id="rId83" display="https://podminky.urs.cz/item/CS_URS_2023_02/941111222"/>
    <hyperlink ref="F313" r:id="rId84" display="https://podminky.urs.cz/item/CS_URS_2023_02/941111822"/>
    <hyperlink ref="F315" r:id="rId85" display="https://podminky.urs.cz/item/CS_URS_2023_02/944511111"/>
    <hyperlink ref="F317" r:id="rId86" display="https://podminky.urs.cz/item/CS_URS_2023_02/944511211"/>
    <hyperlink ref="F319" r:id="rId87" display="https://podminky.urs.cz/item/CS_URS_2023_02/944511811"/>
    <hyperlink ref="F321" r:id="rId88" display="https://podminky.urs.cz/item/CS_URS_2023_02/949101111"/>
    <hyperlink ref="F323" r:id="rId89" display="https://podminky.urs.cz/item/CS_URS_2023_02/949101112"/>
    <hyperlink ref="F325" r:id="rId90" display="https://podminky.urs.cz/item/CS_URS_2023_02/949421123"/>
    <hyperlink ref="F327" r:id="rId91" display="https://podminky.urs.cz/item/CS_URS_2023_02/949421223"/>
    <hyperlink ref="F329" r:id="rId92" display="https://podminky.urs.cz/item/CS_URS_2023_02/949421823"/>
    <hyperlink ref="F331" r:id="rId93" display="https://podminky.urs.cz/item/CS_URS_2023_02/952901111"/>
    <hyperlink ref="F339" r:id="rId94" display="https://podminky.urs.cz/item/CS_URS_2023_02/953946121"/>
    <hyperlink ref="F342" r:id="rId95" display="https://podminky.urs.cz/item/CS_URS_2023_02/953946122"/>
    <hyperlink ref="F345" r:id="rId96" display="https://podminky.urs.cz/item/CS_URS_2023_02/953946125"/>
    <hyperlink ref="F349" r:id="rId97" display="https://podminky.urs.cz/item/CS_URS_2023_02/953946135"/>
    <hyperlink ref="F354" r:id="rId98" display="https://podminky.urs.cz/item/CS_URS_2023_02/953946135"/>
    <hyperlink ref="F358" r:id="rId99" display="https://podminky.urs.cz/item/CS_URS_2023_02/953961214"/>
    <hyperlink ref="F360" r:id="rId100" display="https://podminky.urs.cz/item/CS_URS_2023_02/953965133"/>
    <hyperlink ref="F362" r:id="rId101" display="https://podminky.urs.cz/item/CS_URS_2023_02/966071131"/>
    <hyperlink ref="F364" r:id="rId102" display="https://podminky.urs.cz/item/CS_URS_2023_02/973031325"/>
    <hyperlink ref="F366" r:id="rId103" display="https://podminky.urs.cz/item/CS_URS_2023_02/973031326"/>
    <hyperlink ref="F368" r:id="rId104" display="https://podminky.urs.cz/item/CS_URS_2023_02/985131311"/>
    <hyperlink ref="F370" r:id="rId105" display="https://podminky.urs.cz/item/CS_URS_2023_02/985312131"/>
    <hyperlink ref="F373" r:id="rId106" display="https://podminky.urs.cz/item/CS_URS_2023_02/997013156"/>
    <hyperlink ref="F375" r:id="rId107" display="https://podminky.urs.cz/item/CS_URS_2022_02/997013501"/>
    <hyperlink ref="F377" r:id="rId108" display="https://podminky.urs.cz/item/CS_URS_2022_02/997013509"/>
    <hyperlink ref="F379" r:id="rId109" display="https://podminky.urs.cz/item/CS_URS_2022_02/997013631"/>
    <hyperlink ref="F382" r:id="rId110" display="https://podminky.urs.cz/item/CS_URS_2023_02/998017003"/>
    <hyperlink ref="F386" r:id="rId111" display="https://podminky.urs.cz/item/CS_URS_2023_02/711111001"/>
    <hyperlink ref="F389" r:id="rId112" display="https://podminky.urs.cz/item/CS_URS_2023_02/711111053"/>
    <hyperlink ref="F392" r:id="rId113" display="https://podminky.urs.cz/item/CS_URS_2023_02/711112001"/>
    <hyperlink ref="F395" r:id="rId114" display="https://podminky.urs.cz/item/CS_URS_2023_02/711112053"/>
    <hyperlink ref="F398" r:id="rId115" display="https://podminky.urs.cz/item/CS_URS_2023_02/711141559"/>
    <hyperlink ref="F401" r:id="rId116" display="https://podminky.urs.cz/item/CS_URS_2023_02/711142559"/>
    <hyperlink ref="F404" r:id="rId117" display="https://podminky.urs.cz/item/CS_URS_2023_02/998711203"/>
    <hyperlink ref="F407" r:id="rId118" display="https://podminky.urs.cz/item/CS_URS_2023_02/712311101"/>
    <hyperlink ref="F410" r:id="rId119" display="https://podminky.urs.cz/item/CS_URS_2023_02/712311117"/>
    <hyperlink ref="F413" r:id="rId120" display="https://podminky.urs.cz/item/CS_URS_2023_02/712341659"/>
    <hyperlink ref="F416" r:id="rId121" display="https://podminky.urs.cz/item/CS_URS_2023_02/712363115"/>
    <hyperlink ref="F420" r:id="rId122" display="https://podminky.urs.cz/item/CS_URS_2023_02/712363352"/>
    <hyperlink ref="F422" r:id="rId123" display="https://podminky.urs.cz/item/CS_URS_2023_02/712363353"/>
    <hyperlink ref="F424" r:id="rId124" display="https://podminky.urs.cz/item/CS_URS_2023_02/712363354"/>
    <hyperlink ref="F426" r:id="rId125" display="https://podminky.urs.cz/item/CS_URS_2023_02/712363358"/>
    <hyperlink ref="F428" r:id="rId126" display="https://podminky.urs.cz/item/CS_URS_2023_02/712363604"/>
    <hyperlink ref="F431" r:id="rId127" display="https://podminky.urs.cz/item/CS_URS_2023_02/712998202"/>
    <hyperlink ref="F434" r:id="rId128" display="https://podminky.urs.cz/item/CS_URS_2023_02/998712203"/>
    <hyperlink ref="F437" r:id="rId129" display="https://podminky.urs.cz/item/CS_URS_2023_02/713111111"/>
    <hyperlink ref="F441" r:id="rId130" display="https://podminky.urs.cz/item/CS_URS_2023_02/713111121"/>
    <hyperlink ref="F444" r:id="rId131" display="https://podminky.urs.cz/item/CS_URS_2023_02/713121111"/>
    <hyperlink ref="F448" r:id="rId132" display="https://podminky.urs.cz/item/CS_URS_2023_02/713121122"/>
    <hyperlink ref="F452" r:id="rId133" display="https://podminky.urs.cz/item/CS_URS_2023_02/713121131"/>
    <hyperlink ref="F455" r:id="rId134" display="https://podminky.urs.cz/item/CS_URS_2023_02/713121211"/>
    <hyperlink ref="F458" r:id="rId135" display="https://podminky.urs.cz/item/CS_URS_2023_02/713131151"/>
    <hyperlink ref="F464" r:id="rId136" display="https://podminky.urs.cz/item/CS_URS_2023_02/713141136"/>
    <hyperlink ref="F468" r:id="rId137" display="https://podminky.urs.cz/item/CS_URS_2023_02/713141321"/>
    <hyperlink ref="F473" r:id="rId138" display="https://podminky.urs.cz/item/CS_URS_2023_02/713151121"/>
    <hyperlink ref="F476" r:id="rId139" display="https://podminky.urs.cz/item/CS_URS_2023_02/713151141"/>
    <hyperlink ref="F479" r:id="rId140" display="https://podminky.urs.cz/item/CS_URS_2023_02/713153111"/>
    <hyperlink ref="F481" r:id="rId141" display="https://podminky.urs.cz/item/CS_URS_2023_02/713191132"/>
    <hyperlink ref="F484" r:id="rId142" display="https://podminky.urs.cz/item/CS_URS_2023_02/998713203"/>
    <hyperlink ref="F487" r:id="rId143" display="https://podminky.urs.cz/item/CS_URS_2023_02/714121012"/>
    <hyperlink ref="F491" r:id="rId144" display="https://podminky.urs.cz/item/CS_URS_2023_02/998714203"/>
    <hyperlink ref="F494" r:id="rId145" display="https://podminky.urs.cz/item/CS_URS_2023_02/721211912"/>
    <hyperlink ref="F497" r:id="rId146" display="https://podminky.urs.cz/item/CS_URS_2023_02/721212121"/>
    <hyperlink ref="F499" r:id="rId147" display="https://podminky.urs.cz/item/CS_URS_2023_02/721239114"/>
    <hyperlink ref="F503" r:id="rId148" display="https://podminky.urs.cz/item/CS_URS_2023_02/998721203"/>
    <hyperlink ref="F506" r:id="rId149" display="https://podminky.urs.cz/item/CS_URS_2023_02/722250133"/>
    <hyperlink ref="F508" r:id="rId150" display="https://podminky.urs.cz/item/CS_URS_2023_02/998722203"/>
    <hyperlink ref="F517" r:id="rId151" display="https://podminky.urs.cz/item/CS_URS_2023_02/725112022"/>
    <hyperlink ref="F519" r:id="rId152" display="https://podminky.urs.cz/item/CS_URS_2023_02/725119125"/>
    <hyperlink ref="F522" r:id="rId153" display="https://podminky.urs.cz/item/CS_URS_2023_02/725119131"/>
    <hyperlink ref="F525" r:id="rId154" display="https://podminky.urs.cz/item/CS_URS_2023_02/725121525"/>
    <hyperlink ref="F527" r:id="rId155" display="https://podminky.urs.cz/item/CS_URS_2023_02/725211603"/>
    <hyperlink ref="F529" r:id="rId156" display="https://podminky.urs.cz/item/CS_URS_2023_02/725211681"/>
    <hyperlink ref="F531" r:id="rId157" display="https://podminky.urs.cz/item/CS_URS_2023_02/725339111"/>
    <hyperlink ref="F534" r:id="rId158" display="https://podminky.urs.cz/item/CS_URS_2023_02/725821312"/>
    <hyperlink ref="F536" r:id="rId159" display="https://podminky.urs.cz/item/CS_URS_2023_02/725822611"/>
    <hyperlink ref="F538" r:id="rId160" display="https://podminky.urs.cz/item/CS_URS_2023_02/725822642"/>
    <hyperlink ref="F540" r:id="rId161" display="https://podminky.urs.cz/item/CS_URS_2023_02/725829131"/>
    <hyperlink ref="F543" r:id="rId162" display="https://podminky.urs.cz/item/CS_URS_2023_02/725849411"/>
    <hyperlink ref="F546" r:id="rId163" display="https://podminky.urs.cz/item/CS_URS_2023_02/725869101"/>
    <hyperlink ref="F550" r:id="rId164" display="https://podminky.urs.cz/item/CS_URS_2023_02/998725203"/>
    <hyperlink ref="F553" r:id="rId165" display="https://podminky.urs.cz/item/CS_URS_2023_02/726131001"/>
    <hyperlink ref="F555" r:id="rId166" display="https://podminky.urs.cz/item/CS_URS_2023_02/726131002"/>
    <hyperlink ref="F557" r:id="rId167" display="https://podminky.urs.cz/item/CS_URS_2023_02/726131021"/>
    <hyperlink ref="F559" r:id="rId168" display="https://podminky.urs.cz/item/CS_URS_2023_02/726131041"/>
    <hyperlink ref="F561" r:id="rId169" display="https://podminky.urs.cz/item/CS_URS_2023_02/726131043"/>
    <hyperlink ref="F564" r:id="rId170" display="https://podminky.urs.cz/item/CS_URS_2023_02/998726213"/>
    <hyperlink ref="F567" r:id="rId171" display="https://podminky.urs.cz/item/CS_URS_2023_02/741110513"/>
    <hyperlink ref="F572" r:id="rId172" display="https://podminky.urs.cz/item/CS_URS_2023_02/998741203"/>
    <hyperlink ref="F578" r:id="rId173" display="https://podminky.urs.cz/item/CS_URS_2023_02/998751202"/>
    <hyperlink ref="F581" r:id="rId174" display="https://podminky.urs.cz/item/CS_URS_2023_02/762083121"/>
    <hyperlink ref="F583" r:id="rId175" display="https://podminky.urs.cz/item/CS_URS_2023_02/762085111"/>
    <hyperlink ref="F587" r:id="rId176" display="https://podminky.urs.cz/item/CS_URS_2023_02/762322911"/>
    <hyperlink ref="F589" r:id="rId177" display="https://podminky.urs.cz/item/CS_URS_2023_02/762331911"/>
    <hyperlink ref="F591" r:id="rId178" display="https://podminky.urs.cz/item/CS_URS_2023_02/762332921"/>
    <hyperlink ref="F593" r:id="rId179" display="https://podminky.urs.cz/item/CS_URS_2023_02/762341011"/>
    <hyperlink ref="F595" r:id="rId180" display="https://podminky.urs.cz/item/CS_URS_2023_02/762342214"/>
    <hyperlink ref="F597" r:id="rId181" display="https://podminky.urs.cz/item/CS_URS_2023_02/762342314"/>
    <hyperlink ref="F599" r:id="rId182" display="https://podminky.urs.cz/item/CS_URS_2023_02/762342511"/>
    <hyperlink ref="F602" r:id="rId183" display="https://podminky.urs.cz/item/CS_URS_2023_02/762361312"/>
    <hyperlink ref="F604" r:id="rId184" display="https://podminky.urs.cz/item/CS_URS_2023_02/762421013"/>
    <hyperlink ref="F606" r:id="rId185" display="https://podminky.urs.cz/item/CS_URS_2023_02/762431016"/>
    <hyperlink ref="F608" r:id="rId186" display="https://podminky.urs.cz/item/CS_URS_2023_02/762431230"/>
    <hyperlink ref="F611" r:id="rId187" display="https://podminky.urs.cz/item/CS_URS_2023_02/762823220"/>
    <hyperlink ref="F614" r:id="rId188" display="https://podminky.urs.cz/item/CS_URS_2023_02/998762203"/>
    <hyperlink ref="F617" r:id="rId189" display="https://podminky.urs.cz/item/CS_URS_2023_02/763111421"/>
    <hyperlink ref="F619" r:id="rId190" display="https://podminky.urs.cz/item/CS_URS_2023_02/763111426"/>
    <hyperlink ref="F621" r:id="rId191" display="https://podminky.urs.cz/item/CS_URS_2023_02/763111460"/>
    <hyperlink ref="F627" r:id="rId192" display="https://podminky.urs.cz/item/CS_URS_2023_02/763121421"/>
    <hyperlink ref="F632" r:id="rId193" display="https://podminky.urs.cz/item/CS_URS_2023_02/763121623"/>
    <hyperlink ref="F637" r:id="rId194" display="https://podminky.urs.cz/item/CS_URS_2023_02/763131411"/>
    <hyperlink ref="F639" r:id="rId195" display="https://podminky.urs.cz/item/CS_URS_2023_02/763131412"/>
    <hyperlink ref="F641" r:id="rId196" display="https://podminky.urs.cz/item/CS_URS_2023_02/763131441"/>
    <hyperlink ref="F643" r:id="rId197" display="https://podminky.urs.cz/item/CS_URS_2023_02/763131541"/>
    <hyperlink ref="F646" r:id="rId198" display="https://podminky.urs.cz/item/CS_URS_2023_02/763131613"/>
    <hyperlink ref="F649" r:id="rId199" display="https://podminky.urs.cz/item/CS_URS_2023_02/763131721"/>
    <hyperlink ref="F651" r:id="rId200" display="https://podminky.urs.cz/item/CS_URS_2023_02/763158115"/>
    <hyperlink ref="F653" r:id="rId201" display="https://podminky.urs.cz/item/CS_URS_2023_02/763158118"/>
    <hyperlink ref="F655" r:id="rId202" display="https://podminky.urs.cz/item/CS_URS_2023_02/763164717"/>
    <hyperlink ref="F657" r:id="rId203" display="https://podminky.urs.cz/item/CS_URS_2023_02/763164737"/>
    <hyperlink ref="F660" r:id="rId204" display="https://podminky.urs.cz/item/CS_URS_2023_02/763164738"/>
    <hyperlink ref="F662" r:id="rId205" display="https://podminky.urs.cz/item/CS_URS_2023_02/763172437"/>
    <hyperlink ref="F665" r:id="rId206" display="https://podminky.urs.cz/item/CS_URS_2023_02/763172455"/>
    <hyperlink ref="F669" r:id="rId207" display="https://podminky.urs.cz/item/CS_URS_2023_02/763181311"/>
    <hyperlink ref="F684" r:id="rId208" display="https://podminky.urs.cz/item/CS_URS_2023_02/763183111"/>
    <hyperlink ref="F687" r:id="rId209" display="https://podminky.urs.cz/item/CS_URS_2023_02/763183112"/>
    <hyperlink ref="F690" r:id="rId210" display="https://podminky.urs.cz/item/CS_URS_2023_02/763251211"/>
    <hyperlink ref="F693" r:id="rId211" display="https://podminky.urs.cz/item/CS_URS_2023_02/763251221"/>
    <hyperlink ref="F695" r:id="rId212" display="https://podminky.urs.cz/item/CS_URS_2023_02/763311114"/>
    <hyperlink ref="F698" r:id="rId213" display="https://podminky.urs.cz/item/CS_URS_2023_02/763412113"/>
    <hyperlink ref="F700" r:id="rId214" display="https://podminky.urs.cz/item/CS_URS_2023_02/763412123"/>
    <hyperlink ref="F702" r:id="rId215" display="https://podminky.urs.cz/item/CS_URS_2023_02/763412213"/>
    <hyperlink ref="F704" r:id="rId216" display="https://podminky.urs.cz/item/CS_URS_2023_02/763431001"/>
    <hyperlink ref="F708" r:id="rId217" display="https://podminky.urs.cz/item/CS_URS_2023_02/763431011"/>
    <hyperlink ref="F713" r:id="rId218" display="https://podminky.urs.cz/item/CS_URS_2023_02/998763403"/>
    <hyperlink ref="F716" r:id="rId219" display="https://podminky.urs.cz/item/CS_URS_2023_02/764241544"/>
    <hyperlink ref="F718" r:id="rId220" display="https://podminky.urs.cz/item/CS_URS_2023_02/764241566"/>
    <hyperlink ref="F720" r:id="rId221" display="https://podminky.urs.cz/item/CS_URS_2023_02/764241567"/>
    <hyperlink ref="F722" r:id="rId222" display="https://podminky.urs.cz/item/CS_URS_2023_02/764242504"/>
    <hyperlink ref="F724" r:id="rId223" display="https://podminky.urs.cz/item/CS_URS_2023_02/764245506"/>
    <hyperlink ref="F726" r:id="rId224" display="https://podminky.urs.cz/item/CS_URS_2023_02/764245508"/>
    <hyperlink ref="F728" r:id="rId225" display="https://podminky.urs.cz/item/CS_URS_2023_02/764246542"/>
    <hyperlink ref="F730" r:id="rId226" display="https://podminky.urs.cz/item/CS_URS_2023_02/764246545"/>
    <hyperlink ref="F732" r:id="rId227" display="https://podminky.urs.cz/item/CS_URS_2023_02/764341516"/>
    <hyperlink ref="F734" r:id="rId228" display="https://podminky.urs.cz/item/CS_URS_2023_02/764344512"/>
    <hyperlink ref="F736" r:id="rId229" display="https://podminky.urs.cz/item/CS_URS_2023_02/764041524"/>
    <hyperlink ref="F738" r:id="rId230" display="https://podminky.urs.cz/item/CS_URS_2023_02/764345525"/>
    <hyperlink ref="F740" r:id="rId231" display="https://podminky.urs.cz/item/CS_URS_2023_02/764541407"/>
    <hyperlink ref="F742" r:id="rId232" display="https://podminky.urs.cz/item/CS_URS_2023_02/764541427"/>
    <hyperlink ref="F744" r:id="rId233" display="https://podminky.urs.cz/item/CS_URS_2023_02/764541449"/>
    <hyperlink ref="F746" r:id="rId234" display="https://podminky.urs.cz/item/CS_URS_2023_02/764548425"/>
    <hyperlink ref="F748" r:id="rId235" display="https://podminky.urs.cz/item/CS_URS_2023_02/998764203"/>
    <hyperlink ref="F751" r:id="rId236" display="https://podminky.urs.cz/item/CS_URS_2023_02/625681012"/>
    <hyperlink ref="F753" r:id="rId237" display="https://podminky.urs.cz/item/CS_URS_2023_02/765113112"/>
    <hyperlink ref="F755" r:id="rId238" display="https://podminky.urs.cz/item/CS_URS_2023_02/765131011"/>
    <hyperlink ref="F759" r:id="rId239" display="https://podminky.urs.cz/item/CS_URS_2023_02/765131171"/>
    <hyperlink ref="F762" r:id="rId240" display="https://podminky.urs.cz/item/CS_URS_2023_02/765131191"/>
    <hyperlink ref="F766" r:id="rId241" display="https://podminky.urs.cz/item/CS_URS_2023_02/765131201"/>
    <hyperlink ref="F768" r:id="rId242" display="https://podminky.urs.cz/item/CS_URS_2023_02/765131281"/>
    <hyperlink ref="F770" r:id="rId243" display="https://podminky.urs.cz/item/CS_URS_2023_02/765135001"/>
    <hyperlink ref="F774" r:id="rId244" display="https://podminky.urs.cz/item/CS_URS_2023_02/765135041"/>
    <hyperlink ref="F777" r:id="rId245" display="https://podminky.urs.cz/item/CS_URS_2023_02/765191021"/>
    <hyperlink ref="F780" r:id="rId246" display="https://podminky.urs.cz/item/CS_URS_2023_02/998765203"/>
    <hyperlink ref="F848" r:id="rId247" display="https://podminky.urs.cz/item/CS_URS_2023_02/766417211"/>
    <hyperlink ref="F851" r:id="rId248" display="https://podminky.urs.cz/item/CS_URS_2023_02/998766203"/>
    <hyperlink ref="F885" r:id="rId249" display="https://podminky.urs.cz/item/CS_URS_2023_02/767114215"/>
    <hyperlink ref="F888" r:id="rId250" display="https://podminky.urs.cz/item/CS_URS_2023_02/767154110"/>
    <hyperlink ref="F891" r:id="rId251" display="https://podminky.urs.cz/item/CS_URS_2023_02/767154220"/>
    <hyperlink ref="F896" r:id="rId252" display="https://podminky.urs.cz/item/CS_URS_2023_02/767881128"/>
    <hyperlink ref="F899" r:id="rId253" display="https://podminky.urs.cz/item/CS_URS_2023_02/998767203"/>
    <hyperlink ref="F902" r:id="rId254" display="https://podminky.urs.cz/item/CS_URS_2023_02/771111011"/>
    <hyperlink ref="F904" r:id="rId255" display="https://podminky.urs.cz/item/CS_URS_2023_02/771121011"/>
    <hyperlink ref="F906" r:id="rId256" display="https://podminky.urs.cz/item/CS_URS_2023_02/771274113"/>
    <hyperlink ref="F909" r:id="rId257" display="https://podminky.urs.cz/item/CS_URS_2023_02/771274123"/>
    <hyperlink ref="F912" r:id="rId258" display="https://podminky.urs.cz/item/CS_URS_2023_02/771274231"/>
    <hyperlink ref="F916" r:id="rId259" display="https://podminky.urs.cz/item/CS_URS_2023_02/771474113"/>
    <hyperlink ref="F919" r:id="rId260" display="https://podminky.urs.cz/item/CS_URS_2023_02/771474133"/>
    <hyperlink ref="F922" r:id="rId261" display="https://podminky.urs.cz/item/CS_URS_2023_02/771574473"/>
    <hyperlink ref="F925" r:id="rId262" display="https://podminky.urs.cz/item/CS_URS_2023_02/771574476"/>
    <hyperlink ref="F928" r:id="rId263" display="https://podminky.urs.cz/item/CS_URS_2023_02/771584412"/>
    <hyperlink ref="F931" r:id="rId264" display="https://podminky.urs.cz/item/CS_URS_2023_02/771591115"/>
    <hyperlink ref="F933" r:id="rId265" display="https://podminky.urs.cz/item/CS_URS_2023_02/771591112"/>
    <hyperlink ref="F935" r:id="rId266" display="https://podminky.urs.cz/item/CS_URS_2023_02/771591264"/>
    <hyperlink ref="F937" r:id="rId267" display="https://podminky.urs.cz/item/CS_URS_2023_02/781492251"/>
    <hyperlink ref="F940" r:id="rId268" display="https://podminky.urs.cz/item/CS_URS_2023_02/998771203"/>
    <hyperlink ref="F943" r:id="rId269" display="https://podminky.urs.cz/item/CS_URS_2023_02/776111311"/>
    <hyperlink ref="F945" r:id="rId270" display="https://podminky.urs.cz/item/CS_URS_2023_02/776111112"/>
    <hyperlink ref="F947" r:id="rId271" display="https://podminky.urs.cz/item/CS_URS_2023_02/776121112"/>
    <hyperlink ref="F949" r:id="rId272" display="https://podminky.urs.cz/item/CS_URS_2023_02/776141111"/>
    <hyperlink ref="F955" r:id="rId273" display="https://podminky.urs.cz/item/CS_URS_2023_02/776411212"/>
    <hyperlink ref="F957" r:id="rId274" display="https://podminky.urs.cz/item/CS_URS_2023_02/776421111"/>
    <hyperlink ref="F963" r:id="rId275" display="https://podminky.urs.cz/item/CS_URS_2023_02/998776203"/>
    <hyperlink ref="F966" r:id="rId276" display="https://podminky.urs.cz/item/CS_URS_2023_02/777111123"/>
    <hyperlink ref="F968" r:id="rId277" display="https://podminky.urs.cz/item/CS_URS_2023_02/777131105"/>
    <hyperlink ref="F970" r:id="rId278" display="https://podminky.urs.cz/item/CS_URS_2023_02/777511143"/>
    <hyperlink ref="F972" r:id="rId279" display="https://podminky.urs.cz/item/CS_URS_2023_02/777611143"/>
    <hyperlink ref="F974" r:id="rId280" display="https://podminky.urs.cz/item/CS_URS_2023_02/998777203"/>
    <hyperlink ref="F977" r:id="rId281" display="https://podminky.urs.cz/item/CS_URS_2023_02/781121011"/>
    <hyperlink ref="F979" r:id="rId282" display="https://podminky.urs.cz/item/CS_URS_2023_02/781131112"/>
    <hyperlink ref="F981" r:id="rId283" display="https://podminky.urs.cz/item/CS_URS_2023_02/781131232"/>
    <hyperlink ref="F983" r:id="rId284" display="https://podminky.urs.cz/item/CS_URS_2023_02/781474112"/>
    <hyperlink ref="F986" r:id="rId285" display="https://podminky.urs.cz/item/CS_URS_2023_02/781491012"/>
    <hyperlink ref="F989" r:id="rId286" display="https://podminky.urs.cz/item/CS_URS_2023_02/781492251"/>
    <hyperlink ref="F992" r:id="rId287" display="https://podminky.urs.cz/item/CS_URS_2023_02/781495115"/>
    <hyperlink ref="F994" r:id="rId288" display="https://podminky.urs.cz/item/CS_URS_2023_02/781474153"/>
    <hyperlink ref="F997" r:id="rId289" display="https://podminky.urs.cz/item/CS_URS_2023_02/781484116"/>
    <hyperlink ref="F1001" r:id="rId290" display="https://podminky.urs.cz/item/CS_URS_2023_02/998781203"/>
    <hyperlink ref="F1004" r:id="rId291" display="https://podminky.urs.cz/item/CS_URS_2023_02/783314101"/>
    <hyperlink ref="F1006" r:id="rId292" display="https://podminky.urs.cz/item/CS_URS_2023_02/783314203"/>
    <hyperlink ref="F1008" r:id="rId293" display="https://podminky.urs.cz/item/CS_URS_2023_02/783317101"/>
    <hyperlink ref="F1010" r:id="rId294" display="https://podminky.urs.cz/item/CS_URS_2023_02/783813101"/>
    <hyperlink ref="F1012" r:id="rId295" display="https://podminky.urs.cz/item/CS_URS_2023_02/783817401"/>
    <hyperlink ref="F1014" r:id="rId296" display="https://podminky.urs.cz/item/CS_URS_2023_02/783823137"/>
    <hyperlink ref="F1016" r:id="rId297" display="https://podminky.urs.cz/item/CS_URS_2023_02/783817421"/>
    <hyperlink ref="F1019" r:id="rId298" display="https://podminky.urs.cz/item/CS_URS_2023_02/784171111"/>
    <hyperlink ref="F1022" r:id="rId299" display="https://podminky.urs.cz/item/CS_URS_2023_02/784181121"/>
    <hyperlink ref="F1024" r:id="rId300" display="https://podminky.urs.cz/item/CS_URS_2023_02/784211101"/>
    <hyperlink ref="F1026" r:id="rId301" display="https://podminky.urs.cz/item/CS_URS_2023_02/78421116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02"/>
</worksheet>
</file>

<file path=xl/worksheets/sheet4.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85</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3363</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ROUND(J81,2)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ROUND((SUM(BE81:BE114)),2)</f>
        <v>0</v>
      </c>
      <c r="G33" s="36"/>
      <c r="H33" s="36"/>
      <c r="I33" s="146">
        <v>0.21</v>
      </c>
      <c r="J33" s="145">
        <f>ROUND(((SUM(BE81:BE114))*I33),2)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ROUND((SUM(BF81:BF114)),2)</f>
        <v>0</v>
      </c>
      <c r="G34" s="36"/>
      <c r="H34" s="36"/>
      <c r="I34" s="146">
        <v>0.15</v>
      </c>
      <c r="J34" s="145">
        <f>ROUND(((SUM(BF81:BF114))*I34),2)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ROUND((SUM(BG81:BG114)),2)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ROUND((SUM(BH81:BH114)),2)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ROUND((SUM(BI81:BI114)),2)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03 - VRN</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J81</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3364</v>
      </c>
      <c r="E60" s="166"/>
      <c r="F60" s="166"/>
      <c r="G60" s="166"/>
      <c r="H60" s="166"/>
      <c r="I60" s="166"/>
      <c r="J60" s="167">
        <f>J82</f>
        <v>0</v>
      </c>
      <c r="K60" s="164"/>
      <c r="L60" s="168"/>
      <c r="S60" s="9"/>
      <c r="T60" s="9"/>
      <c r="U60" s="9"/>
      <c r="V60" s="9"/>
      <c r="W60" s="9"/>
      <c r="X60" s="9"/>
      <c r="Y60" s="9"/>
      <c r="Z60" s="9"/>
      <c r="AA60" s="9"/>
      <c r="AB60" s="9"/>
      <c r="AC60" s="9"/>
      <c r="AD60" s="9"/>
      <c r="AE60" s="9"/>
    </row>
    <row r="61" spans="1:31" s="9" customFormat="1" ht="24.95" customHeight="1">
      <c r="A61" s="9"/>
      <c r="B61" s="163"/>
      <c r="C61" s="164"/>
      <c r="D61" s="165" t="s">
        <v>3365</v>
      </c>
      <c r="E61" s="166"/>
      <c r="F61" s="166"/>
      <c r="G61" s="166"/>
      <c r="H61" s="166"/>
      <c r="I61" s="166"/>
      <c r="J61" s="167">
        <f>J105</f>
        <v>0</v>
      </c>
      <c r="K61" s="164"/>
      <c r="L61" s="168"/>
      <c r="S61" s="9"/>
      <c r="T61" s="9"/>
      <c r="U61" s="9"/>
      <c r="V61" s="9"/>
      <c r="W61" s="9"/>
      <c r="X61" s="9"/>
      <c r="Y61" s="9"/>
      <c r="Z61" s="9"/>
      <c r="AA61" s="9"/>
      <c r="AB61" s="9"/>
      <c r="AC61" s="9"/>
      <c r="AD61" s="9"/>
      <c r="AE61" s="9"/>
    </row>
    <row r="62" spans="1:31" s="2" customFormat="1" ht="21.8" customHeight="1">
      <c r="A62" s="36"/>
      <c r="B62" s="37"/>
      <c r="C62" s="38"/>
      <c r="D62" s="38"/>
      <c r="E62" s="38"/>
      <c r="F62" s="38"/>
      <c r="G62" s="38"/>
      <c r="H62" s="38"/>
      <c r="I62" s="38"/>
      <c r="J62" s="38"/>
      <c r="K62" s="38"/>
      <c r="L62" s="132"/>
      <c r="S62" s="36"/>
      <c r="T62" s="36"/>
      <c r="U62" s="36"/>
      <c r="V62" s="36"/>
      <c r="W62" s="36"/>
      <c r="X62" s="36"/>
      <c r="Y62" s="36"/>
      <c r="Z62" s="36"/>
      <c r="AA62" s="36"/>
      <c r="AB62" s="36"/>
      <c r="AC62" s="36"/>
      <c r="AD62" s="36"/>
      <c r="AE62" s="36"/>
    </row>
    <row r="63" spans="1:31" s="2" customFormat="1" ht="6.95" customHeight="1">
      <c r="A63" s="36"/>
      <c r="B63" s="57"/>
      <c r="C63" s="58"/>
      <c r="D63" s="58"/>
      <c r="E63" s="58"/>
      <c r="F63" s="58"/>
      <c r="G63" s="58"/>
      <c r="H63" s="58"/>
      <c r="I63" s="58"/>
      <c r="J63" s="58"/>
      <c r="K63" s="58"/>
      <c r="L63" s="132"/>
      <c r="S63" s="36"/>
      <c r="T63" s="36"/>
      <c r="U63" s="36"/>
      <c r="V63" s="36"/>
      <c r="W63" s="36"/>
      <c r="X63" s="36"/>
      <c r="Y63" s="36"/>
      <c r="Z63" s="36"/>
      <c r="AA63" s="36"/>
      <c r="AB63" s="36"/>
      <c r="AC63" s="36"/>
      <c r="AD63" s="36"/>
      <c r="AE63" s="36"/>
    </row>
    <row r="67" spans="1:31" s="2" customFormat="1" ht="6.95" customHeight="1">
      <c r="A67" s="36"/>
      <c r="B67" s="59"/>
      <c r="C67" s="60"/>
      <c r="D67" s="60"/>
      <c r="E67" s="60"/>
      <c r="F67" s="60"/>
      <c r="G67" s="60"/>
      <c r="H67" s="60"/>
      <c r="I67" s="60"/>
      <c r="J67" s="60"/>
      <c r="K67" s="60"/>
      <c r="L67" s="132"/>
      <c r="S67" s="36"/>
      <c r="T67" s="36"/>
      <c r="U67" s="36"/>
      <c r="V67" s="36"/>
      <c r="W67" s="36"/>
      <c r="X67" s="36"/>
      <c r="Y67" s="36"/>
      <c r="Z67" s="36"/>
      <c r="AA67" s="36"/>
      <c r="AB67" s="36"/>
      <c r="AC67" s="36"/>
      <c r="AD67" s="36"/>
      <c r="AE67" s="36"/>
    </row>
    <row r="68" spans="1:31" s="2" customFormat="1" ht="24.95" customHeight="1">
      <c r="A68" s="36"/>
      <c r="B68" s="37"/>
      <c r="C68" s="21" t="s">
        <v>147</v>
      </c>
      <c r="D68" s="38"/>
      <c r="E68" s="38"/>
      <c r="F68" s="38"/>
      <c r="G68" s="38"/>
      <c r="H68" s="38"/>
      <c r="I68" s="38"/>
      <c r="J68" s="38"/>
      <c r="K68" s="38"/>
      <c r="L68" s="132"/>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38"/>
      <c r="J69" s="38"/>
      <c r="K69" s="38"/>
      <c r="L69" s="132"/>
      <c r="S69" s="36"/>
      <c r="T69" s="36"/>
      <c r="U69" s="36"/>
      <c r="V69" s="36"/>
      <c r="W69" s="36"/>
      <c r="X69" s="36"/>
      <c r="Y69" s="36"/>
      <c r="Z69" s="36"/>
      <c r="AA69" s="36"/>
      <c r="AB69" s="36"/>
      <c r="AC69" s="36"/>
      <c r="AD69" s="36"/>
      <c r="AE69" s="36"/>
    </row>
    <row r="70" spans="1:31" s="2" customFormat="1" ht="12" customHeight="1">
      <c r="A70" s="36"/>
      <c r="B70" s="37"/>
      <c r="C70" s="30" t="s">
        <v>16</v>
      </c>
      <c r="D70" s="38"/>
      <c r="E70" s="38"/>
      <c r="F70" s="38"/>
      <c r="G70" s="38"/>
      <c r="H70" s="38"/>
      <c r="I70" s="38"/>
      <c r="J70" s="38"/>
      <c r="K70" s="38"/>
      <c r="L70" s="132"/>
      <c r="S70" s="36"/>
      <c r="T70" s="36"/>
      <c r="U70" s="36"/>
      <c r="V70" s="36"/>
      <c r="W70" s="36"/>
      <c r="X70" s="36"/>
      <c r="Y70" s="36"/>
      <c r="Z70" s="36"/>
      <c r="AA70" s="36"/>
      <c r="AB70" s="36"/>
      <c r="AC70" s="36"/>
      <c r="AD70" s="36"/>
      <c r="AE70" s="36"/>
    </row>
    <row r="71" spans="1:31" s="2" customFormat="1" ht="16.5" customHeight="1">
      <c r="A71" s="36"/>
      <c r="B71" s="37"/>
      <c r="C71" s="38"/>
      <c r="D71" s="38"/>
      <c r="E71" s="158" t="str">
        <f>E7</f>
        <v>SPŠS Havlíčkův Brod</v>
      </c>
      <c r="F71" s="30"/>
      <c r="G71" s="30"/>
      <c r="H71" s="30"/>
      <c r="I71" s="38"/>
      <c r="J71" s="38"/>
      <c r="K71" s="38"/>
      <c r="L71" s="132"/>
      <c r="S71" s="36"/>
      <c r="T71" s="36"/>
      <c r="U71" s="36"/>
      <c r="V71" s="36"/>
      <c r="W71" s="36"/>
      <c r="X71" s="36"/>
      <c r="Y71" s="36"/>
      <c r="Z71" s="36"/>
      <c r="AA71" s="36"/>
      <c r="AB71" s="36"/>
      <c r="AC71" s="36"/>
      <c r="AD71" s="36"/>
      <c r="AE71" s="36"/>
    </row>
    <row r="72" spans="1:31" s="2" customFormat="1" ht="12" customHeight="1">
      <c r="A72" s="36"/>
      <c r="B72" s="37"/>
      <c r="C72" s="30" t="s">
        <v>111</v>
      </c>
      <c r="D72" s="38"/>
      <c r="E72" s="38"/>
      <c r="F72" s="38"/>
      <c r="G72" s="38"/>
      <c r="H72" s="38"/>
      <c r="I72" s="38"/>
      <c r="J72" s="38"/>
      <c r="K72" s="38"/>
      <c r="L72" s="132"/>
      <c r="S72" s="36"/>
      <c r="T72" s="36"/>
      <c r="U72" s="36"/>
      <c r="V72" s="36"/>
      <c r="W72" s="36"/>
      <c r="X72" s="36"/>
      <c r="Y72" s="36"/>
      <c r="Z72" s="36"/>
      <c r="AA72" s="36"/>
      <c r="AB72" s="36"/>
      <c r="AC72" s="36"/>
      <c r="AD72" s="36"/>
      <c r="AE72" s="36"/>
    </row>
    <row r="73" spans="1:31" s="2" customFormat="1" ht="16.5" customHeight="1">
      <c r="A73" s="36"/>
      <c r="B73" s="37"/>
      <c r="C73" s="38"/>
      <c r="D73" s="38"/>
      <c r="E73" s="67" t="str">
        <f>E9</f>
        <v>03 - VRN</v>
      </c>
      <c r="F73" s="38"/>
      <c r="G73" s="38"/>
      <c r="H73" s="38"/>
      <c r="I73" s="38"/>
      <c r="J73" s="38"/>
      <c r="K73" s="38"/>
      <c r="L73" s="132"/>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12" customHeight="1">
      <c r="A75" s="36"/>
      <c r="B75" s="37"/>
      <c r="C75" s="30" t="s">
        <v>21</v>
      </c>
      <c r="D75" s="38"/>
      <c r="E75" s="38"/>
      <c r="F75" s="25" t="str">
        <f>F12</f>
        <v xml:space="preserve"> </v>
      </c>
      <c r="G75" s="38"/>
      <c r="H75" s="38"/>
      <c r="I75" s="30" t="s">
        <v>23</v>
      </c>
      <c r="J75" s="70" t="str">
        <f>IF(J12="","",J12)</f>
        <v>27. 9. 2023</v>
      </c>
      <c r="K75" s="38"/>
      <c r="L75" s="132"/>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32"/>
      <c r="S76" s="36"/>
      <c r="T76" s="36"/>
      <c r="U76" s="36"/>
      <c r="V76" s="36"/>
      <c r="W76" s="36"/>
      <c r="X76" s="36"/>
      <c r="Y76" s="36"/>
      <c r="Z76" s="36"/>
      <c r="AA76" s="36"/>
      <c r="AB76" s="36"/>
      <c r="AC76" s="36"/>
      <c r="AD76" s="36"/>
      <c r="AE76" s="36"/>
    </row>
    <row r="77" spans="1:31" s="2" customFormat="1" ht="15.15" customHeight="1">
      <c r="A77" s="36"/>
      <c r="B77" s="37"/>
      <c r="C77" s="30" t="s">
        <v>25</v>
      </c>
      <c r="D77" s="38"/>
      <c r="E77" s="38"/>
      <c r="F77" s="25" t="str">
        <f>E15</f>
        <v xml:space="preserve"> </v>
      </c>
      <c r="G77" s="38"/>
      <c r="H77" s="38"/>
      <c r="I77" s="30" t="s">
        <v>30</v>
      </c>
      <c r="J77" s="34" t="str">
        <f>E21</f>
        <v xml:space="preserve"> </v>
      </c>
      <c r="K77" s="38"/>
      <c r="L77" s="132"/>
      <c r="S77" s="36"/>
      <c r="T77" s="36"/>
      <c r="U77" s="36"/>
      <c r="V77" s="36"/>
      <c r="W77" s="36"/>
      <c r="X77" s="36"/>
      <c r="Y77" s="36"/>
      <c r="Z77" s="36"/>
      <c r="AA77" s="36"/>
      <c r="AB77" s="36"/>
      <c r="AC77" s="36"/>
      <c r="AD77" s="36"/>
      <c r="AE77" s="36"/>
    </row>
    <row r="78" spans="1:31" s="2" customFormat="1" ht="15.15" customHeight="1">
      <c r="A78" s="36"/>
      <c r="B78" s="37"/>
      <c r="C78" s="30" t="s">
        <v>28</v>
      </c>
      <c r="D78" s="38"/>
      <c r="E78" s="38"/>
      <c r="F78" s="25" t="str">
        <f>IF(E18="","",E18)</f>
        <v>Vyplň údaj</v>
      </c>
      <c r="G78" s="38"/>
      <c r="H78" s="38"/>
      <c r="I78" s="30" t="s">
        <v>32</v>
      </c>
      <c r="J78" s="34" t="str">
        <f>E24</f>
        <v xml:space="preserve"> </v>
      </c>
      <c r="K78" s="38"/>
      <c r="L78" s="132"/>
      <c r="S78" s="36"/>
      <c r="T78" s="36"/>
      <c r="U78" s="36"/>
      <c r="V78" s="36"/>
      <c r="W78" s="36"/>
      <c r="X78" s="36"/>
      <c r="Y78" s="36"/>
      <c r="Z78" s="36"/>
      <c r="AA78" s="36"/>
      <c r="AB78" s="36"/>
      <c r="AC78" s="36"/>
      <c r="AD78" s="36"/>
      <c r="AE78" s="36"/>
    </row>
    <row r="79" spans="1:31" s="2" customFormat="1" ht="10.3" customHeight="1">
      <c r="A79" s="36"/>
      <c r="B79" s="37"/>
      <c r="C79" s="38"/>
      <c r="D79" s="38"/>
      <c r="E79" s="38"/>
      <c r="F79" s="38"/>
      <c r="G79" s="38"/>
      <c r="H79" s="38"/>
      <c r="I79" s="38"/>
      <c r="J79" s="38"/>
      <c r="K79" s="38"/>
      <c r="L79" s="132"/>
      <c r="S79" s="36"/>
      <c r="T79" s="36"/>
      <c r="U79" s="36"/>
      <c r="V79" s="36"/>
      <c r="W79" s="36"/>
      <c r="X79" s="36"/>
      <c r="Y79" s="36"/>
      <c r="Z79" s="36"/>
      <c r="AA79" s="36"/>
      <c r="AB79" s="36"/>
      <c r="AC79" s="36"/>
      <c r="AD79" s="36"/>
      <c r="AE79" s="36"/>
    </row>
    <row r="80" spans="1:31" s="11" customFormat="1" ht="29.25" customHeight="1">
      <c r="A80" s="175"/>
      <c r="B80" s="176"/>
      <c r="C80" s="177" t="s">
        <v>148</v>
      </c>
      <c r="D80" s="178" t="s">
        <v>54</v>
      </c>
      <c r="E80" s="178" t="s">
        <v>50</v>
      </c>
      <c r="F80" s="178" t="s">
        <v>51</v>
      </c>
      <c r="G80" s="178" t="s">
        <v>149</v>
      </c>
      <c r="H80" s="178" t="s">
        <v>150</v>
      </c>
      <c r="I80" s="178" t="s">
        <v>151</v>
      </c>
      <c r="J80" s="178" t="s">
        <v>115</v>
      </c>
      <c r="K80" s="179" t="s">
        <v>152</v>
      </c>
      <c r="L80" s="180"/>
      <c r="M80" s="90" t="s">
        <v>19</v>
      </c>
      <c r="N80" s="91" t="s">
        <v>39</v>
      </c>
      <c r="O80" s="91" t="s">
        <v>153</v>
      </c>
      <c r="P80" s="91" t="s">
        <v>154</v>
      </c>
      <c r="Q80" s="91" t="s">
        <v>155</v>
      </c>
      <c r="R80" s="91" t="s">
        <v>156</v>
      </c>
      <c r="S80" s="91" t="s">
        <v>157</v>
      </c>
      <c r="T80" s="92" t="s">
        <v>158</v>
      </c>
      <c r="U80" s="175"/>
      <c r="V80" s="175"/>
      <c r="W80" s="175"/>
      <c r="X80" s="175"/>
      <c r="Y80" s="175"/>
      <c r="Z80" s="175"/>
      <c r="AA80" s="175"/>
      <c r="AB80" s="175"/>
      <c r="AC80" s="175"/>
      <c r="AD80" s="175"/>
      <c r="AE80" s="175"/>
    </row>
    <row r="81" spans="1:63" s="2" customFormat="1" ht="22.8" customHeight="1">
      <c r="A81" s="36"/>
      <c r="B81" s="37"/>
      <c r="C81" s="97" t="s">
        <v>159</v>
      </c>
      <c r="D81" s="38"/>
      <c r="E81" s="38"/>
      <c r="F81" s="38"/>
      <c r="G81" s="38"/>
      <c r="H81" s="38"/>
      <c r="I81" s="38"/>
      <c r="J81" s="181">
        <f>BK81</f>
        <v>0</v>
      </c>
      <c r="K81" s="38"/>
      <c r="L81" s="42"/>
      <c r="M81" s="93"/>
      <c r="N81" s="182"/>
      <c r="O81" s="94"/>
      <c r="P81" s="183">
        <f>P82+P105</f>
        <v>0</v>
      </c>
      <c r="Q81" s="94"/>
      <c r="R81" s="183">
        <f>R82+R105</f>
        <v>0</v>
      </c>
      <c r="S81" s="94"/>
      <c r="T81" s="184">
        <f>T82+T105</f>
        <v>0</v>
      </c>
      <c r="U81" s="36"/>
      <c r="V81" s="36"/>
      <c r="W81" s="36"/>
      <c r="X81" s="36"/>
      <c r="Y81" s="36"/>
      <c r="Z81" s="36"/>
      <c r="AA81" s="36"/>
      <c r="AB81" s="36"/>
      <c r="AC81" s="36"/>
      <c r="AD81" s="36"/>
      <c r="AE81" s="36"/>
      <c r="AT81" s="15" t="s">
        <v>68</v>
      </c>
      <c r="AU81" s="15" t="s">
        <v>116</v>
      </c>
      <c r="BK81" s="185">
        <f>BK82+BK105</f>
        <v>0</v>
      </c>
    </row>
    <row r="82" spans="1:63" s="12" customFormat="1" ht="25.9" customHeight="1">
      <c r="A82" s="12"/>
      <c r="B82" s="186"/>
      <c r="C82" s="187"/>
      <c r="D82" s="188" t="s">
        <v>68</v>
      </c>
      <c r="E82" s="189" t="s">
        <v>3366</v>
      </c>
      <c r="F82" s="189" t="s">
        <v>3367</v>
      </c>
      <c r="G82" s="187"/>
      <c r="H82" s="187"/>
      <c r="I82" s="190"/>
      <c r="J82" s="191">
        <f>BK82</f>
        <v>0</v>
      </c>
      <c r="K82" s="187"/>
      <c r="L82" s="192"/>
      <c r="M82" s="193"/>
      <c r="N82" s="194"/>
      <c r="O82" s="194"/>
      <c r="P82" s="195">
        <f>SUM(P83:P104)</f>
        <v>0</v>
      </c>
      <c r="Q82" s="194"/>
      <c r="R82" s="195">
        <f>SUM(R83:R104)</f>
        <v>0</v>
      </c>
      <c r="S82" s="194"/>
      <c r="T82" s="196">
        <f>SUM(T83:T104)</f>
        <v>0</v>
      </c>
      <c r="U82" s="12"/>
      <c r="V82" s="12"/>
      <c r="W82" s="12"/>
      <c r="X82" s="12"/>
      <c r="Y82" s="12"/>
      <c r="Z82" s="12"/>
      <c r="AA82" s="12"/>
      <c r="AB82" s="12"/>
      <c r="AC82" s="12"/>
      <c r="AD82" s="12"/>
      <c r="AE82" s="12"/>
      <c r="AR82" s="197" t="s">
        <v>77</v>
      </c>
      <c r="AT82" s="198" t="s">
        <v>68</v>
      </c>
      <c r="AU82" s="198" t="s">
        <v>69</v>
      </c>
      <c r="AY82" s="197" t="s">
        <v>162</v>
      </c>
      <c r="BK82" s="199">
        <f>SUM(BK83:BK104)</f>
        <v>0</v>
      </c>
    </row>
    <row r="83" spans="1:65" s="2" customFormat="1" ht="24.15" customHeight="1">
      <c r="A83" s="36"/>
      <c r="B83" s="37"/>
      <c r="C83" s="202" t="s">
        <v>77</v>
      </c>
      <c r="D83" s="202" t="s">
        <v>164</v>
      </c>
      <c r="E83" s="203" t="s">
        <v>3368</v>
      </c>
      <c r="F83" s="204" t="s">
        <v>3369</v>
      </c>
      <c r="G83" s="205" t="s">
        <v>296</v>
      </c>
      <c r="H83" s="206">
        <v>1</v>
      </c>
      <c r="I83" s="207"/>
      <c r="J83" s="208">
        <f>ROUND(I83*H83,2)</f>
        <v>0</v>
      </c>
      <c r="K83" s="204" t="s">
        <v>19</v>
      </c>
      <c r="L83" s="42"/>
      <c r="M83" s="209" t="s">
        <v>19</v>
      </c>
      <c r="N83" s="210" t="s">
        <v>40</v>
      </c>
      <c r="O83" s="82"/>
      <c r="P83" s="211">
        <f>O83*H83</f>
        <v>0</v>
      </c>
      <c r="Q83" s="211">
        <v>0</v>
      </c>
      <c r="R83" s="211">
        <f>Q83*H83</f>
        <v>0</v>
      </c>
      <c r="S83" s="211">
        <v>0</v>
      </c>
      <c r="T83" s="212">
        <f>S83*H83</f>
        <v>0</v>
      </c>
      <c r="U83" s="36"/>
      <c r="V83" s="36"/>
      <c r="W83" s="36"/>
      <c r="X83" s="36"/>
      <c r="Y83" s="36"/>
      <c r="Z83" s="36"/>
      <c r="AA83" s="36"/>
      <c r="AB83" s="36"/>
      <c r="AC83" s="36"/>
      <c r="AD83" s="36"/>
      <c r="AE83" s="36"/>
      <c r="AR83" s="213" t="s">
        <v>169</v>
      </c>
      <c r="AT83" s="213" t="s">
        <v>164</v>
      </c>
      <c r="AU83" s="213" t="s">
        <v>77</v>
      </c>
      <c r="AY83" s="15" t="s">
        <v>162</v>
      </c>
      <c r="BE83" s="214">
        <f>IF(N83="základní",J83,0)</f>
        <v>0</v>
      </c>
      <c r="BF83" s="214">
        <f>IF(N83="snížená",J83,0)</f>
        <v>0</v>
      </c>
      <c r="BG83" s="214">
        <f>IF(N83="zákl. přenesená",J83,0)</f>
        <v>0</v>
      </c>
      <c r="BH83" s="214">
        <f>IF(N83="sníž. přenesená",J83,0)</f>
        <v>0</v>
      </c>
      <c r="BI83" s="214">
        <f>IF(N83="nulová",J83,0)</f>
        <v>0</v>
      </c>
      <c r="BJ83" s="15" t="s">
        <v>77</v>
      </c>
      <c r="BK83" s="214">
        <f>ROUND(I83*H83,2)</f>
        <v>0</v>
      </c>
      <c r="BL83" s="15" t="s">
        <v>169</v>
      </c>
      <c r="BM83" s="213" t="s">
        <v>3370</v>
      </c>
    </row>
    <row r="84" spans="1:65" s="2" customFormat="1" ht="16.5" customHeight="1">
      <c r="A84" s="36"/>
      <c r="B84" s="37"/>
      <c r="C84" s="202" t="s">
        <v>79</v>
      </c>
      <c r="D84" s="202" t="s">
        <v>164</v>
      </c>
      <c r="E84" s="203" t="s">
        <v>3371</v>
      </c>
      <c r="F84" s="204" t="s">
        <v>3372</v>
      </c>
      <c r="G84" s="205" t="s">
        <v>296</v>
      </c>
      <c r="H84" s="206">
        <v>1</v>
      </c>
      <c r="I84" s="207"/>
      <c r="J84" s="208">
        <f>ROUND(I84*H84,2)</f>
        <v>0</v>
      </c>
      <c r="K84" s="204" t="s">
        <v>19</v>
      </c>
      <c r="L84" s="42"/>
      <c r="M84" s="209" t="s">
        <v>19</v>
      </c>
      <c r="N84" s="210" t="s">
        <v>40</v>
      </c>
      <c r="O84" s="82"/>
      <c r="P84" s="211">
        <f>O84*H84</f>
        <v>0</v>
      </c>
      <c r="Q84" s="211">
        <v>0</v>
      </c>
      <c r="R84" s="211">
        <f>Q84*H84</f>
        <v>0</v>
      </c>
      <c r="S84" s="211">
        <v>0</v>
      </c>
      <c r="T84" s="212">
        <f>S84*H84</f>
        <v>0</v>
      </c>
      <c r="U84" s="36"/>
      <c r="V84" s="36"/>
      <c r="W84" s="36"/>
      <c r="X84" s="36"/>
      <c r="Y84" s="36"/>
      <c r="Z84" s="36"/>
      <c r="AA84" s="36"/>
      <c r="AB84" s="36"/>
      <c r="AC84" s="36"/>
      <c r="AD84" s="36"/>
      <c r="AE84" s="36"/>
      <c r="AR84" s="213" t="s">
        <v>169</v>
      </c>
      <c r="AT84" s="213" t="s">
        <v>164</v>
      </c>
      <c r="AU84" s="213" t="s">
        <v>77</v>
      </c>
      <c r="AY84" s="15" t="s">
        <v>162</v>
      </c>
      <c r="BE84" s="214">
        <f>IF(N84="základní",J84,0)</f>
        <v>0</v>
      </c>
      <c r="BF84" s="214">
        <f>IF(N84="snížená",J84,0)</f>
        <v>0</v>
      </c>
      <c r="BG84" s="214">
        <f>IF(N84="zákl. přenesená",J84,0)</f>
        <v>0</v>
      </c>
      <c r="BH84" s="214">
        <f>IF(N84="sníž. přenesená",J84,0)</f>
        <v>0</v>
      </c>
      <c r="BI84" s="214">
        <f>IF(N84="nulová",J84,0)</f>
        <v>0</v>
      </c>
      <c r="BJ84" s="15" t="s">
        <v>77</v>
      </c>
      <c r="BK84" s="214">
        <f>ROUND(I84*H84,2)</f>
        <v>0</v>
      </c>
      <c r="BL84" s="15" t="s">
        <v>169</v>
      </c>
      <c r="BM84" s="213" t="s">
        <v>3373</v>
      </c>
    </row>
    <row r="85" spans="1:65" s="2" customFormat="1" ht="16.5" customHeight="1">
      <c r="A85" s="36"/>
      <c r="B85" s="37"/>
      <c r="C85" s="202" t="s">
        <v>177</v>
      </c>
      <c r="D85" s="202" t="s">
        <v>164</v>
      </c>
      <c r="E85" s="203" t="s">
        <v>3374</v>
      </c>
      <c r="F85" s="204" t="s">
        <v>3375</v>
      </c>
      <c r="G85" s="205" t="s">
        <v>3376</v>
      </c>
      <c r="H85" s="206">
        <v>3</v>
      </c>
      <c r="I85" s="207"/>
      <c r="J85" s="208">
        <f>ROUND(I85*H85,2)</f>
        <v>0</v>
      </c>
      <c r="K85" s="204" t="s">
        <v>19</v>
      </c>
      <c r="L85" s="42"/>
      <c r="M85" s="209" t="s">
        <v>19</v>
      </c>
      <c r="N85" s="210" t="s">
        <v>40</v>
      </c>
      <c r="O85" s="82"/>
      <c r="P85" s="211">
        <f>O85*H85</f>
        <v>0</v>
      </c>
      <c r="Q85" s="211">
        <v>0</v>
      </c>
      <c r="R85" s="211">
        <f>Q85*H85</f>
        <v>0</v>
      </c>
      <c r="S85" s="211">
        <v>0</v>
      </c>
      <c r="T85" s="212">
        <f>S85*H85</f>
        <v>0</v>
      </c>
      <c r="U85" s="36"/>
      <c r="V85" s="36"/>
      <c r="W85" s="36"/>
      <c r="X85" s="36"/>
      <c r="Y85" s="36"/>
      <c r="Z85" s="36"/>
      <c r="AA85" s="36"/>
      <c r="AB85" s="36"/>
      <c r="AC85" s="36"/>
      <c r="AD85" s="36"/>
      <c r="AE85" s="36"/>
      <c r="AR85" s="213" t="s">
        <v>169</v>
      </c>
      <c r="AT85" s="213" t="s">
        <v>164</v>
      </c>
      <c r="AU85" s="213" t="s">
        <v>77</v>
      </c>
      <c r="AY85" s="15" t="s">
        <v>162</v>
      </c>
      <c r="BE85" s="214">
        <f>IF(N85="základní",J85,0)</f>
        <v>0</v>
      </c>
      <c r="BF85" s="214">
        <f>IF(N85="snížená",J85,0)</f>
        <v>0</v>
      </c>
      <c r="BG85" s="214">
        <f>IF(N85="zákl. přenesená",J85,0)</f>
        <v>0</v>
      </c>
      <c r="BH85" s="214">
        <f>IF(N85="sníž. přenesená",J85,0)</f>
        <v>0</v>
      </c>
      <c r="BI85" s="214">
        <f>IF(N85="nulová",J85,0)</f>
        <v>0</v>
      </c>
      <c r="BJ85" s="15" t="s">
        <v>77</v>
      </c>
      <c r="BK85" s="214">
        <f>ROUND(I85*H85,2)</f>
        <v>0</v>
      </c>
      <c r="BL85" s="15" t="s">
        <v>169</v>
      </c>
      <c r="BM85" s="213" t="s">
        <v>3377</v>
      </c>
    </row>
    <row r="86" spans="1:65" s="2" customFormat="1" ht="16.5" customHeight="1">
      <c r="A86" s="36"/>
      <c r="B86" s="37"/>
      <c r="C86" s="202" t="s">
        <v>169</v>
      </c>
      <c r="D86" s="202" t="s">
        <v>164</v>
      </c>
      <c r="E86" s="203" t="s">
        <v>3378</v>
      </c>
      <c r="F86" s="204" t="s">
        <v>3379</v>
      </c>
      <c r="G86" s="205" t="s">
        <v>296</v>
      </c>
      <c r="H86" s="206">
        <v>1</v>
      </c>
      <c r="I86" s="207"/>
      <c r="J86" s="208">
        <f>ROUND(I86*H86,2)</f>
        <v>0</v>
      </c>
      <c r="K86" s="204" t="s">
        <v>19</v>
      </c>
      <c r="L86" s="42"/>
      <c r="M86" s="209" t="s">
        <v>19</v>
      </c>
      <c r="N86" s="210" t="s">
        <v>40</v>
      </c>
      <c r="O86" s="82"/>
      <c r="P86" s="211">
        <f>O86*H86</f>
        <v>0</v>
      </c>
      <c r="Q86" s="211">
        <v>0</v>
      </c>
      <c r="R86" s="211">
        <f>Q86*H86</f>
        <v>0</v>
      </c>
      <c r="S86" s="211">
        <v>0</v>
      </c>
      <c r="T86" s="212">
        <f>S86*H86</f>
        <v>0</v>
      </c>
      <c r="U86" s="36"/>
      <c r="V86" s="36"/>
      <c r="W86" s="36"/>
      <c r="X86" s="36"/>
      <c r="Y86" s="36"/>
      <c r="Z86" s="36"/>
      <c r="AA86" s="36"/>
      <c r="AB86" s="36"/>
      <c r="AC86" s="36"/>
      <c r="AD86" s="36"/>
      <c r="AE86" s="36"/>
      <c r="AR86" s="213" t="s">
        <v>169</v>
      </c>
      <c r="AT86" s="213" t="s">
        <v>164</v>
      </c>
      <c r="AU86" s="213" t="s">
        <v>77</v>
      </c>
      <c r="AY86" s="15" t="s">
        <v>162</v>
      </c>
      <c r="BE86" s="214">
        <f>IF(N86="základní",J86,0)</f>
        <v>0</v>
      </c>
      <c r="BF86" s="214">
        <f>IF(N86="snížená",J86,0)</f>
        <v>0</v>
      </c>
      <c r="BG86" s="214">
        <f>IF(N86="zákl. přenesená",J86,0)</f>
        <v>0</v>
      </c>
      <c r="BH86" s="214">
        <f>IF(N86="sníž. přenesená",J86,0)</f>
        <v>0</v>
      </c>
      <c r="BI86" s="214">
        <f>IF(N86="nulová",J86,0)</f>
        <v>0</v>
      </c>
      <c r="BJ86" s="15" t="s">
        <v>77</v>
      </c>
      <c r="BK86" s="214">
        <f>ROUND(I86*H86,2)</f>
        <v>0</v>
      </c>
      <c r="BL86" s="15" t="s">
        <v>169</v>
      </c>
      <c r="BM86" s="213" t="s">
        <v>3380</v>
      </c>
    </row>
    <row r="87" spans="1:65" s="2" customFormat="1" ht="37.8" customHeight="1">
      <c r="A87" s="36"/>
      <c r="B87" s="37"/>
      <c r="C87" s="202" t="s">
        <v>188</v>
      </c>
      <c r="D87" s="202" t="s">
        <v>164</v>
      </c>
      <c r="E87" s="203" t="s">
        <v>3381</v>
      </c>
      <c r="F87" s="204" t="s">
        <v>3382</v>
      </c>
      <c r="G87" s="205" t="s">
        <v>296</v>
      </c>
      <c r="H87" s="206">
        <v>1</v>
      </c>
      <c r="I87" s="207"/>
      <c r="J87" s="208">
        <f>ROUND(I87*H87,2)</f>
        <v>0</v>
      </c>
      <c r="K87" s="204" t="s">
        <v>19</v>
      </c>
      <c r="L87" s="42"/>
      <c r="M87" s="209" t="s">
        <v>19</v>
      </c>
      <c r="N87" s="210" t="s">
        <v>40</v>
      </c>
      <c r="O87" s="82"/>
      <c r="P87" s="211">
        <f>O87*H87</f>
        <v>0</v>
      </c>
      <c r="Q87" s="211">
        <v>0</v>
      </c>
      <c r="R87" s="211">
        <f>Q87*H87</f>
        <v>0</v>
      </c>
      <c r="S87" s="211">
        <v>0</v>
      </c>
      <c r="T87" s="212">
        <f>S87*H87</f>
        <v>0</v>
      </c>
      <c r="U87" s="36"/>
      <c r="V87" s="36"/>
      <c r="W87" s="36"/>
      <c r="X87" s="36"/>
      <c r="Y87" s="36"/>
      <c r="Z87" s="36"/>
      <c r="AA87" s="36"/>
      <c r="AB87" s="36"/>
      <c r="AC87" s="36"/>
      <c r="AD87" s="36"/>
      <c r="AE87" s="36"/>
      <c r="AR87" s="213" t="s">
        <v>169</v>
      </c>
      <c r="AT87" s="213" t="s">
        <v>164</v>
      </c>
      <c r="AU87" s="213" t="s">
        <v>77</v>
      </c>
      <c r="AY87" s="15" t="s">
        <v>162</v>
      </c>
      <c r="BE87" s="214">
        <f>IF(N87="základní",J87,0)</f>
        <v>0</v>
      </c>
      <c r="BF87" s="214">
        <f>IF(N87="snížená",J87,0)</f>
        <v>0</v>
      </c>
      <c r="BG87" s="214">
        <f>IF(N87="zákl. přenesená",J87,0)</f>
        <v>0</v>
      </c>
      <c r="BH87" s="214">
        <f>IF(N87="sníž. přenesená",J87,0)</f>
        <v>0</v>
      </c>
      <c r="BI87" s="214">
        <f>IF(N87="nulová",J87,0)</f>
        <v>0</v>
      </c>
      <c r="BJ87" s="15" t="s">
        <v>77</v>
      </c>
      <c r="BK87" s="214">
        <f>ROUND(I87*H87,2)</f>
        <v>0</v>
      </c>
      <c r="BL87" s="15" t="s">
        <v>169</v>
      </c>
      <c r="BM87" s="213" t="s">
        <v>3383</v>
      </c>
    </row>
    <row r="88" spans="1:65" s="2" customFormat="1" ht="16.5" customHeight="1">
      <c r="A88" s="36"/>
      <c r="B88" s="37"/>
      <c r="C88" s="202" t="s">
        <v>193</v>
      </c>
      <c r="D88" s="202" t="s">
        <v>164</v>
      </c>
      <c r="E88" s="203" t="s">
        <v>3384</v>
      </c>
      <c r="F88" s="204" t="s">
        <v>3385</v>
      </c>
      <c r="G88" s="205" t="s">
        <v>296</v>
      </c>
      <c r="H88" s="206">
        <v>1</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3386</v>
      </c>
    </row>
    <row r="89" spans="1:65" s="2" customFormat="1" ht="16.5" customHeight="1">
      <c r="A89" s="36"/>
      <c r="B89" s="37"/>
      <c r="C89" s="202" t="s">
        <v>199</v>
      </c>
      <c r="D89" s="202" t="s">
        <v>164</v>
      </c>
      <c r="E89" s="203" t="s">
        <v>3387</v>
      </c>
      <c r="F89" s="204" t="s">
        <v>3388</v>
      </c>
      <c r="G89" s="205" t="s">
        <v>296</v>
      </c>
      <c r="H89" s="206">
        <v>1</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3389</v>
      </c>
    </row>
    <row r="90" spans="1:65" s="2" customFormat="1" ht="16.5" customHeight="1">
      <c r="A90" s="36"/>
      <c r="B90" s="37"/>
      <c r="C90" s="202" t="s">
        <v>204</v>
      </c>
      <c r="D90" s="202" t="s">
        <v>164</v>
      </c>
      <c r="E90" s="203" t="s">
        <v>3390</v>
      </c>
      <c r="F90" s="204" t="s">
        <v>3391</v>
      </c>
      <c r="G90" s="205" t="s">
        <v>296</v>
      </c>
      <c r="H90" s="206">
        <v>1</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3392</v>
      </c>
    </row>
    <row r="91" spans="1:65" s="2" customFormat="1" ht="16.5" customHeight="1">
      <c r="A91" s="36"/>
      <c r="B91" s="37"/>
      <c r="C91" s="202" t="s">
        <v>209</v>
      </c>
      <c r="D91" s="202" t="s">
        <v>164</v>
      </c>
      <c r="E91" s="203" t="s">
        <v>3393</v>
      </c>
      <c r="F91" s="204" t="s">
        <v>3394</v>
      </c>
      <c r="G91" s="205" t="s">
        <v>296</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3395</v>
      </c>
    </row>
    <row r="92" spans="1:65" s="2" customFormat="1" ht="21.75" customHeight="1">
      <c r="A92" s="36"/>
      <c r="B92" s="37"/>
      <c r="C92" s="202" t="s">
        <v>104</v>
      </c>
      <c r="D92" s="202" t="s">
        <v>164</v>
      </c>
      <c r="E92" s="203" t="s">
        <v>3396</v>
      </c>
      <c r="F92" s="204" t="s">
        <v>3397</v>
      </c>
      <c r="G92" s="205" t="s">
        <v>296</v>
      </c>
      <c r="H92" s="206">
        <v>1</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3398</v>
      </c>
    </row>
    <row r="93" spans="1:65" s="2" customFormat="1" ht="16.5" customHeight="1">
      <c r="A93" s="36"/>
      <c r="B93" s="37"/>
      <c r="C93" s="202" t="s">
        <v>107</v>
      </c>
      <c r="D93" s="202" t="s">
        <v>164</v>
      </c>
      <c r="E93" s="203" t="s">
        <v>3399</v>
      </c>
      <c r="F93" s="204" t="s">
        <v>3400</v>
      </c>
      <c r="G93" s="205" t="s">
        <v>296</v>
      </c>
      <c r="H93" s="206">
        <v>1</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3401</v>
      </c>
    </row>
    <row r="94" spans="1:65" s="2" customFormat="1" ht="16.5" customHeight="1">
      <c r="A94" s="36"/>
      <c r="B94" s="37"/>
      <c r="C94" s="202" t="s">
        <v>220</v>
      </c>
      <c r="D94" s="202" t="s">
        <v>164</v>
      </c>
      <c r="E94" s="203" t="s">
        <v>3402</v>
      </c>
      <c r="F94" s="204" t="s">
        <v>3403</v>
      </c>
      <c r="G94" s="205" t="s">
        <v>296</v>
      </c>
      <c r="H94" s="206">
        <v>1</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3404</v>
      </c>
    </row>
    <row r="95" spans="1:65" s="2" customFormat="1" ht="16.5" customHeight="1">
      <c r="A95" s="36"/>
      <c r="B95" s="37"/>
      <c r="C95" s="202" t="s">
        <v>225</v>
      </c>
      <c r="D95" s="202" t="s">
        <v>164</v>
      </c>
      <c r="E95" s="203" t="s">
        <v>3405</v>
      </c>
      <c r="F95" s="204" t="s">
        <v>3406</v>
      </c>
      <c r="G95" s="205" t="s">
        <v>296</v>
      </c>
      <c r="H95" s="206">
        <v>1</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3407</v>
      </c>
    </row>
    <row r="96" spans="1:65" s="2" customFormat="1" ht="16.5" customHeight="1">
      <c r="A96" s="36"/>
      <c r="B96" s="37"/>
      <c r="C96" s="202" t="s">
        <v>229</v>
      </c>
      <c r="D96" s="202" t="s">
        <v>164</v>
      </c>
      <c r="E96" s="203" t="s">
        <v>3408</v>
      </c>
      <c r="F96" s="204" t="s">
        <v>3409</v>
      </c>
      <c r="G96" s="205" t="s">
        <v>296</v>
      </c>
      <c r="H96" s="206">
        <v>1</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3410</v>
      </c>
    </row>
    <row r="97" spans="1:65" s="2" customFormat="1" ht="16.5" customHeight="1">
      <c r="A97" s="36"/>
      <c r="B97" s="37"/>
      <c r="C97" s="202" t="s">
        <v>8</v>
      </c>
      <c r="D97" s="202" t="s">
        <v>164</v>
      </c>
      <c r="E97" s="203" t="s">
        <v>3411</v>
      </c>
      <c r="F97" s="204" t="s">
        <v>3412</v>
      </c>
      <c r="G97" s="205" t="s">
        <v>296</v>
      </c>
      <c r="H97" s="206">
        <v>1</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3413</v>
      </c>
    </row>
    <row r="98" spans="1:65" s="2" customFormat="1" ht="16.5" customHeight="1">
      <c r="A98" s="36"/>
      <c r="B98" s="37"/>
      <c r="C98" s="202" t="s">
        <v>238</v>
      </c>
      <c r="D98" s="202" t="s">
        <v>164</v>
      </c>
      <c r="E98" s="203" t="s">
        <v>3414</v>
      </c>
      <c r="F98" s="204" t="s">
        <v>3415</v>
      </c>
      <c r="G98" s="205" t="s">
        <v>296</v>
      </c>
      <c r="H98" s="206">
        <v>1</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3416</v>
      </c>
    </row>
    <row r="99" spans="1:65" s="2" customFormat="1" ht="24.15" customHeight="1">
      <c r="A99" s="36"/>
      <c r="B99" s="37"/>
      <c r="C99" s="202" t="s">
        <v>244</v>
      </c>
      <c r="D99" s="202" t="s">
        <v>164</v>
      </c>
      <c r="E99" s="203" t="s">
        <v>3417</v>
      </c>
      <c r="F99" s="204" t="s">
        <v>3418</v>
      </c>
      <c r="G99" s="205" t="s">
        <v>296</v>
      </c>
      <c r="H99" s="206">
        <v>1</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3419</v>
      </c>
    </row>
    <row r="100" spans="1:65" s="2" customFormat="1" ht="16.5" customHeight="1">
      <c r="A100" s="36"/>
      <c r="B100" s="37"/>
      <c r="C100" s="202" t="s">
        <v>249</v>
      </c>
      <c r="D100" s="202" t="s">
        <v>164</v>
      </c>
      <c r="E100" s="203" t="s">
        <v>3420</v>
      </c>
      <c r="F100" s="204" t="s">
        <v>3421</v>
      </c>
      <c r="G100" s="205" t="s">
        <v>235</v>
      </c>
      <c r="H100" s="206">
        <v>548.13</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3422</v>
      </c>
    </row>
    <row r="101" spans="1:65" s="2" customFormat="1" ht="16.5" customHeight="1">
      <c r="A101" s="36"/>
      <c r="B101" s="37"/>
      <c r="C101" s="202" t="s">
        <v>254</v>
      </c>
      <c r="D101" s="202" t="s">
        <v>164</v>
      </c>
      <c r="E101" s="203" t="s">
        <v>3423</v>
      </c>
      <c r="F101" s="204" t="s">
        <v>3424</v>
      </c>
      <c r="G101" s="205" t="s">
        <v>235</v>
      </c>
      <c r="H101" s="206">
        <v>78.3</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3425</v>
      </c>
    </row>
    <row r="102" spans="1:65" s="2" customFormat="1" ht="21.75" customHeight="1">
      <c r="A102" s="36"/>
      <c r="B102" s="37"/>
      <c r="C102" s="202" t="s">
        <v>260</v>
      </c>
      <c r="D102" s="202" t="s">
        <v>164</v>
      </c>
      <c r="E102" s="203" t="s">
        <v>3426</v>
      </c>
      <c r="F102" s="204" t="s">
        <v>3427</v>
      </c>
      <c r="G102" s="205" t="s">
        <v>235</v>
      </c>
      <c r="H102" s="206">
        <v>626</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3428</v>
      </c>
    </row>
    <row r="103" spans="1:65" s="2" customFormat="1" ht="37.8" customHeight="1">
      <c r="A103" s="36"/>
      <c r="B103" s="37"/>
      <c r="C103" s="202" t="s">
        <v>7</v>
      </c>
      <c r="D103" s="202" t="s">
        <v>164</v>
      </c>
      <c r="E103" s="203" t="s">
        <v>3429</v>
      </c>
      <c r="F103" s="204" t="s">
        <v>3430</v>
      </c>
      <c r="G103" s="205" t="s">
        <v>296</v>
      </c>
      <c r="H103" s="206">
        <v>1</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3431</v>
      </c>
    </row>
    <row r="104" spans="1:65" s="2" customFormat="1" ht="16.5" customHeight="1">
      <c r="A104" s="36"/>
      <c r="B104" s="37"/>
      <c r="C104" s="202" t="s">
        <v>269</v>
      </c>
      <c r="D104" s="202" t="s">
        <v>164</v>
      </c>
      <c r="E104" s="203" t="s">
        <v>3432</v>
      </c>
      <c r="F104" s="204" t="s">
        <v>3433</v>
      </c>
      <c r="G104" s="205" t="s">
        <v>196</v>
      </c>
      <c r="H104" s="206">
        <v>1</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3434</v>
      </c>
    </row>
    <row r="105" spans="1:63" s="12" customFormat="1" ht="25.9" customHeight="1">
      <c r="A105" s="12"/>
      <c r="B105" s="186"/>
      <c r="C105" s="187"/>
      <c r="D105" s="188" t="s">
        <v>68</v>
      </c>
      <c r="E105" s="189" t="s">
        <v>3435</v>
      </c>
      <c r="F105" s="189" t="s">
        <v>3436</v>
      </c>
      <c r="G105" s="187"/>
      <c r="H105" s="187"/>
      <c r="I105" s="190"/>
      <c r="J105" s="191">
        <f>BK105</f>
        <v>0</v>
      </c>
      <c r="K105" s="187"/>
      <c r="L105" s="192"/>
      <c r="M105" s="193"/>
      <c r="N105" s="194"/>
      <c r="O105" s="194"/>
      <c r="P105" s="195">
        <f>SUM(P106:P114)</f>
        <v>0</v>
      </c>
      <c r="Q105" s="194"/>
      <c r="R105" s="195">
        <f>SUM(R106:R114)</f>
        <v>0</v>
      </c>
      <c r="S105" s="194"/>
      <c r="T105" s="196">
        <f>SUM(T106:T114)</f>
        <v>0</v>
      </c>
      <c r="U105" s="12"/>
      <c r="V105" s="12"/>
      <c r="W105" s="12"/>
      <c r="X105" s="12"/>
      <c r="Y105" s="12"/>
      <c r="Z105" s="12"/>
      <c r="AA105" s="12"/>
      <c r="AB105" s="12"/>
      <c r="AC105" s="12"/>
      <c r="AD105" s="12"/>
      <c r="AE105" s="12"/>
      <c r="AR105" s="197" t="s">
        <v>77</v>
      </c>
      <c r="AT105" s="198" t="s">
        <v>68</v>
      </c>
      <c r="AU105" s="198" t="s">
        <v>69</v>
      </c>
      <c r="AY105" s="197" t="s">
        <v>162</v>
      </c>
      <c r="BK105" s="199">
        <f>SUM(BK106:BK114)</f>
        <v>0</v>
      </c>
    </row>
    <row r="106" spans="1:65" s="2" customFormat="1" ht="24.15" customHeight="1">
      <c r="A106" s="36"/>
      <c r="B106" s="37"/>
      <c r="C106" s="202" t="s">
        <v>273</v>
      </c>
      <c r="D106" s="202" t="s">
        <v>164</v>
      </c>
      <c r="E106" s="203" t="s">
        <v>3437</v>
      </c>
      <c r="F106" s="204" t="s">
        <v>3438</v>
      </c>
      <c r="G106" s="205" t="s">
        <v>327</v>
      </c>
      <c r="H106" s="206">
        <v>102.7</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3439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3439</v>
      </c>
      <c r="BM106" s="213" t="s">
        <v>3440</v>
      </c>
    </row>
    <row r="107" spans="1:65" s="2" customFormat="1" ht="24.15" customHeight="1">
      <c r="A107" s="36"/>
      <c r="B107" s="37"/>
      <c r="C107" s="202" t="s">
        <v>278</v>
      </c>
      <c r="D107" s="202" t="s">
        <v>164</v>
      </c>
      <c r="E107" s="203" t="s">
        <v>3441</v>
      </c>
      <c r="F107" s="204" t="s">
        <v>3442</v>
      </c>
      <c r="G107" s="205" t="s">
        <v>327</v>
      </c>
      <c r="H107" s="206">
        <v>71.5</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3439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3439</v>
      </c>
      <c r="BM107" s="213" t="s">
        <v>3443</v>
      </c>
    </row>
    <row r="108" spans="1:65" s="2" customFormat="1" ht="16.5" customHeight="1">
      <c r="A108" s="36"/>
      <c r="B108" s="37"/>
      <c r="C108" s="202" t="s">
        <v>283</v>
      </c>
      <c r="D108" s="202" t="s">
        <v>164</v>
      </c>
      <c r="E108" s="203" t="s">
        <v>3444</v>
      </c>
      <c r="F108" s="204" t="s">
        <v>3445</v>
      </c>
      <c r="G108" s="205" t="s">
        <v>196</v>
      </c>
      <c r="H108" s="206">
        <v>5</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3439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3439</v>
      </c>
      <c r="BM108" s="213" t="s">
        <v>3446</v>
      </c>
    </row>
    <row r="109" spans="1:65" s="2" customFormat="1" ht="16.5" customHeight="1">
      <c r="A109" s="36"/>
      <c r="B109" s="37"/>
      <c r="C109" s="202" t="s">
        <v>288</v>
      </c>
      <c r="D109" s="202" t="s">
        <v>164</v>
      </c>
      <c r="E109" s="203" t="s">
        <v>3447</v>
      </c>
      <c r="F109" s="204" t="s">
        <v>3448</v>
      </c>
      <c r="G109" s="205" t="s">
        <v>296</v>
      </c>
      <c r="H109" s="206">
        <v>1</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3449</v>
      </c>
    </row>
    <row r="110" spans="1:65" s="2" customFormat="1" ht="24.15" customHeight="1">
      <c r="A110" s="36"/>
      <c r="B110" s="37"/>
      <c r="C110" s="202" t="s">
        <v>293</v>
      </c>
      <c r="D110" s="202" t="s">
        <v>164</v>
      </c>
      <c r="E110" s="203" t="s">
        <v>3450</v>
      </c>
      <c r="F110" s="204" t="s">
        <v>3451</v>
      </c>
      <c r="G110" s="205" t="s">
        <v>296</v>
      </c>
      <c r="H110" s="206">
        <v>1</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3439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3439</v>
      </c>
      <c r="BM110" s="213" t="s">
        <v>3452</v>
      </c>
    </row>
    <row r="111" spans="1:65" s="2" customFormat="1" ht="16.5" customHeight="1">
      <c r="A111" s="36"/>
      <c r="B111" s="37"/>
      <c r="C111" s="202" t="s">
        <v>298</v>
      </c>
      <c r="D111" s="202" t="s">
        <v>164</v>
      </c>
      <c r="E111" s="203" t="s">
        <v>3453</v>
      </c>
      <c r="F111" s="204" t="s">
        <v>3454</v>
      </c>
      <c r="G111" s="205" t="s">
        <v>296</v>
      </c>
      <c r="H111" s="206">
        <v>1</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3439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3439</v>
      </c>
      <c r="BM111" s="213" t="s">
        <v>3455</v>
      </c>
    </row>
    <row r="112" spans="1:65" s="2" customFormat="1" ht="21.75" customHeight="1">
      <c r="A112" s="36"/>
      <c r="B112" s="37"/>
      <c r="C112" s="202" t="s">
        <v>302</v>
      </c>
      <c r="D112" s="202" t="s">
        <v>164</v>
      </c>
      <c r="E112" s="203" t="s">
        <v>3456</v>
      </c>
      <c r="F112" s="204" t="s">
        <v>3457</v>
      </c>
      <c r="G112" s="205" t="s">
        <v>296</v>
      </c>
      <c r="H112" s="206">
        <v>1</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3458</v>
      </c>
    </row>
    <row r="113" spans="1:65" s="2" customFormat="1" ht="16.5" customHeight="1">
      <c r="A113" s="36"/>
      <c r="B113" s="37"/>
      <c r="C113" s="202" t="s">
        <v>306</v>
      </c>
      <c r="D113" s="202" t="s">
        <v>164</v>
      </c>
      <c r="E113" s="203" t="s">
        <v>3459</v>
      </c>
      <c r="F113" s="204" t="s">
        <v>3460</v>
      </c>
      <c r="G113" s="205" t="s">
        <v>296</v>
      </c>
      <c r="H113" s="206">
        <v>1</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3461</v>
      </c>
    </row>
    <row r="114" spans="1:65" s="2" customFormat="1" ht="16.5" customHeight="1">
      <c r="A114" s="36"/>
      <c r="B114" s="37"/>
      <c r="C114" s="202" t="s">
        <v>310</v>
      </c>
      <c r="D114" s="202" t="s">
        <v>164</v>
      </c>
      <c r="E114" s="203" t="s">
        <v>3462</v>
      </c>
      <c r="F114" s="204" t="s">
        <v>3463</v>
      </c>
      <c r="G114" s="205" t="s">
        <v>296</v>
      </c>
      <c r="H114" s="206">
        <v>1</v>
      </c>
      <c r="I114" s="207"/>
      <c r="J114" s="208">
        <f>ROUND(I114*H114,2)</f>
        <v>0</v>
      </c>
      <c r="K114" s="204" t="s">
        <v>19</v>
      </c>
      <c r="L114" s="42"/>
      <c r="M114" s="235" t="s">
        <v>19</v>
      </c>
      <c r="N114" s="236" t="s">
        <v>40</v>
      </c>
      <c r="O114" s="232"/>
      <c r="P114" s="237">
        <f>O114*H114</f>
        <v>0</v>
      </c>
      <c r="Q114" s="237">
        <v>0</v>
      </c>
      <c r="R114" s="237">
        <f>Q114*H114</f>
        <v>0</v>
      </c>
      <c r="S114" s="237">
        <v>0</v>
      </c>
      <c r="T114" s="238">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3464</v>
      </c>
    </row>
    <row r="115" spans="1:31" s="2" customFormat="1" ht="6.95" customHeight="1">
      <c r="A115" s="36"/>
      <c r="B115" s="57"/>
      <c r="C115" s="58"/>
      <c r="D115" s="58"/>
      <c r="E115" s="58"/>
      <c r="F115" s="58"/>
      <c r="G115" s="58"/>
      <c r="H115" s="58"/>
      <c r="I115" s="58"/>
      <c r="J115" s="58"/>
      <c r="K115" s="58"/>
      <c r="L115" s="42"/>
      <c r="M115" s="36"/>
      <c r="O115" s="36"/>
      <c r="P115" s="36"/>
      <c r="Q115" s="36"/>
      <c r="R115" s="36"/>
      <c r="S115" s="36"/>
      <c r="T115" s="36"/>
      <c r="U115" s="36"/>
      <c r="V115" s="36"/>
      <c r="W115" s="36"/>
      <c r="X115" s="36"/>
      <c r="Y115" s="36"/>
      <c r="Z115" s="36"/>
      <c r="AA115" s="36"/>
      <c r="AB115" s="36"/>
      <c r="AC115" s="36"/>
      <c r="AD115" s="36"/>
      <c r="AE115" s="36"/>
    </row>
  </sheetData>
  <sheetProtection password="CC35" sheet="1" objects="1" scenarios="1" formatColumns="0" formatRows="0" autoFilter="0"/>
  <autoFilter ref="C80:K114"/>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88</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3465</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ROUND(J84,2)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ROUND((SUM(BE84:BE174)),2)</f>
        <v>0</v>
      </c>
      <c r="G33" s="36"/>
      <c r="H33" s="36"/>
      <c r="I33" s="146">
        <v>0.21</v>
      </c>
      <c r="J33" s="145">
        <f>ROUND(((SUM(BE84:BE174))*I33),2)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ROUND((SUM(BF84:BF174)),2)</f>
        <v>0</v>
      </c>
      <c r="G34" s="36"/>
      <c r="H34" s="36"/>
      <c r="I34" s="146">
        <v>0.15</v>
      </c>
      <c r="J34" s="145">
        <f>ROUND(((SUM(BF84:BF174))*I34),2)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ROUND((SUM(BG84:BG174)),2)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ROUND((SUM(BH84:BH174)),2)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ROUND((SUM(BI84:BI174)),2)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04 - ZTI</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J84</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3466</v>
      </c>
      <c r="E60" s="166"/>
      <c r="F60" s="166"/>
      <c r="G60" s="166"/>
      <c r="H60" s="166"/>
      <c r="I60" s="166"/>
      <c r="J60" s="167">
        <f>J85</f>
        <v>0</v>
      </c>
      <c r="K60" s="164"/>
      <c r="L60" s="168"/>
      <c r="S60" s="9"/>
      <c r="T60" s="9"/>
      <c r="U60" s="9"/>
      <c r="V60" s="9"/>
      <c r="W60" s="9"/>
      <c r="X60" s="9"/>
      <c r="Y60" s="9"/>
      <c r="Z60" s="9"/>
      <c r="AA60" s="9"/>
      <c r="AB60" s="9"/>
      <c r="AC60" s="9"/>
      <c r="AD60" s="9"/>
      <c r="AE60" s="9"/>
    </row>
    <row r="61" spans="1:31" s="9" customFormat="1" ht="24.95" customHeight="1">
      <c r="A61" s="9"/>
      <c r="B61" s="163"/>
      <c r="C61" s="164"/>
      <c r="D61" s="165" t="s">
        <v>3467</v>
      </c>
      <c r="E61" s="166"/>
      <c r="F61" s="166"/>
      <c r="G61" s="166"/>
      <c r="H61" s="166"/>
      <c r="I61" s="166"/>
      <c r="J61" s="167">
        <f>J120</f>
        <v>0</v>
      </c>
      <c r="K61" s="164"/>
      <c r="L61" s="168"/>
      <c r="S61" s="9"/>
      <c r="T61" s="9"/>
      <c r="U61" s="9"/>
      <c r="V61" s="9"/>
      <c r="W61" s="9"/>
      <c r="X61" s="9"/>
      <c r="Y61" s="9"/>
      <c r="Z61" s="9"/>
      <c r="AA61" s="9"/>
      <c r="AB61" s="9"/>
      <c r="AC61" s="9"/>
      <c r="AD61" s="9"/>
      <c r="AE61" s="9"/>
    </row>
    <row r="62" spans="1:31" s="9" customFormat="1" ht="24.95" customHeight="1">
      <c r="A62" s="9"/>
      <c r="B62" s="163"/>
      <c r="C62" s="164"/>
      <c r="D62" s="165" t="s">
        <v>3468</v>
      </c>
      <c r="E62" s="166"/>
      <c r="F62" s="166"/>
      <c r="G62" s="166"/>
      <c r="H62" s="166"/>
      <c r="I62" s="166"/>
      <c r="J62" s="167">
        <f>J149</f>
        <v>0</v>
      </c>
      <c r="K62" s="164"/>
      <c r="L62" s="168"/>
      <c r="S62" s="9"/>
      <c r="T62" s="9"/>
      <c r="U62" s="9"/>
      <c r="V62" s="9"/>
      <c r="W62" s="9"/>
      <c r="X62" s="9"/>
      <c r="Y62" s="9"/>
      <c r="Z62" s="9"/>
      <c r="AA62" s="9"/>
      <c r="AB62" s="9"/>
      <c r="AC62" s="9"/>
      <c r="AD62" s="9"/>
      <c r="AE62" s="9"/>
    </row>
    <row r="63" spans="1:31" s="9" customFormat="1" ht="24.95" customHeight="1">
      <c r="A63" s="9"/>
      <c r="B63" s="163"/>
      <c r="C63" s="164"/>
      <c r="D63" s="165" t="s">
        <v>3469</v>
      </c>
      <c r="E63" s="166"/>
      <c r="F63" s="166"/>
      <c r="G63" s="166"/>
      <c r="H63" s="166"/>
      <c r="I63" s="166"/>
      <c r="J63" s="167">
        <f>J160</f>
        <v>0</v>
      </c>
      <c r="K63" s="164"/>
      <c r="L63" s="168"/>
      <c r="S63" s="9"/>
      <c r="T63" s="9"/>
      <c r="U63" s="9"/>
      <c r="V63" s="9"/>
      <c r="W63" s="9"/>
      <c r="X63" s="9"/>
      <c r="Y63" s="9"/>
      <c r="Z63" s="9"/>
      <c r="AA63" s="9"/>
      <c r="AB63" s="9"/>
      <c r="AC63" s="9"/>
      <c r="AD63" s="9"/>
      <c r="AE63" s="9"/>
    </row>
    <row r="64" spans="1:31" s="9" customFormat="1" ht="24.95" customHeight="1">
      <c r="A64" s="9"/>
      <c r="B64" s="163"/>
      <c r="C64" s="164"/>
      <c r="D64" s="165" t="s">
        <v>3470</v>
      </c>
      <c r="E64" s="166"/>
      <c r="F64" s="166"/>
      <c r="G64" s="166"/>
      <c r="H64" s="166"/>
      <c r="I64" s="166"/>
      <c r="J64" s="167">
        <f>J168</f>
        <v>0</v>
      </c>
      <c r="K64" s="164"/>
      <c r="L64" s="168"/>
      <c r="S64" s="9"/>
      <c r="T64" s="9"/>
      <c r="U64" s="9"/>
      <c r="V64" s="9"/>
      <c r="W64" s="9"/>
      <c r="X64" s="9"/>
      <c r="Y64" s="9"/>
      <c r="Z64" s="9"/>
      <c r="AA64" s="9"/>
      <c r="AB64" s="9"/>
      <c r="AC64" s="9"/>
      <c r="AD64" s="9"/>
      <c r="AE64" s="9"/>
    </row>
    <row r="65" spans="1:31" s="2" customFormat="1" ht="21.8" customHeight="1">
      <c r="A65" s="36"/>
      <c r="B65" s="37"/>
      <c r="C65" s="38"/>
      <c r="D65" s="38"/>
      <c r="E65" s="38"/>
      <c r="F65" s="38"/>
      <c r="G65" s="38"/>
      <c r="H65" s="38"/>
      <c r="I65" s="38"/>
      <c r="J65" s="38"/>
      <c r="K65" s="38"/>
      <c r="L65" s="132"/>
      <c r="S65" s="36"/>
      <c r="T65" s="36"/>
      <c r="U65" s="36"/>
      <c r="V65" s="36"/>
      <c r="W65" s="36"/>
      <c r="X65" s="36"/>
      <c r="Y65" s="36"/>
      <c r="Z65" s="36"/>
      <c r="AA65" s="36"/>
      <c r="AB65" s="36"/>
      <c r="AC65" s="36"/>
      <c r="AD65" s="36"/>
      <c r="AE65" s="36"/>
    </row>
    <row r="66" spans="1:31" s="2" customFormat="1" ht="6.95" customHeight="1">
      <c r="A66" s="36"/>
      <c r="B66" s="57"/>
      <c r="C66" s="58"/>
      <c r="D66" s="58"/>
      <c r="E66" s="58"/>
      <c r="F66" s="58"/>
      <c r="G66" s="58"/>
      <c r="H66" s="58"/>
      <c r="I66" s="58"/>
      <c r="J66" s="58"/>
      <c r="K66" s="58"/>
      <c r="L66" s="132"/>
      <c r="S66" s="36"/>
      <c r="T66" s="36"/>
      <c r="U66" s="36"/>
      <c r="V66" s="36"/>
      <c r="W66" s="36"/>
      <c r="X66" s="36"/>
      <c r="Y66" s="36"/>
      <c r="Z66" s="36"/>
      <c r="AA66" s="36"/>
      <c r="AB66" s="36"/>
      <c r="AC66" s="36"/>
      <c r="AD66" s="36"/>
      <c r="AE66" s="36"/>
    </row>
    <row r="70" spans="1:31" s="2" customFormat="1" ht="6.95" customHeight="1">
      <c r="A70" s="36"/>
      <c r="B70" s="59"/>
      <c r="C70" s="60"/>
      <c r="D70" s="60"/>
      <c r="E70" s="60"/>
      <c r="F70" s="60"/>
      <c r="G70" s="60"/>
      <c r="H70" s="60"/>
      <c r="I70" s="60"/>
      <c r="J70" s="60"/>
      <c r="K70" s="60"/>
      <c r="L70" s="132"/>
      <c r="S70" s="36"/>
      <c r="T70" s="36"/>
      <c r="U70" s="36"/>
      <c r="V70" s="36"/>
      <c r="W70" s="36"/>
      <c r="X70" s="36"/>
      <c r="Y70" s="36"/>
      <c r="Z70" s="36"/>
      <c r="AA70" s="36"/>
      <c r="AB70" s="36"/>
      <c r="AC70" s="36"/>
      <c r="AD70" s="36"/>
      <c r="AE70" s="36"/>
    </row>
    <row r="71" spans="1:31" s="2" customFormat="1" ht="24.95" customHeight="1">
      <c r="A71" s="36"/>
      <c r="B71" s="37"/>
      <c r="C71" s="21" t="s">
        <v>147</v>
      </c>
      <c r="D71" s="38"/>
      <c r="E71" s="38"/>
      <c r="F71" s="38"/>
      <c r="G71" s="38"/>
      <c r="H71" s="38"/>
      <c r="I71" s="38"/>
      <c r="J71" s="38"/>
      <c r="K71" s="38"/>
      <c r="L71" s="132"/>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32"/>
      <c r="S72" s="36"/>
      <c r="T72" s="36"/>
      <c r="U72" s="36"/>
      <c r="V72" s="36"/>
      <c r="W72" s="36"/>
      <c r="X72" s="36"/>
      <c r="Y72" s="36"/>
      <c r="Z72" s="36"/>
      <c r="AA72" s="36"/>
      <c r="AB72" s="36"/>
      <c r="AC72" s="36"/>
      <c r="AD72" s="36"/>
      <c r="AE72" s="36"/>
    </row>
    <row r="73" spans="1:31" s="2" customFormat="1" ht="12" customHeight="1">
      <c r="A73" s="36"/>
      <c r="B73" s="37"/>
      <c r="C73" s="30" t="s">
        <v>16</v>
      </c>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16.5" customHeight="1">
      <c r="A74" s="36"/>
      <c r="B74" s="37"/>
      <c r="C74" s="38"/>
      <c r="D74" s="38"/>
      <c r="E74" s="158" t="str">
        <f>E7</f>
        <v>SPŠS Havlíčkův Brod</v>
      </c>
      <c r="F74" s="30"/>
      <c r="G74" s="30"/>
      <c r="H74" s="30"/>
      <c r="I74" s="38"/>
      <c r="J74" s="38"/>
      <c r="K74" s="38"/>
      <c r="L74" s="132"/>
      <c r="S74" s="36"/>
      <c r="T74" s="36"/>
      <c r="U74" s="36"/>
      <c r="V74" s="36"/>
      <c r="W74" s="36"/>
      <c r="X74" s="36"/>
      <c r="Y74" s="36"/>
      <c r="Z74" s="36"/>
      <c r="AA74" s="36"/>
      <c r="AB74" s="36"/>
      <c r="AC74" s="36"/>
      <c r="AD74" s="36"/>
      <c r="AE74" s="36"/>
    </row>
    <row r="75" spans="1:31" s="2" customFormat="1" ht="12" customHeight="1">
      <c r="A75" s="36"/>
      <c r="B75" s="37"/>
      <c r="C75" s="30" t="s">
        <v>111</v>
      </c>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6.5" customHeight="1">
      <c r="A76" s="36"/>
      <c r="B76" s="37"/>
      <c r="C76" s="38"/>
      <c r="D76" s="38"/>
      <c r="E76" s="67" t="str">
        <f>E9</f>
        <v>04 - ZTI</v>
      </c>
      <c r="F76" s="38"/>
      <c r="G76" s="38"/>
      <c r="H76" s="38"/>
      <c r="I76" s="38"/>
      <c r="J76" s="38"/>
      <c r="K76" s="38"/>
      <c r="L76" s="13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32"/>
      <c r="S77" s="36"/>
      <c r="T77" s="36"/>
      <c r="U77" s="36"/>
      <c r="V77" s="36"/>
      <c r="W77" s="36"/>
      <c r="X77" s="36"/>
      <c r="Y77" s="36"/>
      <c r="Z77" s="36"/>
      <c r="AA77" s="36"/>
      <c r="AB77" s="36"/>
      <c r="AC77" s="36"/>
      <c r="AD77" s="36"/>
      <c r="AE77" s="36"/>
    </row>
    <row r="78" spans="1:31" s="2" customFormat="1" ht="12" customHeight="1">
      <c r="A78" s="36"/>
      <c r="B78" s="37"/>
      <c r="C78" s="30" t="s">
        <v>21</v>
      </c>
      <c r="D78" s="38"/>
      <c r="E78" s="38"/>
      <c r="F78" s="25" t="str">
        <f>F12</f>
        <v xml:space="preserve"> </v>
      </c>
      <c r="G78" s="38"/>
      <c r="H78" s="38"/>
      <c r="I78" s="30" t="s">
        <v>23</v>
      </c>
      <c r="J78" s="70" t="str">
        <f>IF(J12="","",J12)</f>
        <v>27. 9. 2023</v>
      </c>
      <c r="K78" s="38"/>
      <c r="L78" s="13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32"/>
      <c r="S79" s="36"/>
      <c r="T79" s="36"/>
      <c r="U79" s="36"/>
      <c r="V79" s="36"/>
      <c r="W79" s="36"/>
      <c r="X79" s="36"/>
      <c r="Y79" s="36"/>
      <c r="Z79" s="36"/>
      <c r="AA79" s="36"/>
      <c r="AB79" s="36"/>
      <c r="AC79" s="36"/>
      <c r="AD79" s="36"/>
      <c r="AE79" s="36"/>
    </row>
    <row r="80" spans="1:31" s="2" customFormat="1" ht="15.15" customHeight="1">
      <c r="A80" s="36"/>
      <c r="B80" s="37"/>
      <c r="C80" s="30" t="s">
        <v>25</v>
      </c>
      <c r="D80" s="38"/>
      <c r="E80" s="38"/>
      <c r="F80" s="25" t="str">
        <f>E15</f>
        <v xml:space="preserve"> </v>
      </c>
      <c r="G80" s="38"/>
      <c r="H80" s="38"/>
      <c r="I80" s="30" t="s">
        <v>30</v>
      </c>
      <c r="J80" s="34" t="str">
        <f>E21</f>
        <v xml:space="preserve"> </v>
      </c>
      <c r="K80" s="38"/>
      <c r="L80" s="132"/>
      <c r="S80" s="36"/>
      <c r="T80" s="36"/>
      <c r="U80" s="36"/>
      <c r="V80" s="36"/>
      <c r="W80" s="36"/>
      <c r="X80" s="36"/>
      <c r="Y80" s="36"/>
      <c r="Z80" s="36"/>
      <c r="AA80" s="36"/>
      <c r="AB80" s="36"/>
      <c r="AC80" s="36"/>
      <c r="AD80" s="36"/>
      <c r="AE80" s="36"/>
    </row>
    <row r="81" spans="1:31" s="2" customFormat="1" ht="15.15" customHeight="1">
      <c r="A81" s="36"/>
      <c r="B81" s="37"/>
      <c r="C81" s="30" t="s">
        <v>28</v>
      </c>
      <c r="D81" s="38"/>
      <c r="E81" s="38"/>
      <c r="F81" s="25" t="str">
        <f>IF(E18="","",E18)</f>
        <v>Vyplň údaj</v>
      </c>
      <c r="G81" s="38"/>
      <c r="H81" s="38"/>
      <c r="I81" s="30" t="s">
        <v>32</v>
      </c>
      <c r="J81" s="34" t="str">
        <f>E24</f>
        <v xml:space="preserve"> </v>
      </c>
      <c r="K81" s="38"/>
      <c r="L81" s="132"/>
      <c r="S81" s="36"/>
      <c r="T81" s="36"/>
      <c r="U81" s="36"/>
      <c r="V81" s="36"/>
      <c r="W81" s="36"/>
      <c r="X81" s="36"/>
      <c r="Y81" s="36"/>
      <c r="Z81" s="36"/>
      <c r="AA81" s="36"/>
      <c r="AB81" s="36"/>
      <c r="AC81" s="36"/>
      <c r="AD81" s="36"/>
      <c r="AE81" s="36"/>
    </row>
    <row r="82" spans="1:31" s="2" customFormat="1" ht="10.3" customHeight="1">
      <c r="A82" s="36"/>
      <c r="B82" s="37"/>
      <c r="C82" s="38"/>
      <c r="D82" s="38"/>
      <c r="E82" s="38"/>
      <c r="F82" s="38"/>
      <c r="G82" s="38"/>
      <c r="H82" s="38"/>
      <c r="I82" s="38"/>
      <c r="J82" s="38"/>
      <c r="K82" s="38"/>
      <c r="L82" s="132"/>
      <c r="S82" s="36"/>
      <c r="T82" s="36"/>
      <c r="U82" s="36"/>
      <c r="V82" s="36"/>
      <c r="W82" s="36"/>
      <c r="X82" s="36"/>
      <c r="Y82" s="36"/>
      <c r="Z82" s="36"/>
      <c r="AA82" s="36"/>
      <c r="AB82" s="36"/>
      <c r="AC82" s="36"/>
      <c r="AD82" s="36"/>
      <c r="AE82" s="36"/>
    </row>
    <row r="83" spans="1:31" s="11" customFormat="1" ht="29.25" customHeight="1">
      <c r="A83" s="175"/>
      <c r="B83" s="176"/>
      <c r="C83" s="177" t="s">
        <v>148</v>
      </c>
      <c r="D83" s="178" t="s">
        <v>54</v>
      </c>
      <c r="E83" s="178" t="s">
        <v>50</v>
      </c>
      <c r="F83" s="178" t="s">
        <v>51</v>
      </c>
      <c r="G83" s="178" t="s">
        <v>149</v>
      </c>
      <c r="H83" s="178" t="s">
        <v>150</v>
      </c>
      <c r="I83" s="178" t="s">
        <v>151</v>
      </c>
      <c r="J83" s="178" t="s">
        <v>115</v>
      </c>
      <c r="K83" s="179" t="s">
        <v>152</v>
      </c>
      <c r="L83" s="180"/>
      <c r="M83" s="90" t="s">
        <v>19</v>
      </c>
      <c r="N83" s="91" t="s">
        <v>39</v>
      </c>
      <c r="O83" s="91" t="s">
        <v>153</v>
      </c>
      <c r="P83" s="91" t="s">
        <v>154</v>
      </c>
      <c r="Q83" s="91" t="s">
        <v>155</v>
      </c>
      <c r="R83" s="91" t="s">
        <v>156</v>
      </c>
      <c r="S83" s="91" t="s">
        <v>157</v>
      </c>
      <c r="T83" s="92" t="s">
        <v>158</v>
      </c>
      <c r="U83" s="175"/>
      <c r="V83" s="175"/>
      <c r="W83" s="175"/>
      <c r="X83" s="175"/>
      <c r="Y83" s="175"/>
      <c r="Z83" s="175"/>
      <c r="AA83" s="175"/>
      <c r="AB83" s="175"/>
      <c r="AC83" s="175"/>
      <c r="AD83" s="175"/>
      <c r="AE83" s="175"/>
    </row>
    <row r="84" spans="1:63" s="2" customFormat="1" ht="22.8" customHeight="1">
      <c r="A84" s="36"/>
      <c r="B84" s="37"/>
      <c r="C84" s="97" t="s">
        <v>159</v>
      </c>
      <c r="D84" s="38"/>
      <c r="E84" s="38"/>
      <c r="F84" s="38"/>
      <c r="G84" s="38"/>
      <c r="H84" s="38"/>
      <c r="I84" s="38"/>
      <c r="J84" s="181">
        <f>BK84</f>
        <v>0</v>
      </c>
      <c r="K84" s="38"/>
      <c r="L84" s="42"/>
      <c r="M84" s="93"/>
      <c r="N84" s="182"/>
      <c r="O84" s="94"/>
      <c r="P84" s="183">
        <f>P85+P120+P149+P160+P168</f>
        <v>0</v>
      </c>
      <c r="Q84" s="94"/>
      <c r="R84" s="183">
        <f>R85+R120+R149+R160+R168</f>
        <v>0</v>
      </c>
      <c r="S84" s="94"/>
      <c r="T84" s="184">
        <f>T85+T120+T149+T160+T168</f>
        <v>0</v>
      </c>
      <c r="U84" s="36"/>
      <c r="V84" s="36"/>
      <c r="W84" s="36"/>
      <c r="X84" s="36"/>
      <c r="Y84" s="36"/>
      <c r="Z84" s="36"/>
      <c r="AA84" s="36"/>
      <c r="AB84" s="36"/>
      <c r="AC84" s="36"/>
      <c r="AD84" s="36"/>
      <c r="AE84" s="36"/>
      <c r="AT84" s="15" t="s">
        <v>68</v>
      </c>
      <c r="AU84" s="15" t="s">
        <v>116</v>
      </c>
      <c r="BK84" s="185">
        <f>BK85+BK120+BK149+BK160+BK168</f>
        <v>0</v>
      </c>
    </row>
    <row r="85" spans="1:63" s="12" customFormat="1" ht="25.9" customHeight="1">
      <c r="A85" s="12"/>
      <c r="B85" s="186"/>
      <c r="C85" s="187"/>
      <c r="D85" s="188" t="s">
        <v>68</v>
      </c>
      <c r="E85" s="189" t="s">
        <v>3471</v>
      </c>
      <c r="F85" s="189" t="s">
        <v>3472</v>
      </c>
      <c r="G85" s="187"/>
      <c r="H85" s="187"/>
      <c r="I85" s="190"/>
      <c r="J85" s="191">
        <f>BK85</f>
        <v>0</v>
      </c>
      <c r="K85" s="187"/>
      <c r="L85" s="192"/>
      <c r="M85" s="193"/>
      <c r="N85" s="194"/>
      <c r="O85" s="194"/>
      <c r="P85" s="195">
        <f>SUM(P86:P119)</f>
        <v>0</v>
      </c>
      <c r="Q85" s="194"/>
      <c r="R85" s="195">
        <f>SUM(R86:R119)</f>
        <v>0</v>
      </c>
      <c r="S85" s="194"/>
      <c r="T85" s="196">
        <f>SUM(T86:T119)</f>
        <v>0</v>
      </c>
      <c r="U85" s="12"/>
      <c r="V85" s="12"/>
      <c r="W85" s="12"/>
      <c r="X85" s="12"/>
      <c r="Y85" s="12"/>
      <c r="Z85" s="12"/>
      <c r="AA85" s="12"/>
      <c r="AB85" s="12"/>
      <c r="AC85" s="12"/>
      <c r="AD85" s="12"/>
      <c r="AE85" s="12"/>
      <c r="AR85" s="197" t="s">
        <v>77</v>
      </c>
      <c r="AT85" s="198" t="s">
        <v>68</v>
      </c>
      <c r="AU85" s="198" t="s">
        <v>69</v>
      </c>
      <c r="AY85" s="197" t="s">
        <v>162</v>
      </c>
      <c r="BK85" s="199">
        <f>SUM(BK86:BK119)</f>
        <v>0</v>
      </c>
    </row>
    <row r="86" spans="1:65" s="2" customFormat="1" ht="16.5" customHeight="1">
      <c r="A86" s="36"/>
      <c r="B86" s="37"/>
      <c r="C86" s="202" t="s">
        <v>77</v>
      </c>
      <c r="D86" s="202" t="s">
        <v>164</v>
      </c>
      <c r="E86" s="203" t="s">
        <v>3473</v>
      </c>
      <c r="F86" s="204" t="s">
        <v>3474</v>
      </c>
      <c r="G86" s="205" t="s">
        <v>196</v>
      </c>
      <c r="H86" s="206">
        <v>2</v>
      </c>
      <c r="I86" s="207"/>
      <c r="J86" s="208">
        <f>ROUND(I86*H86,2)</f>
        <v>0</v>
      </c>
      <c r="K86" s="204" t="s">
        <v>19</v>
      </c>
      <c r="L86" s="42"/>
      <c r="M86" s="209" t="s">
        <v>19</v>
      </c>
      <c r="N86" s="210" t="s">
        <v>40</v>
      </c>
      <c r="O86" s="82"/>
      <c r="P86" s="211">
        <f>O86*H86</f>
        <v>0</v>
      </c>
      <c r="Q86" s="211">
        <v>0</v>
      </c>
      <c r="R86" s="211">
        <f>Q86*H86</f>
        <v>0</v>
      </c>
      <c r="S86" s="211">
        <v>0</v>
      </c>
      <c r="T86" s="212">
        <f>S86*H86</f>
        <v>0</v>
      </c>
      <c r="U86" s="36"/>
      <c r="V86" s="36"/>
      <c r="W86" s="36"/>
      <c r="X86" s="36"/>
      <c r="Y86" s="36"/>
      <c r="Z86" s="36"/>
      <c r="AA86" s="36"/>
      <c r="AB86" s="36"/>
      <c r="AC86" s="36"/>
      <c r="AD86" s="36"/>
      <c r="AE86" s="36"/>
      <c r="AR86" s="213" t="s">
        <v>169</v>
      </c>
      <c r="AT86" s="213" t="s">
        <v>164</v>
      </c>
      <c r="AU86" s="213" t="s">
        <v>77</v>
      </c>
      <c r="AY86" s="15" t="s">
        <v>162</v>
      </c>
      <c r="BE86" s="214">
        <f>IF(N86="základní",J86,0)</f>
        <v>0</v>
      </c>
      <c r="BF86" s="214">
        <f>IF(N86="snížená",J86,0)</f>
        <v>0</v>
      </c>
      <c r="BG86" s="214">
        <f>IF(N86="zákl. přenesená",J86,0)</f>
        <v>0</v>
      </c>
      <c r="BH86" s="214">
        <f>IF(N86="sníž. přenesená",J86,0)</f>
        <v>0</v>
      </c>
      <c r="BI86" s="214">
        <f>IF(N86="nulová",J86,0)</f>
        <v>0</v>
      </c>
      <c r="BJ86" s="15" t="s">
        <v>77</v>
      </c>
      <c r="BK86" s="214">
        <f>ROUND(I86*H86,2)</f>
        <v>0</v>
      </c>
      <c r="BL86" s="15" t="s">
        <v>169</v>
      </c>
      <c r="BM86" s="213" t="s">
        <v>79</v>
      </c>
    </row>
    <row r="87" spans="1:65" s="2" customFormat="1" ht="16.5" customHeight="1">
      <c r="A87" s="36"/>
      <c r="B87" s="37"/>
      <c r="C87" s="202" t="s">
        <v>79</v>
      </c>
      <c r="D87" s="202" t="s">
        <v>164</v>
      </c>
      <c r="E87" s="203" t="s">
        <v>3475</v>
      </c>
      <c r="F87" s="204" t="s">
        <v>3476</v>
      </c>
      <c r="G87" s="205" t="s">
        <v>196</v>
      </c>
      <c r="H87" s="206">
        <v>4</v>
      </c>
      <c r="I87" s="207"/>
      <c r="J87" s="208">
        <f>ROUND(I87*H87,2)</f>
        <v>0</v>
      </c>
      <c r="K87" s="204" t="s">
        <v>19</v>
      </c>
      <c r="L87" s="42"/>
      <c r="M87" s="209" t="s">
        <v>19</v>
      </c>
      <c r="N87" s="210" t="s">
        <v>40</v>
      </c>
      <c r="O87" s="82"/>
      <c r="P87" s="211">
        <f>O87*H87</f>
        <v>0</v>
      </c>
      <c r="Q87" s="211">
        <v>0</v>
      </c>
      <c r="R87" s="211">
        <f>Q87*H87</f>
        <v>0</v>
      </c>
      <c r="S87" s="211">
        <v>0</v>
      </c>
      <c r="T87" s="212">
        <f>S87*H87</f>
        <v>0</v>
      </c>
      <c r="U87" s="36"/>
      <c r="V87" s="36"/>
      <c r="W87" s="36"/>
      <c r="X87" s="36"/>
      <c r="Y87" s="36"/>
      <c r="Z87" s="36"/>
      <c r="AA87" s="36"/>
      <c r="AB87" s="36"/>
      <c r="AC87" s="36"/>
      <c r="AD87" s="36"/>
      <c r="AE87" s="36"/>
      <c r="AR87" s="213" t="s">
        <v>169</v>
      </c>
      <c r="AT87" s="213" t="s">
        <v>164</v>
      </c>
      <c r="AU87" s="213" t="s">
        <v>77</v>
      </c>
      <c r="AY87" s="15" t="s">
        <v>162</v>
      </c>
      <c r="BE87" s="214">
        <f>IF(N87="základní",J87,0)</f>
        <v>0</v>
      </c>
      <c r="BF87" s="214">
        <f>IF(N87="snížená",J87,0)</f>
        <v>0</v>
      </c>
      <c r="BG87" s="214">
        <f>IF(N87="zákl. přenesená",J87,0)</f>
        <v>0</v>
      </c>
      <c r="BH87" s="214">
        <f>IF(N87="sníž. přenesená",J87,0)</f>
        <v>0</v>
      </c>
      <c r="BI87" s="214">
        <f>IF(N87="nulová",J87,0)</f>
        <v>0</v>
      </c>
      <c r="BJ87" s="15" t="s">
        <v>77</v>
      </c>
      <c r="BK87" s="214">
        <f>ROUND(I87*H87,2)</f>
        <v>0</v>
      </c>
      <c r="BL87" s="15" t="s">
        <v>169</v>
      </c>
      <c r="BM87" s="213" t="s">
        <v>169</v>
      </c>
    </row>
    <row r="88" spans="1:65" s="2" customFormat="1" ht="16.5" customHeight="1">
      <c r="A88" s="36"/>
      <c r="B88" s="37"/>
      <c r="C88" s="202" t="s">
        <v>177</v>
      </c>
      <c r="D88" s="202" t="s">
        <v>164</v>
      </c>
      <c r="E88" s="203" t="s">
        <v>3477</v>
      </c>
      <c r="F88" s="204" t="s">
        <v>3478</v>
      </c>
      <c r="G88" s="205" t="s">
        <v>196</v>
      </c>
      <c r="H88" s="206">
        <v>1</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193</v>
      </c>
    </row>
    <row r="89" spans="1:65" s="2" customFormat="1" ht="16.5" customHeight="1">
      <c r="A89" s="36"/>
      <c r="B89" s="37"/>
      <c r="C89" s="202" t="s">
        <v>169</v>
      </c>
      <c r="D89" s="202" t="s">
        <v>164</v>
      </c>
      <c r="E89" s="203" t="s">
        <v>3479</v>
      </c>
      <c r="F89" s="204" t="s">
        <v>3480</v>
      </c>
      <c r="G89" s="205" t="s">
        <v>196</v>
      </c>
      <c r="H89" s="206">
        <v>7</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204</v>
      </c>
    </row>
    <row r="90" spans="1:65" s="2" customFormat="1" ht="16.5" customHeight="1">
      <c r="A90" s="36"/>
      <c r="B90" s="37"/>
      <c r="C90" s="202" t="s">
        <v>188</v>
      </c>
      <c r="D90" s="202" t="s">
        <v>164</v>
      </c>
      <c r="E90" s="203" t="s">
        <v>3481</v>
      </c>
      <c r="F90" s="204" t="s">
        <v>3482</v>
      </c>
      <c r="G90" s="205" t="s">
        <v>196</v>
      </c>
      <c r="H90" s="206">
        <v>21</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104</v>
      </c>
    </row>
    <row r="91" spans="1:65" s="2" customFormat="1" ht="16.5" customHeight="1">
      <c r="A91" s="36"/>
      <c r="B91" s="37"/>
      <c r="C91" s="202" t="s">
        <v>193</v>
      </c>
      <c r="D91" s="202" t="s">
        <v>164</v>
      </c>
      <c r="E91" s="203" t="s">
        <v>3483</v>
      </c>
      <c r="F91" s="204" t="s">
        <v>3484</v>
      </c>
      <c r="G91" s="205" t="s">
        <v>196</v>
      </c>
      <c r="H91" s="206">
        <v>17</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220</v>
      </c>
    </row>
    <row r="92" spans="1:65" s="2" customFormat="1" ht="16.5" customHeight="1">
      <c r="A92" s="36"/>
      <c r="B92" s="37"/>
      <c r="C92" s="202" t="s">
        <v>199</v>
      </c>
      <c r="D92" s="202" t="s">
        <v>164</v>
      </c>
      <c r="E92" s="203" t="s">
        <v>3485</v>
      </c>
      <c r="F92" s="204" t="s">
        <v>3486</v>
      </c>
      <c r="G92" s="205" t="s">
        <v>196</v>
      </c>
      <c r="H92" s="206">
        <v>9</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229</v>
      </c>
    </row>
    <row r="93" spans="1:65" s="2" customFormat="1" ht="16.5" customHeight="1">
      <c r="A93" s="36"/>
      <c r="B93" s="37"/>
      <c r="C93" s="202" t="s">
        <v>204</v>
      </c>
      <c r="D93" s="202" t="s">
        <v>164</v>
      </c>
      <c r="E93" s="203" t="s">
        <v>3487</v>
      </c>
      <c r="F93" s="204" t="s">
        <v>3488</v>
      </c>
      <c r="G93" s="205" t="s">
        <v>196</v>
      </c>
      <c r="H93" s="206">
        <v>28</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238</v>
      </c>
    </row>
    <row r="94" spans="1:65" s="2" customFormat="1" ht="16.5" customHeight="1">
      <c r="A94" s="36"/>
      <c r="B94" s="37"/>
      <c r="C94" s="202" t="s">
        <v>209</v>
      </c>
      <c r="D94" s="202" t="s">
        <v>164</v>
      </c>
      <c r="E94" s="203" t="s">
        <v>3489</v>
      </c>
      <c r="F94" s="204" t="s">
        <v>3490</v>
      </c>
      <c r="G94" s="205" t="s">
        <v>196</v>
      </c>
      <c r="H94" s="206">
        <v>1</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249</v>
      </c>
    </row>
    <row r="95" spans="1:65" s="2" customFormat="1" ht="16.5" customHeight="1">
      <c r="A95" s="36"/>
      <c r="B95" s="37"/>
      <c r="C95" s="202" t="s">
        <v>104</v>
      </c>
      <c r="D95" s="202" t="s">
        <v>164</v>
      </c>
      <c r="E95" s="203" t="s">
        <v>3491</v>
      </c>
      <c r="F95" s="204" t="s">
        <v>3492</v>
      </c>
      <c r="G95" s="205" t="s">
        <v>196</v>
      </c>
      <c r="H95" s="206">
        <v>6</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260</v>
      </c>
    </row>
    <row r="96" spans="1:65" s="2" customFormat="1" ht="16.5" customHeight="1">
      <c r="A96" s="36"/>
      <c r="B96" s="37"/>
      <c r="C96" s="202" t="s">
        <v>107</v>
      </c>
      <c r="D96" s="202" t="s">
        <v>164</v>
      </c>
      <c r="E96" s="203" t="s">
        <v>3493</v>
      </c>
      <c r="F96" s="204" t="s">
        <v>3494</v>
      </c>
      <c r="G96" s="205" t="s">
        <v>196</v>
      </c>
      <c r="H96" s="206">
        <v>1</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269</v>
      </c>
    </row>
    <row r="97" spans="1:65" s="2" customFormat="1" ht="16.5" customHeight="1">
      <c r="A97" s="36"/>
      <c r="B97" s="37"/>
      <c r="C97" s="202" t="s">
        <v>220</v>
      </c>
      <c r="D97" s="202" t="s">
        <v>164</v>
      </c>
      <c r="E97" s="203" t="s">
        <v>3495</v>
      </c>
      <c r="F97" s="204" t="s">
        <v>3496</v>
      </c>
      <c r="G97" s="205" t="s">
        <v>196</v>
      </c>
      <c r="H97" s="206">
        <v>7</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278</v>
      </c>
    </row>
    <row r="98" spans="1:65" s="2" customFormat="1" ht="16.5" customHeight="1">
      <c r="A98" s="36"/>
      <c r="B98" s="37"/>
      <c r="C98" s="202" t="s">
        <v>225</v>
      </c>
      <c r="D98" s="202" t="s">
        <v>164</v>
      </c>
      <c r="E98" s="203" t="s">
        <v>3497</v>
      </c>
      <c r="F98" s="204" t="s">
        <v>3498</v>
      </c>
      <c r="G98" s="205" t="s">
        <v>196</v>
      </c>
      <c r="H98" s="206">
        <v>6</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288</v>
      </c>
    </row>
    <row r="99" spans="1:65" s="2" customFormat="1" ht="16.5" customHeight="1">
      <c r="A99" s="36"/>
      <c r="B99" s="37"/>
      <c r="C99" s="202" t="s">
        <v>229</v>
      </c>
      <c r="D99" s="202" t="s">
        <v>164</v>
      </c>
      <c r="E99" s="203" t="s">
        <v>3499</v>
      </c>
      <c r="F99" s="204" t="s">
        <v>3500</v>
      </c>
      <c r="G99" s="205" t="s">
        <v>196</v>
      </c>
      <c r="H99" s="206">
        <v>11</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298</v>
      </c>
    </row>
    <row r="100" spans="1:65" s="2" customFormat="1" ht="16.5" customHeight="1">
      <c r="A100" s="36"/>
      <c r="B100" s="37"/>
      <c r="C100" s="202" t="s">
        <v>8</v>
      </c>
      <c r="D100" s="202" t="s">
        <v>164</v>
      </c>
      <c r="E100" s="203" t="s">
        <v>3501</v>
      </c>
      <c r="F100" s="204" t="s">
        <v>3502</v>
      </c>
      <c r="G100" s="205" t="s">
        <v>196</v>
      </c>
      <c r="H100" s="206">
        <v>9</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306</v>
      </c>
    </row>
    <row r="101" spans="1:65" s="2" customFormat="1" ht="16.5" customHeight="1">
      <c r="A101" s="36"/>
      <c r="B101" s="37"/>
      <c r="C101" s="202" t="s">
        <v>238</v>
      </c>
      <c r="D101" s="202" t="s">
        <v>164</v>
      </c>
      <c r="E101" s="203" t="s">
        <v>3503</v>
      </c>
      <c r="F101" s="204" t="s">
        <v>3504</v>
      </c>
      <c r="G101" s="205" t="s">
        <v>196</v>
      </c>
      <c r="H101" s="206">
        <v>4</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314</v>
      </c>
    </row>
    <row r="102" spans="1:65" s="2" customFormat="1" ht="16.5" customHeight="1">
      <c r="A102" s="36"/>
      <c r="B102" s="37"/>
      <c r="C102" s="202" t="s">
        <v>244</v>
      </c>
      <c r="D102" s="202" t="s">
        <v>164</v>
      </c>
      <c r="E102" s="203" t="s">
        <v>3505</v>
      </c>
      <c r="F102" s="204" t="s">
        <v>3506</v>
      </c>
      <c r="G102" s="205" t="s">
        <v>196</v>
      </c>
      <c r="H102" s="206">
        <v>15</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324</v>
      </c>
    </row>
    <row r="103" spans="1:65" s="2" customFormat="1" ht="16.5" customHeight="1">
      <c r="A103" s="36"/>
      <c r="B103" s="37"/>
      <c r="C103" s="202" t="s">
        <v>249</v>
      </c>
      <c r="D103" s="202" t="s">
        <v>164</v>
      </c>
      <c r="E103" s="203" t="s">
        <v>3507</v>
      </c>
      <c r="F103" s="204" t="s">
        <v>3508</v>
      </c>
      <c r="G103" s="205" t="s">
        <v>196</v>
      </c>
      <c r="H103" s="206">
        <v>10</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335</v>
      </c>
    </row>
    <row r="104" spans="1:65" s="2" customFormat="1" ht="16.5" customHeight="1">
      <c r="A104" s="36"/>
      <c r="B104" s="37"/>
      <c r="C104" s="202" t="s">
        <v>254</v>
      </c>
      <c r="D104" s="202" t="s">
        <v>164</v>
      </c>
      <c r="E104" s="203" t="s">
        <v>3509</v>
      </c>
      <c r="F104" s="204" t="s">
        <v>3510</v>
      </c>
      <c r="G104" s="205" t="s">
        <v>196</v>
      </c>
      <c r="H104" s="206">
        <v>13</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345</v>
      </c>
    </row>
    <row r="105" spans="1:65" s="2" customFormat="1" ht="16.5" customHeight="1">
      <c r="A105" s="36"/>
      <c r="B105" s="37"/>
      <c r="C105" s="202" t="s">
        <v>260</v>
      </c>
      <c r="D105" s="202" t="s">
        <v>164</v>
      </c>
      <c r="E105" s="203" t="s">
        <v>3511</v>
      </c>
      <c r="F105" s="204" t="s">
        <v>3512</v>
      </c>
      <c r="G105" s="205" t="s">
        <v>196</v>
      </c>
      <c r="H105" s="206">
        <v>15</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355</v>
      </c>
    </row>
    <row r="106" spans="1:65" s="2" customFormat="1" ht="16.5" customHeight="1">
      <c r="A106" s="36"/>
      <c r="B106" s="37"/>
      <c r="C106" s="202" t="s">
        <v>7</v>
      </c>
      <c r="D106" s="202" t="s">
        <v>164</v>
      </c>
      <c r="E106" s="203" t="s">
        <v>3513</v>
      </c>
      <c r="F106" s="204" t="s">
        <v>3514</v>
      </c>
      <c r="G106" s="205" t="s">
        <v>196</v>
      </c>
      <c r="H106" s="206">
        <v>4</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365</v>
      </c>
    </row>
    <row r="107" spans="1:65" s="2" customFormat="1" ht="16.5" customHeight="1">
      <c r="A107" s="36"/>
      <c r="B107" s="37"/>
      <c r="C107" s="202" t="s">
        <v>269</v>
      </c>
      <c r="D107" s="202" t="s">
        <v>164</v>
      </c>
      <c r="E107" s="203" t="s">
        <v>3515</v>
      </c>
      <c r="F107" s="204" t="s">
        <v>3516</v>
      </c>
      <c r="G107" s="205" t="s">
        <v>196</v>
      </c>
      <c r="H107" s="206">
        <v>9</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375</v>
      </c>
    </row>
    <row r="108" spans="1:65" s="2" customFormat="1" ht="16.5" customHeight="1">
      <c r="A108" s="36"/>
      <c r="B108" s="37"/>
      <c r="C108" s="202" t="s">
        <v>273</v>
      </c>
      <c r="D108" s="202" t="s">
        <v>164</v>
      </c>
      <c r="E108" s="203" t="s">
        <v>3517</v>
      </c>
      <c r="F108" s="204" t="s">
        <v>3518</v>
      </c>
      <c r="G108" s="205" t="s">
        <v>196</v>
      </c>
      <c r="H108" s="206">
        <v>3</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385</v>
      </c>
    </row>
    <row r="109" spans="1:65" s="2" customFormat="1" ht="16.5" customHeight="1">
      <c r="A109" s="36"/>
      <c r="B109" s="37"/>
      <c r="C109" s="202" t="s">
        <v>278</v>
      </c>
      <c r="D109" s="202" t="s">
        <v>164</v>
      </c>
      <c r="E109" s="203" t="s">
        <v>3519</v>
      </c>
      <c r="F109" s="204" t="s">
        <v>3520</v>
      </c>
      <c r="G109" s="205" t="s">
        <v>196</v>
      </c>
      <c r="H109" s="206">
        <v>2</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395</v>
      </c>
    </row>
    <row r="110" spans="1:65" s="2" customFormat="1" ht="16.5" customHeight="1">
      <c r="A110" s="36"/>
      <c r="B110" s="37"/>
      <c r="C110" s="202" t="s">
        <v>283</v>
      </c>
      <c r="D110" s="202" t="s">
        <v>164</v>
      </c>
      <c r="E110" s="203" t="s">
        <v>3521</v>
      </c>
      <c r="F110" s="204" t="s">
        <v>3522</v>
      </c>
      <c r="G110" s="205" t="s">
        <v>196</v>
      </c>
      <c r="H110" s="206">
        <v>3</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405</v>
      </c>
    </row>
    <row r="111" spans="1:65" s="2" customFormat="1" ht="16.5" customHeight="1">
      <c r="A111" s="36"/>
      <c r="B111" s="37"/>
      <c r="C111" s="202" t="s">
        <v>288</v>
      </c>
      <c r="D111" s="202" t="s">
        <v>164</v>
      </c>
      <c r="E111" s="203" t="s">
        <v>3523</v>
      </c>
      <c r="F111" s="204" t="s">
        <v>3524</v>
      </c>
      <c r="G111" s="205" t="s">
        <v>196</v>
      </c>
      <c r="H111" s="206">
        <v>2</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415</v>
      </c>
    </row>
    <row r="112" spans="1:65" s="2" customFormat="1" ht="16.5" customHeight="1">
      <c r="A112" s="36"/>
      <c r="B112" s="37"/>
      <c r="C112" s="202" t="s">
        <v>293</v>
      </c>
      <c r="D112" s="202" t="s">
        <v>164</v>
      </c>
      <c r="E112" s="203" t="s">
        <v>3525</v>
      </c>
      <c r="F112" s="204" t="s">
        <v>3526</v>
      </c>
      <c r="G112" s="205" t="s">
        <v>196</v>
      </c>
      <c r="H112" s="206">
        <v>4</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425</v>
      </c>
    </row>
    <row r="113" spans="1:65" s="2" customFormat="1" ht="16.5" customHeight="1">
      <c r="A113" s="36"/>
      <c r="B113" s="37"/>
      <c r="C113" s="202" t="s">
        <v>298</v>
      </c>
      <c r="D113" s="202" t="s">
        <v>164</v>
      </c>
      <c r="E113" s="203" t="s">
        <v>3527</v>
      </c>
      <c r="F113" s="204" t="s">
        <v>3528</v>
      </c>
      <c r="G113" s="205" t="s">
        <v>196</v>
      </c>
      <c r="H113" s="206">
        <v>1</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435</v>
      </c>
    </row>
    <row r="114" spans="1:65" s="2" customFormat="1" ht="16.5" customHeight="1">
      <c r="A114" s="36"/>
      <c r="B114" s="37"/>
      <c r="C114" s="202" t="s">
        <v>302</v>
      </c>
      <c r="D114" s="202" t="s">
        <v>164</v>
      </c>
      <c r="E114" s="203" t="s">
        <v>3529</v>
      </c>
      <c r="F114" s="204" t="s">
        <v>3530</v>
      </c>
      <c r="G114" s="205" t="s">
        <v>196</v>
      </c>
      <c r="H114" s="206">
        <v>2</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445</v>
      </c>
    </row>
    <row r="115" spans="1:65" s="2" customFormat="1" ht="16.5" customHeight="1">
      <c r="A115" s="36"/>
      <c r="B115" s="37"/>
      <c r="C115" s="202" t="s">
        <v>306</v>
      </c>
      <c r="D115" s="202" t="s">
        <v>164</v>
      </c>
      <c r="E115" s="203" t="s">
        <v>3531</v>
      </c>
      <c r="F115" s="204" t="s">
        <v>3532</v>
      </c>
      <c r="G115" s="205" t="s">
        <v>196</v>
      </c>
      <c r="H115" s="206">
        <v>3</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455</v>
      </c>
    </row>
    <row r="116" spans="1:65" s="2" customFormat="1" ht="16.5" customHeight="1">
      <c r="A116" s="36"/>
      <c r="B116" s="37"/>
      <c r="C116" s="202" t="s">
        <v>310</v>
      </c>
      <c r="D116" s="202" t="s">
        <v>164</v>
      </c>
      <c r="E116" s="203" t="s">
        <v>3533</v>
      </c>
      <c r="F116" s="204" t="s">
        <v>3534</v>
      </c>
      <c r="G116" s="205" t="s">
        <v>3535</v>
      </c>
      <c r="H116" s="206">
        <v>1</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497</v>
      </c>
    </row>
    <row r="117" spans="1:65" s="2" customFormat="1" ht="16.5" customHeight="1">
      <c r="A117" s="36"/>
      <c r="B117" s="37"/>
      <c r="C117" s="202" t="s">
        <v>314</v>
      </c>
      <c r="D117" s="202" t="s">
        <v>164</v>
      </c>
      <c r="E117" s="203" t="s">
        <v>3536</v>
      </c>
      <c r="F117" s="204" t="s">
        <v>3537</v>
      </c>
      <c r="G117" s="205" t="s">
        <v>3535</v>
      </c>
      <c r="H117" s="206">
        <v>7</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507</v>
      </c>
    </row>
    <row r="118" spans="1:65" s="2" customFormat="1" ht="16.5" customHeight="1">
      <c r="A118" s="36"/>
      <c r="B118" s="37"/>
      <c r="C118" s="202" t="s">
        <v>319</v>
      </c>
      <c r="D118" s="202" t="s">
        <v>164</v>
      </c>
      <c r="E118" s="203" t="s">
        <v>3538</v>
      </c>
      <c r="F118" s="204" t="s">
        <v>3539</v>
      </c>
      <c r="G118" s="205" t="s">
        <v>3535</v>
      </c>
      <c r="H118" s="206">
        <v>9</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517</v>
      </c>
    </row>
    <row r="119" spans="1:65" s="2" customFormat="1" ht="16.5" customHeight="1">
      <c r="A119" s="36"/>
      <c r="B119" s="37"/>
      <c r="C119" s="202" t="s">
        <v>324</v>
      </c>
      <c r="D119" s="202" t="s">
        <v>164</v>
      </c>
      <c r="E119" s="203" t="s">
        <v>3540</v>
      </c>
      <c r="F119" s="204" t="s">
        <v>3541</v>
      </c>
      <c r="G119" s="205" t="s">
        <v>3535</v>
      </c>
      <c r="H119" s="206">
        <v>3</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528</v>
      </c>
    </row>
    <row r="120" spans="1:63" s="12" customFormat="1" ht="25.9" customHeight="1">
      <c r="A120" s="12"/>
      <c r="B120" s="186"/>
      <c r="C120" s="187"/>
      <c r="D120" s="188" t="s">
        <v>68</v>
      </c>
      <c r="E120" s="189" t="s">
        <v>3542</v>
      </c>
      <c r="F120" s="189" t="s">
        <v>3543</v>
      </c>
      <c r="G120" s="187"/>
      <c r="H120" s="187"/>
      <c r="I120" s="190"/>
      <c r="J120" s="191">
        <f>BK120</f>
        <v>0</v>
      </c>
      <c r="K120" s="187"/>
      <c r="L120" s="192"/>
      <c r="M120" s="193"/>
      <c r="N120" s="194"/>
      <c r="O120" s="194"/>
      <c r="P120" s="195">
        <f>SUM(P121:P148)</f>
        <v>0</v>
      </c>
      <c r="Q120" s="194"/>
      <c r="R120" s="195">
        <f>SUM(R121:R148)</f>
        <v>0</v>
      </c>
      <c r="S120" s="194"/>
      <c r="T120" s="196">
        <f>SUM(T121:T148)</f>
        <v>0</v>
      </c>
      <c r="U120" s="12"/>
      <c r="V120" s="12"/>
      <c r="W120" s="12"/>
      <c r="X120" s="12"/>
      <c r="Y120" s="12"/>
      <c r="Z120" s="12"/>
      <c r="AA120" s="12"/>
      <c r="AB120" s="12"/>
      <c r="AC120" s="12"/>
      <c r="AD120" s="12"/>
      <c r="AE120" s="12"/>
      <c r="AR120" s="197" t="s">
        <v>77</v>
      </c>
      <c r="AT120" s="198" t="s">
        <v>68</v>
      </c>
      <c r="AU120" s="198" t="s">
        <v>69</v>
      </c>
      <c r="AY120" s="197" t="s">
        <v>162</v>
      </c>
      <c r="BK120" s="199">
        <f>SUM(BK121:BK148)</f>
        <v>0</v>
      </c>
    </row>
    <row r="121" spans="1:65" s="2" customFormat="1" ht="16.5" customHeight="1">
      <c r="A121" s="36"/>
      <c r="B121" s="37"/>
      <c r="C121" s="202" t="s">
        <v>330</v>
      </c>
      <c r="D121" s="202" t="s">
        <v>164</v>
      </c>
      <c r="E121" s="203" t="s">
        <v>3544</v>
      </c>
      <c r="F121" s="204" t="s">
        <v>3545</v>
      </c>
      <c r="G121" s="205" t="s">
        <v>3546</v>
      </c>
      <c r="H121" s="206">
        <v>18</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544</v>
      </c>
    </row>
    <row r="122" spans="1:65" s="2" customFormat="1" ht="16.5" customHeight="1">
      <c r="A122" s="36"/>
      <c r="B122" s="37"/>
      <c r="C122" s="202" t="s">
        <v>335</v>
      </c>
      <c r="D122" s="202" t="s">
        <v>164</v>
      </c>
      <c r="E122" s="203" t="s">
        <v>3547</v>
      </c>
      <c r="F122" s="204" t="s">
        <v>3548</v>
      </c>
      <c r="G122" s="205" t="s">
        <v>3546</v>
      </c>
      <c r="H122" s="206">
        <v>55.2</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554</v>
      </c>
    </row>
    <row r="123" spans="1:65" s="2" customFormat="1" ht="16.5" customHeight="1">
      <c r="A123" s="36"/>
      <c r="B123" s="37"/>
      <c r="C123" s="202" t="s">
        <v>340</v>
      </c>
      <c r="D123" s="202" t="s">
        <v>164</v>
      </c>
      <c r="E123" s="203" t="s">
        <v>3549</v>
      </c>
      <c r="F123" s="204" t="s">
        <v>3550</v>
      </c>
      <c r="G123" s="205" t="s">
        <v>3546</v>
      </c>
      <c r="H123" s="206">
        <v>43.2</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564</v>
      </c>
    </row>
    <row r="124" spans="1:65" s="2" customFormat="1" ht="16.5" customHeight="1">
      <c r="A124" s="36"/>
      <c r="B124" s="37"/>
      <c r="C124" s="202" t="s">
        <v>345</v>
      </c>
      <c r="D124" s="202" t="s">
        <v>164</v>
      </c>
      <c r="E124" s="203" t="s">
        <v>3551</v>
      </c>
      <c r="F124" s="204" t="s">
        <v>3552</v>
      </c>
      <c r="G124" s="205" t="s">
        <v>3546</v>
      </c>
      <c r="H124" s="206">
        <v>75.6</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576</v>
      </c>
    </row>
    <row r="125" spans="1:65" s="2" customFormat="1" ht="16.5" customHeight="1">
      <c r="A125" s="36"/>
      <c r="B125" s="37"/>
      <c r="C125" s="202" t="s">
        <v>350</v>
      </c>
      <c r="D125" s="202" t="s">
        <v>164</v>
      </c>
      <c r="E125" s="203" t="s">
        <v>3553</v>
      </c>
      <c r="F125" s="204" t="s">
        <v>3554</v>
      </c>
      <c r="G125" s="205" t="s">
        <v>3546</v>
      </c>
      <c r="H125" s="206">
        <v>46.8</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585</v>
      </c>
    </row>
    <row r="126" spans="1:65" s="2" customFormat="1" ht="16.5" customHeight="1">
      <c r="A126" s="36"/>
      <c r="B126" s="37"/>
      <c r="C126" s="202" t="s">
        <v>355</v>
      </c>
      <c r="D126" s="202" t="s">
        <v>164</v>
      </c>
      <c r="E126" s="203" t="s">
        <v>3555</v>
      </c>
      <c r="F126" s="204" t="s">
        <v>3556</v>
      </c>
      <c r="G126" s="205" t="s">
        <v>3546</v>
      </c>
      <c r="H126" s="206">
        <v>57.6</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595</v>
      </c>
    </row>
    <row r="127" spans="1:65" s="2" customFormat="1" ht="16.5" customHeight="1">
      <c r="A127" s="36"/>
      <c r="B127" s="37"/>
      <c r="C127" s="202" t="s">
        <v>360</v>
      </c>
      <c r="D127" s="202" t="s">
        <v>164</v>
      </c>
      <c r="E127" s="203" t="s">
        <v>3557</v>
      </c>
      <c r="F127" s="204" t="s">
        <v>3558</v>
      </c>
      <c r="G127" s="205" t="s">
        <v>3546</v>
      </c>
      <c r="H127" s="206">
        <v>21.6</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606</v>
      </c>
    </row>
    <row r="128" spans="1:65" s="2" customFormat="1" ht="24.15" customHeight="1">
      <c r="A128" s="36"/>
      <c r="B128" s="37"/>
      <c r="C128" s="202" t="s">
        <v>365</v>
      </c>
      <c r="D128" s="202" t="s">
        <v>164</v>
      </c>
      <c r="E128" s="203" t="s">
        <v>3559</v>
      </c>
      <c r="F128" s="204" t="s">
        <v>3560</v>
      </c>
      <c r="G128" s="205" t="s">
        <v>3546</v>
      </c>
      <c r="H128" s="206">
        <v>81.6</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615</v>
      </c>
    </row>
    <row r="129" spans="1:65" s="2" customFormat="1" ht="16.5" customHeight="1">
      <c r="A129" s="36"/>
      <c r="B129" s="37"/>
      <c r="C129" s="202" t="s">
        <v>370</v>
      </c>
      <c r="D129" s="202" t="s">
        <v>164</v>
      </c>
      <c r="E129" s="203" t="s">
        <v>3561</v>
      </c>
      <c r="F129" s="204" t="s">
        <v>3562</v>
      </c>
      <c r="G129" s="205" t="s">
        <v>3535</v>
      </c>
      <c r="H129" s="206">
        <v>52</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626</v>
      </c>
    </row>
    <row r="130" spans="1:65" s="2" customFormat="1" ht="16.5" customHeight="1">
      <c r="A130" s="36"/>
      <c r="B130" s="37"/>
      <c r="C130" s="202" t="s">
        <v>375</v>
      </c>
      <c r="D130" s="202" t="s">
        <v>164</v>
      </c>
      <c r="E130" s="203" t="s">
        <v>3563</v>
      </c>
      <c r="F130" s="204" t="s">
        <v>3564</v>
      </c>
      <c r="G130" s="205" t="s">
        <v>3535</v>
      </c>
      <c r="H130" s="206">
        <v>54</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638</v>
      </c>
    </row>
    <row r="131" spans="1:65" s="2" customFormat="1" ht="24.15" customHeight="1">
      <c r="A131" s="36"/>
      <c r="B131" s="37"/>
      <c r="C131" s="202" t="s">
        <v>380</v>
      </c>
      <c r="D131" s="202" t="s">
        <v>164</v>
      </c>
      <c r="E131" s="203" t="s">
        <v>3565</v>
      </c>
      <c r="F131" s="204" t="s">
        <v>3566</v>
      </c>
      <c r="G131" s="205" t="s">
        <v>3535</v>
      </c>
      <c r="H131" s="206">
        <v>4</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77</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650</v>
      </c>
    </row>
    <row r="132" spans="1:65" s="2" customFormat="1" ht="24.15" customHeight="1">
      <c r="A132" s="36"/>
      <c r="B132" s="37"/>
      <c r="C132" s="202" t="s">
        <v>385</v>
      </c>
      <c r="D132" s="202" t="s">
        <v>164</v>
      </c>
      <c r="E132" s="203" t="s">
        <v>3567</v>
      </c>
      <c r="F132" s="204" t="s">
        <v>3568</v>
      </c>
      <c r="G132" s="205" t="s">
        <v>3535</v>
      </c>
      <c r="H132" s="206">
        <v>1</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663</v>
      </c>
    </row>
    <row r="133" spans="1:65" s="2" customFormat="1" ht="16.5" customHeight="1">
      <c r="A133" s="36"/>
      <c r="B133" s="37"/>
      <c r="C133" s="202" t="s">
        <v>390</v>
      </c>
      <c r="D133" s="202" t="s">
        <v>164</v>
      </c>
      <c r="E133" s="203" t="s">
        <v>3569</v>
      </c>
      <c r="F133" s="204" t="s">
        <v>3570</v>
      </c>
      <c r="G133" s="205" t="s">
        <v>3535</v>
      </c>
      <c r="H133" s="206">
        <v>1</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671</v>
      </c>
    </row>
    <row r="134" spans="1:65" s="2" customFormat="1" ht="16.5" customHeight="1">
      <c r="A134" s="36"/>
      <c r="B134" s="37"/>
      <c r="C134" s="202" t="s">
        <v>395</v>
      </c>
      <c r="D134" s="202" t="s">
        <v>164</v>
      </c>
      <c r="E134" s="203" t="s">
        <v>3571</v>
      </c>
      <c r="F134" s="204" t="s">
        <v>3572</v>
      </c>
      <c r="G134" s="205" t="s">
        <v>3535</v>
      </c>
      <c r="H134" s="206">
        <v>1</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679</v>
      </c>
    </row>
    <row r="135" spans="1:65" s="2" customFormat="1" ht="16.5" customHeight="1">
      <c r="A135" s="36"/>
      <c r="B135" s="37"/>
      <c r="C135" s="202" t="s">
        <v>400</v>
      </c>
      <c r="D135" s="202" t="s">
        <v>164</v>
      </c>
      <c r="E135" s="203" t="s">
        <v>3573</v>
      </c>
      <c r="F135" s="204" t="s">
        <v>3574</v>
      </c>
      <c r="G135" s="205" t="s">
        <v>3535</v>
      </c>
      <c r="H135" s="206">
        <v>1</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689</v>
      </c>
    </row>
    <row r="136" spans="1:65" s="2" customFormat="1" ht="16.5" customHeight="1">
      <c r="A136" s="36"/>
      <c r="B136" s="37"/>
      <c r="C136" s="202" t="s">
        <v>405</v>
      </c>
      <c r="D136" s="202" t="s">
        <v>164</v>
      </c>
      <c r="E136" s="203" t="s">
        <v>3575</v>
      </c>
      <c r="F136" s="204" t="s">
        <v>3576</v>
      </c>
      <c r="G136" s="205" t="s">
        <v>3535</v>
      </c>
      <c r="H136" s="206">
        <v>2</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77</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699</v>
      </c>
    </row>
    <row r="137" spans="1:65" s="2" customFormat="1" ht="16.5" customHeight="1">
      <c r="A137" s="36"/>
      <c r="B137" s="37"/>
      <c r="C137" s="202" t="s">
        <v>410</v>
      </c>
      <c r="D137" s="202" t="s">
        <v>164</v>
      </c>
      <c r="E137" s="203" t="s">
        <v>3577</v>
      </c>
      <c r="F137" s="204" t="s">
        <v>3578</v>
      </c>
      <c r="G137" s="205" t="s">
        <v>3535</v>
      </c>
      <c r="H137" s="206">
        <v>1</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709</v>
      </c>
    </row>
    <row r="138" spans="1:65" s="2" customFormat="1" ht="16.5" customHeight="1">
      <c r="A138" s="36"/>
      <c r="B138" s="37"/>
      <c r="C138" s="202" t="s">
        <v>415</v>
      </c>
      <c r="D138" s="202" t="s">
        <v>164</v>
      </c>
      <c r="E138" s="203" t="s">
        <v>3579</v>
      </c>
      <c r="F138" s="204" t="s">
        <v>3580</v>
      </c>
      <c r="G138" s="205" t="s">
        <v>3535</v>
      </c>
      <c r="H138" s="206">
        <v>1</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721</v>
      </c>
    </row>
    <row r="139" spans="1:65" s="2" customFormat="1" ht="16.5" customHeight="1">
      <c r="A139" s="36"/>
      <c r="B139" s="37"/>
      <c r="C139" s="202" t="s">
        <v>420</v>
      </c>
      <c r="D139" s="202" t="s">
        <v>164</v>
      </c>
      <c r="E139" s="203" t="s">
        <v>3581</v>
      </c>
      <c r="F139" s="204" t="s">
        <v>3582</v>
      </c>
      <c r="G139" s="205" t="s">
        <v>3535</v>
      </c>
      <c r="H139" s="206">
        <v>1</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731</v>
      </c>
    </row>
    <row r="140" spans="1:65" s="2" customFormat="1" ht="16.5" customHeight="1">
      <c r="A140" s="36"/>
      <c r="B140" s="37"/>
      <c r="C140" s="202" t="s">
        <v>425</v>
      </c>
      <c r="D140" s="202" t="s">
        <v>164</v>
      </c>
      <c r="E140" s="203" t="s">
        <v>3583</v>
      </c>
      <c r="F140" s="204" t="s">
        <v>3584</v>
      </c>
      <c r="G140" s="205" t="s">
        <v>3535</v>
      </c>
      <c r="H140" s="206">
        <v>1</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741</v>
      </c>
    </row>
    <row r="141" spans="1:65" s="2" customFormat="1" ht="16.5" customHeight="1">
      <c r="A141" s="36"/>
      <c r="B141" s="37"/>
      <c r="C141" s="202" t="s">
        <v>430</v>
      </c>
      <c r="D141" s="202" t="s">
        <v>164</v>
      </c>
      <c r="E141" s="203" t="s">
        <v>3585</v>
      </c>
      <c r="F141" s="204" t="s">
        <v>3586</v>
      </c>
      <c r="G141" s="205" t="s">
        <v>3535</v>
      </c>
      <c r="H141" s="206">
        <v>2</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751</v>
      </c>
    </row>
    <row r="142" spans="1:65" s="2" customFormat="1" ht="16.5" customHeight="1">
      <c r="A142" s="36"/>
      <c r="B142" s="37"/>
      <c r="C142" s="202" t="s">
        <v>435</v>
      </c>
      <c r="D142" s="202" t="s">
        <v>164</v>
      </c>
      <c r="E142" s="203" t="s">
        <v>3587</v>
      </c>
      <c r="F142" s="204" t="s">
        <v>3588</v>
      </c>
      <c r="G142" s="205" t="s">
        <v>3535</v>
      </c>
      <c r="H142" s="206">
        <v>3</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763</v>
      </c>
    </row>
    <row r="143" spans="1:65" s="2" customFormat="1" ht="16.5" customHeight="1">
      <c r="A143" s="36"/>
      <c r="B143" s="37"/>
      <c r="C143" s="202" t="s">
        <v>440</v>
      </c>
      <c r="D143" s="202" t="s">
        <v>164</v>
      </c>
      <c r="E143" s="203" t="s">
        <v>3589</v>
      </c>
      <c r="F143" s="204" t="s">
        <v>3590</v>
      </c>
      <c r="G143" s="205" t="s">
        <v>3535</v>
      </c>
      <c r="H143" s="206">
        <v>1</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77</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773</v>
      </c>
    </row>
    <row r="144" spans="1:65" s="2" customFormat="1" ht="16.5" customHeight="1">
      <c r="A144" s="36"/>
      <c r="B144" s="37"/>
      <c r="C144" s="202" t="s">
        <v>445</v>
      </c>
      <c r="D144" s="202" t="s">
        <v>164</v>
      </c>
      <c r="E144" s="203" t="s">
        <v>3591</v>
      </c>
      <c r="F144" s="204" t="s">
        <v>3592</v>
      </c>
      <c r="G144" s="205" t="s">
        <v>3535</v>
      </c>
      <c r="H144" s="206">
        <v>1</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783</v>
      </c>
    </row>
    <row r="145" spans="1:65" s="2" customFormat="1" ht="16.5" customHeight="1">
      <c r="A145" s="36"/>
      <c r="B145" s="37"/>
      <c r="C145" s="202" t="s">
        <v>450</v>
      </c>
      <c r="D145" s="202" t="s">
        <v>164</v>
      </c>
      <c r="E145" s="203" t="s">
        <v>3593</v>
      </c>
      <c r="F145" s="204" t="s">
        <v>3594</v>
      </c>
      <c r="G145" s="205" t="s">
        <v>3535</v>
      </c>
      <c r="H145" s="206">
        <v>5</v>
      </c>
      <c r="I145" s="207"/>
      <c r="J145" s="208">
        <f>ROUND(I145*H145,2)</f>
        <v>0</v>
      </c>
      <c r="K145" s="204" t="s">
        <v>19</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795</v>
      </c>
    </row>
    <row r="146" spans="1:65" s="2" customFormat="1" ht="16.5" customHeight="1">
      <c r="A146" s="36"/>
      <c r="B146" s="37"/>
      <c r="C146" s="202" t="s">
        <v>455</v>
      </c>
      <c r="D146" s="202" t="s">
        <v>164</v>
      </c>
      <c r="E146" s="203" t="s">
        <v>3595</v>
      </c>
      <c r="F146" s="204" t="s">
        <v>3596</v>
      </c>
      <c r="G146" s="205" t="s">
        <v>3535</v>
      </c>
      <c r="H146" s="206">
        <v>1</v>
      </c>
      <c r="I146" s="207"/>
      <c r="J146" s="208">
        <f>ROUND(I146*H146,2)</f>
        <v>0</v>
      </c>
      <c r="K146" s="204" t="s">
        <v>19</v>
      </c>
      <c r="L146" s="42"/>
      <c r="M146" s="209" t="s">
        <v>19</v>
      </c>
      <c r="N146" s="210" t="s">
        <v>40</v>
      </c>
      <c r="O146" s="82"/>
      <c r="P146" s="211">
        <f>O146*H146</f>
        <v>0</v>
      </c>
      <c r="Q146" s="211">
        <v>0</v>
      </c>
      <c r="R146" s="211">
        <f>Q146*H146</f>
        <v>0</v>
      </c>
      <c r="S146" s="211">
        <v>0</v>
      </c>
      <c r="T146" s="212">
        <f>S146*H146</f>
        <v>0</v>
      </c>
      <c r="U146" s="36"/>
      <c r="V146" s="36"/>
      <c r="W146" s="36"/>
      <c r="X146" s="36"/>
      <c r="Y146" s="36"/>
      <c r="Z146" s="36"/>
      <c r="AA146" s="36"/>
      <c r="AB146" s="36"/>
      <c r="AC146" s="36"/>
      <c r="AD146" s="36"/>
      <c r="AE146" s="36"/>
      <c r="AR146" s="213" t="s">
        <v>169</v>
      </c>
      <c r="AT146" s="213" t="s">
        <v>164</v>
      </c>
      <c r="AU146" s="213" t="s">
        <v>77</v>
      </c>
      <c r="AY146" s="15" t="s">
        <v>162</v>
      </c>
      <c r="BE146" s="214">
        <f>IF(N146="základní",J146,0)</f>
        <v>0</v>
      </c>
      <c r="BF146" s="214">
        <f>IF(N146="snížená",J146,0)</f>
        <v>0</v>
      </c>
      <c r="BG146" s="214">
        <f>IF(N146="zákl. přenesená",J146,0)</f>
        <v>0</v>
      </c>
      <c r="BH146" s="214">
        <f>IF(N146="sníž. přenesená",J146,0)</f>
        <v>0</v>
      </c>
      <c r="BI146" s="214">
        <f>IF(N146="nulová",J146,0)</f>
        <v>0</v>
      </c>
      <c r="BJ146" s="15" t="s">
        <v>77</v>
      </c>
      <c r="BK146" s="214">
        <f>ROUND(I146*H146,2)</f>
        <v>0</v>
      </c>
      <c r="BL146" s="15" t="s">
        <v>169</v>
      </c>
      <c r="BM146" s="213" t="s">
        <v>805</v>
      </c>
    </row>
    <row r="147" spans="1:65" s="2" customFormat="1" ht="16.5" customHeight="1">
      <c r="A147" s="36"/>
      <c r="B147" s="37"/>
      <c r="C147" s="202" t="s">
        <v>460</v>
      </c>
      <c r="D147" s="202" t="s">
        <v>164</v>
      </c>
      <c r="E147" s="203" t="s">
        <v>3597</v>
      </c>
      <c r="F147" s="204" t="s">
        <v>3598</v>
      </c>
      <c r="G147" s="205" t="s">
        <v>3535</v>
      </c>
      <c r="H147" s="206">
        <v>2</v>
      </c>
      <c r="I147" s="207"/>
      <c r="J147" s="208">
        <f>ROUND(I147*H147,2)</f>
        <v>0</v>
      </c>
      <c r="K147" s="204" t="s">
        <v>19</v>
      </c>
      <c r="L147" s="42"/>
      <c r="M147" s="209" t="s">
        <v>19</v>
      </c>
      <c r="N147" s="210" t="s">
        <v>40</v>
      </c>
      <c r="O147" s="82"/>
      <c r="P147" s="211">
        <f>O147*H147</f>
        <v>0</v>
      </c>
      <c r="Q147" s="211">
        <v>0</v>
      </c>
      <c r="R147" s="211">
        <f>Q147*H147</f>
        <v>0</v>
      </c>
      <c r="S147" s="211">
        <v>0</v>
      </c>
      <c r="T147" s="212">
        <f>S147*H147</f>
        <v>0</v>
      </c>
      <c r="U147" s="36"/>
      <c r="V147" s="36"/>
      <c r="W147" s="36"/>
      <c r="X147" s="36"/>
      <c r="Y147" s="36"/>
      <c r="Z147" s="36"/>
      <c r="AA147" s="36"/>
      <c r="AB147" s="36"/>
      <c r="AC147" s="36"/>
      <c r="AD147" s="36"/>
      <c r="AE147" s="36"/>
      <c r="AR147" s="213" t="s">
        <v>169</v>
      </c>
      <c r="AT147" s="213" t="s">
        <v>164</v>
      </c>
      <c r="AU147" s="213" t="s">
        <v>77</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815</v>
      </c>
    </row>
    <row r="148" spans="1:65" s="2" customFormat="1" ht="16.5" customHeight="1">
      <c r="A148" s="36"/>
      <c r="B148" s="37"/>
      <c r="C148" s="202" t="s">
        <v>467</v>
      </c>
      <c r="D148" s="202" t="s">
        <v>164</v>
      </c>
      <c r="E148" s="203" t="s">
        <v>3599</v>
      </c>
      <c r="F148" s="204" t="s">
        <v>3600</v>
      </c>
      <c r="G148" s="205" t="s">
        <v>3535</v>
      </c>
      <c r="H148" s="206">
        <v>5</v>
      </c>
      <c r="I148" s="207"/>
      <c r="J148" s="208">
        <f>ROUND(I148*H148,2)</f>
        <v>0</v>
      </c>
      <c r="K148" s="204" t="s">
        <v>19</v>
      </c>
      <c r="L148" s="42"/>
      <c r="M148" s="209" t="s">
        <v>19</v>
      </c>
      <c r="N148" s="210" t="s">
        <v>40</v>
      </c>
      <c r="O148" s="82"/>
      <c r="P148" s="211">
        <f>O148*H148</f>
        <v>0</v>
      </c>
      <c r="Q148" s="211">
        <v>0</v>
      </c>
      <c r="R148" s="211">
        <f>Q148*H148</f>
        <v>0</v>
      </c>
      <c r="S148" s="211">
        <v>0</v>
      </c>
      <c r="T148" s="212">
        <f>S148*H148</f>
        <v>0</v>
      </c>
      <c r="U148" s="36"/>
      <c r="V148" s="36"/>
      <c r="W148" s="36"/>
      <c r="X148" s="36"/>
      <c r="Y148" s="36"/>
      <c r="Z148" s="36"/>
      <c r="AA148" s="36"/>
      <c r="AB148" s="36"/>
      <c r="AC148" s="36"/>
      <c r="AD148" s="36"/>
      <c r="AE148" s="36"/>
      <c r="AR148" s="213" t="s">
        <v>169</v>
      </c>
      <c r="AT148" s="213" t="s">
        <v>164</v>
      </c>
      <c r="AU148" s="213" t="s">
        <v>77</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826</v>
      </c>
    </row>
    <row r="149" spans="1:63" s="12" customFormat="1" ht="25.9" customHeight="1">
      <c r="A149" s="12"/>
      <c r="B149" s="186"/>
      <c r="C149" s="187"/>
      <c r="D149" s="188" t="s">
        <v>68</v>
      </c>
      <c r="E149" s="189" t="s">
        <v>3601</v>
      </c>
      <c r="F149" s="189" t="s">
        <v>3602</v>
      </c>
      <c r="G149" s="187"/>
      <c r="H149" s="187"/>
      <c r="I149" s="190"/>
      <c r="J149" s="191">
        <f>BK149</f>
        <v>0</v>
      </c>
      <c r="K149" s="187"/>
      <c r="L149" s="192"/>
      <c r="M149" s="193"/>
      <c r="N149" s="194"/>
      <c r="O149" s="194"/>
      <c r="P149" s="195">
        <f>SUM(P150:P159)</f>
        <v>0</v>
      </c>
      <c r="Q149" s="194"/>
      <c r="R149" s="195">
        <f>SUM(R150:R159)</f>
        <v>0</v>
      </c>
      <c r="S149" s="194"/>
      <c r="T149" s="196">
        <f>SUM(T150:T159)</f>
        <v>0</v>
      </c>
      <c r="U149" s="12"/>
      <c r="V149" s="12"/>
      <c r="W149" s="12"/>
      <c r="X149" s="12"/>
      <c r="Y149" s="12"/>
      <c r="Z149" s="12"/>
      <c r="AA149" s="12"/>
      <c r="AB149" s="12"/>
      <c r="AC149" s="12"/>
      <c r="AD149" s="12"/>
      <c r="AE149" s="12"/>
      <c r="AR149" s="197" t="s">
        <v>77</v>
      </c>
      <c r="AT149" s="198" t="s">
        <v>68</v>
      </c>
      <c r="AU149" s="198" t="s">
        <v>69</v>
      </c>
      <c r="AY149" s="197" t="s">
        <v>162</v>
      </c>
      <c r="BK149" s="199">
        <f>SUM(BK150:BK159)</f>
        <v>0</v>
      </c>
    </row>
    <row r="150" spans="1:65" s="2" customFormat="1" ht="16.5" customHeight="1">
      <c r="A150" s="36"/>
      <c r="B150" s="37"/>
      <c r="C150" s="202" t="s">
        <v>472</v>
      </c>
      <c r="D150" s="202" t="s">
        <v>164</v>
      </c>
      <c r="E150" s="203" t="s">
        <v>3603</v>
      </c>
      <c r="F150" s="204" t="s">
        <v>3604</v>
      </c>
      <c r="G150" s="205" t="s">
        <v>3546</v>
      </c>
      <c r="H150" s="206">
        <v>93.72</v>
      </c>
      <c r="I150" s="207"/>
      <c r="J150" s="208">
        <f>ROUND(I150*H150,2)</f>
        <v>0</v>
      </c>
      <c r="K150" s="204" t="s">
        <v>19</v>
      </c>
      <c r="L150" s="42"/>
      <c r="M150" s="209" t="s">
        <v>19</v>
      </c>
      <c r="N150" s="210" t="s">
        <v>40</v>
      </c>
      <c r="O150" s="82"/>
      <c r="P150" s="211">
        <f>O150*H150</f>
        <v>0</v>
      </c>
      <c r="Q150" s="211">
        <v>0</v>
      </c>
      <c r="R150" s="211">
        <f>Q150*H150</f>
        <v>0</v>
      </c>
      <c r="S150" s="211">
        <v>0</v>
      </c>
      <c r="T150" s="212">
        <f>S150*H150</f>
        <v>0</v>
      </c>
      <c r="U150" s="36"/>
      <c r="V150" s="36"/>
      <c r="W150" s="36"/>
      <c r="X150" s="36"/>
      <c r="Y150" s="36"/>
      <c r="Z150" s="36"/>
      <c r="AA150" s="36"/>
      <c r="AB150" s="36"/>
      <c r="AC150" s="36"/>
      <c r="AD150" s="36"/>
      <c r="AE150" s="36"/>
      <c r="AR150" s="213" t="s">
        <v>169</v>
      </c>
      <c r="AT150" s="213" t="s">
        <v>164</v>
      </c>
      <c r="AU150" s="213" t="s">
        <v>77</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836</v>
      </c>
    </row>
    <row r="151" spans="1:65" s="2" customFormat="1" ht="16.5" customHeight="1">
      <c r="A151" s="36"/>
      <c r="B151" s="37"/>
      <c r="C151" s="202" t="s">
        <v>477</v>
      </c>
      <c r="D151" s="202" t="s">
        <v>164</v>
      </c>
      <c r="E151" s="203" t="s">
        <v>3605</v>
      </c>
      <c r="F151" s="204" t="s">
        <v>3606</v>
      </c>
      <c r="G151" s="205" t="s">
        <v>3546</v>
      </c>
      <c r="H151" s="206">
        <v>13.2</v>
      </c>
      <c r="I151" s="207"/>
      <c r="J151" s="208">
        <f>ROUND(I151*H151,2)</f>
        <v>0</v>
      </c>
      <c r="K151" s="204" t="s">
        <v>19</v>
      </c>
      <c r="L151" s="42"/>
      <c r="M151" s="209" t="s">
        <v>19</v>
      </c>
      <c r="N151" s="210" t="s">
        <v>40</v>
      </c>
      <c r="O151" s="82"/>
      <c r="P151" s="211">
        <f>O151*H151</f>
        <v>0</v>
      </c>
      <c r="Q151" s="211">
        <v>0</v>
      </c>
      <c r="R151" s="211">
        <f>Q151*H151</f>
        <v>0</v>
      </c>
      <c r="S151" s="211">
        <v>0</v>
      </c>
      <c r="T151" s="212">
        <f>S151*H151</f>
        <v>0</v>
      </c>
      <c r="U151" s="36"/>
      <c r="V151" s="36"/>
      <c r="W151" s="36"/>
      <c r="X151" s="36"/>
      <c r="Y151" s="36"/>
      <c r="Z151" s="36"/>
      <c r="AA151" s="36"/>
      <c r="AB151" s="36"/>
      <c r="AC151" s="36"/>
      <c r="AD151" s="36"/>
      <c r="AE151" s="36"/>
      <c r="AR151" s="213" t="s">
        <v>169</v>
      </c>
      <c r="AT151" s="213" t="s">
        <v>164</v>
      </c>
      <c r="AU151" s="213" t="s">
        <v>77</v>
      </c>
      <c r="AY151" s="15" t="s">
        <v>162</v>
      </c>
      <c r="BE151" s="214">
        <f>IF(N151="základní",J151,0)</f>
        <v>0</v>
      </c>
      <c r="BF151" s="214">
        <f>IF(N151="snížená",J151,0)</f>
        <v>0</v>
      </c>
      <c r="BG151" s="214">
        <f>IF(N151="zákl. přenesená",J151,0)</f>
        <v>0</v>
      </c>
      <c r="BH151" s="214">
        <f>IF(N151="sníž. přenesená",J151,0)</f>
        <v>0</v>
      </c>
      <c r="BI151" s="214">
        <f>IF(N151="nulová",J151,0)</f>
        <v>0</v>
      </c>
      <c r="BJ151" s="15" t="s">
        <v>77</v>
      </c>
      <c r="BK151" s="214">
        <f>ROUND(I151*H151,2)</f>
        <v>0</v>
      </c>
      <c r="BL151" s="15" t="s">
        <v>169</v>
      </c>
      <c r="BM151" s="213" t="s">
        <v>848</v>
      </c>
    </row>
    <row r="152" spans="1:65" s="2" customFormat="1" ht="24.15" customHeight="1">
      <c r="A152" s="36"/>
      <c r="B152" s="37"/>
      <c r="C152" s="202" t="s">
        <v>482</v>
      </c>
      <c r="D152" s="202" t="s">
        <v>164</v>
      </c>
      <c r="E152" s="203" t="s">
        <v>3607</v>
      </c>
      <c r="F152" s="204" t="s">
        <v>3608</v>
      </c>
      <c r="G152" s="205" t="s">
        <v>3546</v>
      </c>
      <c r="H152" s="206">
        <v>93.72</v>
      </c>
      <c r="I152" s="207"/>
      <c r="J152" s="208">
        <f>ROUND(I152*H152,2)</f>
        <v>0</v>
      </c>
      <c r="K152" s="204" t="s">
        <v>19</v>
      </c>
      <c r="L152" s="42"/>
      <c r="M152" s="209" t="s">
        <v>19</v>
      </c>
      <c r="N152" s="210" t="s">
        <v>40</v>
      </c>
      <c r="O152" s="82"/>
      <c r="P152" s="211">
        <f>O152*H152</f>
        <v>0</v>
      </c>
      <c r="Q152" s="211">
        <v>0</v>
      </c>
      <c r="R152" s="211">
        <f>Q152*H152</f>
        <v>0</v>
      </c>
      <c r="S152" s="211">
        <v>0</v>
      </c>
      <c r="T152" s="212">
        <f>S152*H152</f>
        <v>0</v>
      </c>
      <c r="U152" s="36"/>
      <c r="V152" s="36"/>
      <c r="W152" s="36"/>
      <c r="X152" s="36"/>
      <c r="Y152" s="36"/>
      <c r="Z152" s="36"/>
      <c r="AA152" s="36"/>
      <c r="AB152" s="36"/>
      <c r="AC152" s="36"/>
      <c r="AD152" s="36"/>
      <c r="AE152" s="36"/>
      <c r="AR152" s="213" t="s">
        <v>169</v>
      </c>
      <c r="AT152" s="213" t="s">
        <v>164</v>
      </c>
      <c r="AU152" s="213" t="s">
        <v>77</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868</v>
      </c>
    </row>
    <row r="153" spans="1:65" s="2" customFormat="1" ht="24.15" customHeight="1">
      <c r="A153" s="36"/>
      <c r="B153" s="37"/>
      <c r="C153" s="202" t="s">
        <v>487</v>
      </c>
      <c r="D153" s="202" t="s">
        <v>164</v>
      </c>
      <c r="E153" s="203" t="s">
        <v>3609</v>
      </c>
      <c r="F153" s="204" t="s">
        <v>3610</v>
      </c>
      <c r="G153" s="205" t="s">
        <v>3546</v>
      </c>
      <c r="H153" s="206">
        <v>13.2</v>
      </c>
      <c r="I153" s="207"/>
      <c r="J153" s="208">
        <f>ROUND(I153*H153,2)</f>
        <v>0</v>
      </c>
      <c r="K153" s="204" t="s">
        <v>19</v>
      </c>
      <c r="L153" s="42"/>
      <c r="M153" s="209" t="s">
        <v>19</v>
      </c>
      <c r="N153" s="210" t="s">
        <v>40</v>
      </c>
      <c r="O153" s="82"/>
      <c r="P153" s="211">
        <f>O153*H153</f>
        <v>0</v>
      </c>
      <c r="Q153" s="211">
        <v>0</v>
      </c>
      <c r="R153" s="211">
        <f>Q153*H153</f>
        <v>0</v>
      </c>
      <c r="S153" s="211">
        <v>0</v>
      </c>
      <c r="T153" s="212">
        <f>S153*H153</f>
        <v>0</v>
      </c>
      <c r="U153" s="36"/>
      <c r="V153" s="36"/>
      <c r="W153" s="36"/>
      <c r="X153" s="36"/>
      <c r="Y153" s="36"/>
      <c r="Z153" s="36"/>
      <c r="AA153" s="36"/>
      <c r="AB153" s="36"/>
      <c r="AC153" s="36"/>
      <c r="AD153" s="36"/>
      <c r="AE153" s="36"/>
      <c r="AR153" s="213" t="s">
        <v>169</v>
      </c>
      <c r="AT153" s="213" t="s">
        <v>164</v>
      </c>
      <c r="AU153" s="213" t="s">
        <v>77</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878</v>
      </c>
    </row>
    <row r="154" spans="1:65" s="2" customFormat="1" ht="16.5" customHeight="1">
      <c r="A154" s="36"/>
      <c r="B154" s="37"/>
      <c r="C154" s="202" t="s">
        <v>492</v>
      </c>
      <c r="D154" s="202" t="s">
        <v>164</v>
      </c>
      <c r="E154" s="203" t="s">
        <v>3611</v>
      </c>
      <c r="F154" s="204" t="s">
        <v>3612</v>
      </c>
      <c r="G154" s="205" t="s">
        <v>3535</v>
      </c>
      <c r="H154" s="206">
        <v>8</v>
      </c>
      <c r="I154" s="207"/>
      <c r="J154" s="208">
        <f>ROUND(I154*H154,2)</f>
        <v>0</v>
      </c>
      <c r="K154" s="204" t="s">
        <v>19</v>
      </c>
      <c r="L154" s="42"/>
      <c r="M154" s="209" t="s">
        <v>19</v>
      </c>
      <c r="N154" s="210" t="s">
        <v>40</v>
      </c>
      <c r="O154" s="82"/>
      <c r="P154" s="211">
        <f>O154*H154</f>
        <v>0</v>
      </c>
      <c r="Q154" s="211">
        <v>0</v>
      </c>
      <c r="R154" s="211">
        <f>Q154*H154</f>
        <v>0</v>
      </c>
      <c r="S154" s="211">
        <v>0</v>
      </c>
      <c r="T154" s="212">
        <f>S154*H154</f>
        <v>0</v>
      </c>
      <c r="U154" s="36"/>
      <c r="V154" s="36"/>
      <c r="W154" s="36"/>
      <c r="X154" s="36"/>
      <c r="Y154" s="36"/>
      <c r="Z154" s="36"/>
      <c r="AA154" s="36"/>
      <c r="AB154" s="36"/>
      <c r="AC154" s="36"/>
      <c r="AD154" s="36"/>
      <c r="AE154" s="36"/>
      <c r="AR154" s="213" t="s">
        <v>169</v>
      </c>
      <c r="AT154" s="213" t="s">
        <v>164</v>
      </c>
      <c r="AU154" s="213" t="s">
        <v>77</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890</v>
      </c>
    </row>
    <row r="155" spans="1:65" s="2" customFormat="1" ht="16.5" customHeight="1">
      <c r="A155" s="36"/>
      <c r="B155" s="37"/>
      <c r="C155" s="202" t="s">
        <v>497</v>
      </c>
      <c r="D155" s="202" t="s">
        <v>164</v>
      </c>
      <c r="E155" s="203" t="s">
        <v>3613</v>
      </c>
      <c r="F155" s="204" t="s">
        <v>3614</v>
      </c>
      <c r="G155" s="205" t="s">
        <v>3535</v>
      </c>
      <c r="H155" s="206">
        <v>2</v>
      </c>
      <c r="I155" s="207"/>
      <c r="J155" s="208">
        <f>ROUND(I155*H155,2)</f>
        <v>0</v>
      </c>
      <c r="K155" s="204" t="s">
        <v>19</v>
      </c>
      <c r="L155" s="42"/>
      <c r="M155" s="209" t="s">
        <v>19</v>
      </c>
      <c r="N155" s="210" t="s">
        <v>40</v>
      </c>
      <c r="O155" s="82"/>
      <c r="P155" s="211">
        <f>O155*H155</f>
        <v>0</v>
      </c>
      <c r="Q155" s="211">
        <v>0</v>
      </c>
      <c r="R155" s="211">
        <f>Q155*H155</f>
        <v>0</v>
      </c>
      <c r="S155" s="211">
        <v>0</v>
      </c>
      <c r="T155" s="212">
        <f>S155*H155</f>
        <v>0</v>
      </c>
      <c r="U155" s="36"/>
      <c r="V155" s="36"/>
      <c r="W155" s="36"/>
      <c r="X155" s="36"/>
      <c r="Y155" s="36"/>
      <c r="Z155" s="36"/>
      <c r="AA155" s="36"/>
      <c r="AB155" s="36"/>
      <c r="AC155" s="36"/>
      <c r="AD155" s="36"/>
      <c r="AE155" s="36"/>
      <c r="AR155" s="213" t="s">
        <v>169</v>
      </c>
      <c r="AT155" s="213" t="s">
        <v>164</v>
      </c>
      <c r="AU155" s="213" t="s">
        <v>77</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925</v>
      </c>
    </row>
    <row r="156" spans="1:65" s="2" customFormat="1" ht="16.5" customHeight="1">
      <c r="A156" s="36"/>
      <c r="B156" s="37"/>
      <c r="C156" s="202" t="s">
        <v>502</v>
      </c>
      <c r="D156" s="202" t="s">
        <v>164</v>
      </c>
      <c r="E156" s="203" t="s">
        <v>3615</v>
      </c>
      <c r="F156" s="204" t="s">
        <v>3616</v>
      </c>
      <c r="G156" s="205" t="s">
        <v>3535</v>
      </c>
      <c r="H156" s="206">
        <v>2</v>
      </c>
      <c r="I156" s="207"/>
      <c r="J156" s="208">
        <f>ROUND(I156*H156,2)</f>
        <v>0</v>
      </c>
      <c r="K156" s="204" t="s">
        <v>19</v>
      </c>
      <c r="L156" s="42"/>
      <c r="M156" s="209" t="s">
        <v>19</v>
      </c>
      <c r="N156" s="210" t="s">
        <v>40</v>
      </c>
      <c r="O156" s="82"/>
      <c r="P156" s="211">
        <f>O156*H156</f>
        <v>0</v>
      </c>
      <c r="Q156" s="211">
        <v>0</v>
      </c>
      <c r="R156" s="211">
        <f>Q156*H156</f>
        <v>0</v>
      </c>
      <c r="S156" s="211">
        <v>0</v>
      </c>
      <c r="T156" s="212">
        <f>S156*H156</f>
        <v>0</v>
      </c>
      <c r="U156" s="36"/>
      <c r="V156" s="36"/>
      <c r="W156" s="36"/>
      <c r="X156" s="36"/>
      <c r="Y156" s="36"/>
      <c r="Z156" s="36"/>
      <c r="AA156" s="36"/>
      <c r="AB156" s="36"/>
      <c r="AC156" s="36"/>
      <c r="AD156" s="36"/>
      <c r="AE156" s="36"/>
      <c r="AR156" s="213" t="s">
        <v>169</v>
      </c>
      <c r="AT156" s="213" t="s">
        <v>164</v>
      </c>
      <c r="AU156" s="213" t="s">
        <v>77</v>
      </c>
      <c r="AY156" s="15" t="s">
        <v>162</v>
      </c>
      <c r="BE156" s="214">
        <f>IF(N156="základní",J156,0)</f>
        <v>0</v>
      </c>
      <c r="BF156" s="214">
        <f>IF(N156="snížená",J156,0)</f>
        <v>0</v>
      </c>
      <c r="BG156" s="214">
        <f>IF(N156="zákl. přenesená",J156,0)</f>
        <v>0</v>
      </c>
      <c r="BH156" s="214">
        <f>IF(N156="sníž. přenesená",J156,0)</f>
        <v>0</v>
      </c>
      <c r="BI156" s="214">
        <f>IF(N156="nulová",J156,0)</f>
        <v>0</v>
      </c>
      <c r="BJ156" s="15" t="s">
        <v>77</v>
      </c>
      <c r="BK156" s="214">
        <f>ROUND(I156*H156,2)</f>
        <v>0</v>
      </c>
      <c r="BL156" s="15" t="s">
        <v>169</v>
      </c>
      <c r="BM156" s="213" t="s">
        <v>939</v>
      </c>
    </row>
    <row r="157" spans="1:65" s="2" customFormat="1" ht="16.5" customHeight="1">
      <c r="A157" s="36"/>
      <c r="B157" s="37"/>
      <c r="C157" s="202" t="s">
        <v>507</v>
      </c>
      <c r="D157" s="202" t="s">
        <v>164</v>
      </c>
      <c r="E157" s="203" t="s">
        <v>3617</v>
      </c>
      <c r="F157" s="204" t="s">
        <v>3618</v>
      </c>
      <c r="G157" s="205" t="s">
        <v>3535</v>
      </c>
      <c r="H157" s="206">
        <v>2</v>
      </c>
      <c r="I157" s="207"/>
      <c r="J157" s="208">
        <f>ROUND(I157*H157,2)</f>
        <v>0</v>
      </c>
      <c r="K157" s="204" t="s">
        <v>19</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77</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949</v>
      </c>
    </row>
    <row r="158" spans="1:65" s="2" customFormat="1" ht="16.5" customHeight="1">
      <c r="A158" s="36"/>
      <c r="B158" s="37"/>
      <c r="C158" s="202" t="s">
        <v>512</v>
      </c>
      <c r="D158" s="202" t="s">
        <v>164</v>
      </c>
      <c r="E158" s="203" t="s">
        <v>3619</v>
      </c>
      <c r="F158" s="204" t="s">
        <v>3620</v>
      </c>
      <c r="G158" s="205" t="s">
        <v>3535</v>
      </c>
      <c r="H158" s="206">
        <v>2</v>
      </c>
      <c r="I158" s="207"/>
      <c r="J158" s="208">
        <f>ROUND(I158*H158,2)</f>
        <v>0</v>
      </c>
      <c r="K158" s="204" t="s">
        <v>19</v>
      </c>
      <c r="L158" s="42"/>
      <c r="M158" s="209" t="s">
        <v>19</v>
      </c>
      <c r="N158" s="210" t="s">
        <v>40</v>
      </c>
      <c r="O158" s="82"/>
      <c r="P158" s="211">
        <f>O158*H158</f>
        <v>0</v>
      </c>
      <c r="Q158" s="211">
        <v>0</v>
      </c>
      <c r="R158" s="211">
        <f>Q158*H158</f>
        <v>0</v>
      </c>
      <c r="S158" s="211">
        <v>0</v>
      </c>
      <c r="T158" s="212">
        <f>S158*H158</f>
        <v>0</v>
      </c>
      <c r="U158" s="36"/>
      <c r="V158" s="36"/>
      <c r="W158" s="36"/>
      <c r="X158" s="36"/>
      <c r="Y158" s="36"/>
      <c r="Z158" s="36"/>
      <c r="AA158" s="36"/>
      <c r="AB158" s="36"/>
      <c r="AC158" s="36"/>
      <c r="AD158" s="36"/>
      <c r="AE158" s="36"/>
      <c r="AR158" s="213" t="s">
        <v>169</v>
      </c>
      <c r="AT158" s="213" t="s">
        <v>164</v>
      </c>
      <c r="AU158" s="213" t="s">
        <v>77</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1482</v>
      </c>
    </row>
    <row r="159" spans="1:65" s="2" customFormat="1" ht="16.5" customHeight="1">
      <c r="A159" s="36"/>
      <c r="B159" s="37"/>
      <c r="C159" s="202" t="s">
        <v>517</v>
      </c>
      <c r="D159" s="202" t="s">
        <v>164</v>
      </c>
      <c r="E159" s="203" t="s">
        <v>3621</v>
      </c>
      <c r="F159" s="204" t="s">
        <v>3622</v>
      </c>
      <c r="G159" s="205" t="s">
        <v>3535</v>
      </c>
      <c r="H159" s="206">
        <v>2</v>
      </c>
      <c r="I159" s="207"/>
      <c r="J159" s="208">
        <f>ROUND(I159*H159,2)</f>
        <v>0</v>
      </c>
      <c r="K159" s="204" t="s">
        <v>19</v>
      </c>
      <c r="L159" s="42"/>
      <c r="M159" s="209" t="s">
        <v>19</v>
      </c>
      <c r="N159" s="210" t="s">
        <v>40</v>
      </c>
      <c r="O159" s="82"/>
      <c r="P159" s="211">
        <f>O159*H159</f>
        <v>0</v>
      </c>
      <c r="Q159" s="211">
        <v>0</v>
      </c>
      <c r="R159" s="211">
        <f>Q159*H159</f>
        <v>0</v>
      </c>
      <c r="S159" s="211">
        <v>0</v>
      </c>
      <c r="T159" s="212">
        <f>S159*H159</f>
        <v>0</v>
      </c>
      <c r="U159" s="36"/>
      <c r="V159" s="36"/>
      <c r="W159" s="36"/>
      <c r="X159" s="36"/>
      <c r="Y159" s="36"/>
      <c r="Z159" s="36"/>
      <c r="AA159" s="36"/>
      <c r="AB159" s="36"/>
      <c r="AC159" s="36"/>
      <c r="AD159" s="36"/>
      <c r="AE159" s="36"/>
      <c r="AR159" s="213" t="s">
        <v>169</v>
      </c>
      <c r="AT159" s="213" t="s">
        <v>164</v>
      </c>
      <c r="AU159" s="213" t="s">
        <v>77</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3623</v>
      </c>
    </row>
    <row r="160" spans="1:63" s="12" customFormat="1" ht="25.9" customHeight="1">
      <c r="A160" s="12"/>
      <c r="B160" s="186"/>
      <c r="C160" s="187"/>
      <c r="D160" s="188" t="s">
        <v>68</v>
      </c>
      <c r="E160" s="189" t="s">
        <v>3624</v>
      </c>
      <c r="F160" s="189" t="s">
        <v>3625</v>
      </c>
      <c r="G160" s="187"/>
      <c r="H160" s="187"/>
      <c r="I160" s="190"/>
      <c r="J160" s="191">
        <f>BK160</f>
        <v>0</v>
      </c>
      <c r="K160" s="187"/>
      <c r="L160" s="192"/>
      <c r="M160" s="193"/>
      <c r="N160" s="194"/>
      <c r="O160" s="194"/>
      <c r="P160" s="195">
        <f>SUM(P161:P167)</f>
        <v>0</v>
      </c>
      <c r="Q160" s="194"/>
      <c r="R160" s="195">
        <f>SUM(R161:R167)</f>
        <v>0</v>
      </c>
      <c r="S160" s="194"/>
      <c r="T160" s="196">
        <f>SUM(T161:T167)</f>
        <v>0</v>
      </c>
      <c r="U160" s="12"/>
      <c r="V160" s="12"/>
      <c r="W160" s="12"/>
      <c r="X160" s="12"/>
      <c r="Y160" s="12"/>
      <c r="Z160" s="12"/>
      <c r="AA160" s="12"/>
      <c r="AB160" s="12"/>
      <c r="AC160" s="12"/>
      <c r="AD160" s="12"/>
      <c r="AE160" s="12"/>
      <c r="AR160" s="197" t="s">
        <v>77</v>
      </c>
      <c r="AT160" s="198" t="s">
        <v>68</v>
      </c>
      <c r="AU160" s="198" t="s">
        <v>69</v>
      </c>
      <c r="AY160" s="197" t="s">
        <v>162</v>
      </c>
      <c r="BK160" s="199">
        <f>SUM(BK161:BK167)</f>
        <v>0</v>
      </c>
    </row>
    <row r="161" spans="1:65" s="2" customFormat="1" ht="16.5" customHeight="1">
      <c r="A161" s="36"/>
      <c r="B161" s="37"/>
      <c r="C161" s="202" t="s">
        <v>522</v>
      </c>
      <c r="D161" s="202" t="s">
        <v>164</v>
      </c>
      <c r="E161" s="203" t="s">
        <v>3626</v>
      </c>
      <c r="F161" s="204" t="s">
        <v>3627</v>
      </c>
      <c r="G161" s="205" t="s">
        <v>3546</v>
      </c>
      <c r="H161" s="206">
        <v>105.6</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77</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1491</v>
      </c>
    </row>
    <row r="162" spans="1:65" s="2" customFormat="1" ht="16.5" customHeight="1">
      <c r="A162" s="36"/>
      <c r="B162" s="37"/>
      <c r="C162" s="202" t="s">
        <v>528</v>
      </c>
      <c r="D162" s="202" t="s">
        <v>164</v>
      </c>
      <c r="E162" s="203" t="s">
        <v>3628</v>
      </c>
      <c r="F162" s="204" t="s">
        <v>3629</v>
      </c>
      <c r="G162" s="205" t="s">
        <v>3546</v>
      </c>
      <c r="H162" s="206">
        <v>21.6</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77</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1498</v>
      </c>
    </row>
    <row r="163" spans="1:65" s="2" customFormat="1" ht="16.5" customHeight="1">
      <c r="A163" s="36"/>
      <c r="B163" s="37"/>
      <c r="C163" s="202" t="s">
        <v>537</v>
      </c>
      <c r="D163" s="202" t="s">
        <v>164</v>
      </c>
      <c r="E163" s="203" t="s">
        <v>3630</v>
      </c>
      <c r="F163" s="204" t="s">
        <v>3631</v>
      </c>
      <c r="G163" s="205" t="s">
        <v>3546</v>
      </c>
      <c r="H163" s="206">
        <v>13.2</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77</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1505</v>
      </c>
    </row>
    <row r="164" spans="1:65" s="2" customFormat="1" ht="16.5" customHeight="1">
      <c r="A164" s="36"/>
      <c r="B164" s="37"/>
      <c r="C164" s="202" t="s">
        <v>544</v>
      </c>
      <c r="D164" s="202" t="s">
        <v>164</v>
      </c>
      <c r="E164" s="203" t="s">
        <v>3632</v>
      </c>
      <c r="F164" s="204" t="s">
        <v>3633</v>
      </c>
      <c r="G164" s="205" t="s">
        <v>3546</v>
      </c>
      <c r="H164" s="206">
        <v>14.4</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77</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1514</v>
      </c>
    </row>
    <row r="165" spans="1:65" s="2" customFormat="1" ht="16.5" customHeight="1">
      <c r="A165" s="36"/>
      <c r="B165" s="37"/>
      <c r="C165" s="202" t="s">
        <v>549</v>
      </c>
      <c r="D165" s="202" t="s">
        <v>164</v>
      </c>
      <c r="E165" s="203" t="s">
        <v>3634</v>
      </c>
      <c r="F165" s="204" t="s">
        <v>3635</v>
      </c>
      <c r="G165" s="205" t="s">
        <v>3546</v>
      </c>
      <c r="H165" s="206">
        <v>105.6</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77</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1522</v>
      </c>
    </row>
    <row r="166" spans="1:65" s="2" customFormat="1" ht="16.5" customHeight="1">
      <c r="A166" s="36"/>
      <c r="B166" s="37"/>
      <c r="C166" s="202" t="s">
        <v>554</v>
      </c>
      <c r="D166" s="202" t="s">
        <v>164</v>
      </c>
      <c r="E166" s="203" t="s">
        <v>3636</v>
      </c>
      <c r="F166" s="204" t="s">
        <v>3637</v>
      </c>
      <c r="G166" s="205" t="s">
        <v>3546</v>
      </c>
      <c r="H166" s="206">
        <v>21.6</v>
      </c>
      <c r="I166" s="207"/>
      <c r="J166" s="208">
        <f>ROUND(I166*H166,2)</f>
        <v>0</v>
      </c>
      <c r="K166" s="204" t="s">
        <v>19</v>
      </c>
      <c r="L166" s="42"/>
      <c r="M166" s="209" t="s">
        <v>19</v>
      </c>
      <c r="N166" s="210" t="s">
        <v>40</v>
      </c>
      <c r="O166" s="82"/>
      <c r="P166" s="211">
        <f>O166*H166</f>
        <v>0</v>
      </c>
      <c r="Q166" s="211">
        <v>0</v>
      </c>
      <c r="R166" s="211">
        <f>Q166*H166</f>
        <v>0</v>
      </c>
      <c r="S166" s="211">
        <v>0</v>
      </c>
      <c r="T166" s="212">
        <f>S166*H166</f>
        <v>0</v>
      </c>
      <c r="U166" s="36"/>
      <c r="V166" s="36"/>
      <c r="W166" s="36"/>
      <c r="X166" s="36"/>
      <c r="Y166" s="36"/>
      <c r="Z166" s="36"/>
      <c r="AA166" s="36"/>
      <c r="AB166" s="36"/>
      <c r="AC166" s="36"/>
      <c r="AD166" s="36"/>
      <c r="AE166" s="36"/>
      <c r="AR166" s="213" t="s">
        <v>169</v>
      </c>
      <c r="AT166" s="213" t="s">
        <v>164</v>
      </c>
      <c r="AU166" s="213" t="s">
        <v>77</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1529</v>
      </c>
    </row>
    <row r="167" spans="1:65" s="2" customFormat="1" ht="16.5" customHeight="1">
      <c r="A167" s="36"/>
      <c r="B167" s="37"/>
      <c r="C167" s="202" t="s">
        <v>559</v>
      </c>
      <c r="D167" s="202" t="s">
        <v>164</v>
      </c>
      <c r="E167" s="203" t="s">
        <v>3638</v>
      </c>
      <c r="F167" s="204" t="s">
        <v>3639</v>
      </c>
      <c r="G167" s="205" t="s">
        <v>3546</v>
      </c>
      <c r="H167" s="206">
        <v>13.2</v>
      </c>
      <c r="I167" s="207"/>
      <c r="J167" s="208">
        <f>ROUND(I167*H167,2)</f>
        <v>0</v>
      </c>
      <c r="K167" s="204" t="s">
        <v>19</v>
      </c>
      <c r="L167" s="42"/>
      <c r="M167" s="209" t="s">
        <v>19</v>
      </c>
      <c r="N167" s="210" t="s">
        <v>40</v>
      </c>
      <c r="O167" s="82"/>
      <c r="P167" s="211">
        <f>O167*H167</f>
        <v>0</v>
      </c>
      <c r="Q167" s="211">
        <v>0</v>
      </c>
      <c r="R167" s="211">
        <f>Q167*H167</f>
        <v>0</v>
      </c>
      <c r="S167" s="211">
        <v>0</v>
      </c>
      <c r="T167" s="212">
        <f>S167*H167</f>
        <v>0</v>
      </c>
      <c r="U167" s="36"/>
      <c r="V167" s="36"/>
      <c r="W167" s="36"/>
      <c r="X167" s="36"/>
      <c r="Y167" s="36"/>
      <c r="Z167" s="36"/>
      <c r="AA167" s="36"/>
      <c r="AB167" s="36"/>
      <c r="AC167" s="36"/>
      <c r="AD167" s="36"/>
      <c r="AE167" s="36"/>
      <c r="AR167" s="213" t="s">
        <v>169</v>
      </c>
      <c r="AT167" s="213" t="s">
        <v>164</v>
      </c>
      <c r="AU167" s="213" t="s">
        <v>77</v>
      </c>
      <c r="AY167" s="15" t="s">
        <v>162</v>
      </c>
      <c r="BE167" s="214">
        <f>IF(N167="základní",J167,0)</f>
        <v>0</v>
      </c>
      <c r="BF167" s="214">
        <f>IF(N167="snížená",J167,0)</f>
        <v>0</v>
      </c>
      <c r="BG167" s="214">
        <f>IF(N167="zákl. přenesená",J167,0)</f>
        <v>0</v>
      </c>
      <c r="BH167" s="214">
        <f>IF(N167="sníž. přenesená",J167,0)</f>
        <v>0</v>
      </c>
      <c r="BI167" s="214">
        <f>IF(N167="nulová",J167,0)</f>
        <v>0</v>
      </c>
      <c r="BJ167" s="15" t="s">
        <v>77</v>
      </c>
      <c r="BK167" s="214">
        <f>ROUND(I167*H167,2)</f>
        <v>0</v>
      </c>
      <c r="BL167" s="15" t="s">
        <v>169</v>
      </c>
      <c r="BM167" s="213" t="s">
        <v>1538</v>
      </c>
    </row>
    <row r="168" spans="1:63" s="12" customFormat="1" ht="25.9" customHeight="1">
      <c r="A168" s="12"/>
      <c r="B168" s="186"/>
      <c r="C168" s="187"/>
      <c r="D168" s="188" t="s">
        <v>68</v>
      </c>
      <c r="E168" s="189" t="s">
        <v>3640</v>
      </c>
      <c r="F168" s="189" t="s">
        <v>3641</v>
      </c>
      <c r="G168" s="187"/>
      <c r="H168" s="187"/>
      <c r="I168" s="190"/>
      <c r="J168" s="191">
        <f>BK168</f>
        <v>0</v>
      </c>
      <c r="K168" s="187"/>
      <c r="L168" s="192"/>
      <c r="M168" s="193"/>
      <c r="N168" s="194"/>
      <c r="O168" s="194"/>
      <c r="P168" s="195">
        <f>SUM(P169:P174)</f>
        <v>0</v>
      </c>
      <c r="Q168" s="194"/>
      <c r="R168" s="195">
        <f>SUM(R169:R174)</f>
        <v>0</v>
      </c>
      <c r="S168" s="194"/>
      <c r="T168" s="196">
        <f>SUM(T169:T174)</f>
        <v>0</v>
      </c>
      <c r="U168" s="12"/>
      <c r="V168" s="12"/>
      <c r="W168" s="12"/>
      <c r="X168" s="12"/>
      <c r="Y168" s="12"/>
      <c r="Z168" s="12"/>
      <c r="AA168" s="12"/>
      <c r="AB168" s="12"/>
      <c r="AC168" s="12"/>
      <c r="AD168" s="12"/>
      <c r="AE168" s="12"/>
      <c r="AR168" s="197" t="s">
        <v>77</v>
      </c>
      <c r="AT168" s="198" t="s">
        <v>68</v>
      </c>
      <c r="AU168" s="198" t="s">
        <v>69</v>
      </c>
      <c r="AY168" s="197" t="s">
        <v>162</v>
      </c>
      <c r="BK168" s="199">
        <f>SUM(BK169:BK174)</f>
        <v>0</v>
      </c>
    </row>
    <row r="169" spans="1:65" s="2" customFormat="1" ht="16.5" customHeight="1">
      <c r="A169" s="36"/>
      <c r="B169" s="37"/>
      <c r="C169" s="202" t="s">
        <v>564</v>
      </c>
      <c r="D169" s="202" t="s">
        <v>164</v>
      </c>
      <c r="E169" s="203" t="s">
        <v>3642</v>
      </c>
      <c r="F169" s="204" t="s">
        <v>3643</v>
      </c>
      <c r="G169" s="205" t="s">
        <v>296</v>
      </c>
      <c r="H169" s="206">
        <v>1</v>
      </c>
      <c r="I169" s="207"/>
      <c r="J169" s="208">
        <f>ROUND(I169*H169,2)</f>
        <v>0</v>
      </c>
      <c r="K169" s="204" t="s">
        <v>19</v>
      </c>
      <c r="L169" s="42"/>
      <c r="M169" s="209" t="s">
        <v>19</v>
      </c>
      <c r="N169" s="210" t="s">
        <v>40</v>
      </c>
      <c r="O169" s="82"/>
      <c r="P169" s="211">
        <f>O169*H169</f>
        <v>0</v>
      </c>
      <c r="Q169" s="211">
        <v>0</v>
      </c>
      <c r="R169" s="211">
        <f>Q169*H169</f>
        <v>0</v>
      </c>
      <c r="S169" s="211">
        <v>0</v>
      </c>
      <c r="T169" s="212">
        <f>S169*H169</f>
        <v>0</v>
      </c>
      <c r="U169" s="36"/>
      <c r="V169" s="36"/>
      <c r="W169" s="36"/>
      <c r="X169" s="36"/>
      <c r="Y169" s="36"/>
      <c r="Z169" s="36"/>
      <c r="AA169" s="36"/>
      <c r="AB169" s="36"/>
      <c r="AC169" s="36"/>
      <c r="AD169" s="36"/>
      <c r="AE169" s="36"/>
      <c r="AR169" s="213" t="s">
        <v>169</v>
      </c>
      <c r="AT169" s="213" t="s">
        <v>164</v>
      </c>
      <c r="AU169" s="213" t="s">
        <v>77</v>
      </c>
      <c r="AY169" s="15" t="s">
        <v>162</v>
      </c>
      <c r="BE169" s="214">
        <f>IF(N169="základní",J169,0)</f>
        <v>0</v>
      </c>
      <c r="BF169" s="214">
        <f>IF(N169="snížená",J169,0)</f>
        <v>0</v>
      </c>
      <c r="BG169" s="214">
        <f>IF(N169="zákl. přenesená",J169,0)</f>
        <v>0</v>
      </c>
      <c r="BH169" s="214">
        <f>IF(N169="sníž. přenesená",J169,0)</f>
        <v>0</v>
      </c>
      <c r="BI169" s="214">
        <f>IF(N169="nulová",J169,0)</f>
        <v>0</v>
      </c>
      <c r="BJ169" s="15" t="s">
        <v>77</v>
      </c>
      <c r="BK169" s="214">
        <f>ROUND(I169*H169,2)</f>
        <v>0</v>
      </c>
      <c r="BL169" s="15" t="s">
        <v>169</v>
      </c>
      <c r="BM169" s="213" t="s">
        <v>1545</v>
      </c>
    </row>
    <row r="170" spans="1:65" s="2" customFormat="1" ht="16.5" customHeight="1">
      <c r="A170" s="36"/>
      <c r="B170" s="37"/>
      <c r="C170" s="202" t="s">
        <v>571</v>
      </c>
      <c r="D170" s="202" t="s">
        <v>164</v>
      </c>
      <c r="E170" s="203" t="s">
        <v>3644</v>
      </c>
      <c r="F170" s="204" t="s">
        <v>3645</v>
      </c>
      <c r="G170" s="205" t="s">
        <v>296</v>
      </c>
      <c r="H170" s="206">
        <v>1</v>
      </c>
      <c r="I170" s="207"/>
      <c r="J170" s="208">
        <f>ROUND(I170*H170,2)</f>
        <v>0</v>
      </c>
      <c r="K170" s="204" t="s">
        <v>19</v>
      </c>
      <c r="L170" s="42"/>
      <c r="M170" s="209" t="s">
        <v>19</v>
      </c>
      <c r="N170" s="210" t="s">
        <v>40</v>
      </c>
      <c r="O170" s="82"/>
      <c r="P170" s="211">
        <f>O170*H170</f>
        <v>0</v>
      </c>
      <c r="Q170" s="211">
        <v>0</v>
      </c>
      <c r="R170" s="211">
        <f>Q170*H170</f>
        <v>0</v>
      </c>
      <c r="S170" s="211">
        <v>0</v>
      </c>
      <c r="T170" s="212">
        <f>S170*H170</f>
        <v>0</v>
      </c>
      <c r="U170" s="36"/>
      <c r="V170" s="36"/>
      <c r="W170" s="36"/>
      <c r="X170" s="36"/>
      <c r="Y170" s="36"/>
      <c r="Z170" s="36"/>
      <c r="AA170" s="36"/>
      <c r="AB170" s="36"/>
      <c r="AC170" s="36"/>
      <c r="AD170" s="36"/>
      <c r="AE170" s="36"/>
      <c r="AR170" s="213" t="s">
        <v>169</v>
      </c>
      <c r="AT170" s="213" t="s">
        <v>164</v>
      </c>
      <c r="AU170" s="213" t="s">
        <v>77</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3646</v>
      </c>
    </row>
    <row r="171" spans="1:65" s="2" customFormat="1" ht="16.5" customHeight="1">
      <c r="A171" s="36"/>
      <c r="B171" s="37"/>
      <c r="C171" s="202" t="s">
        <v>576</v>
      </c>
      <c r="D171" s="202" t="s">
        <v>164</v>
      </c>
      <c r="E171" s="203" t="s">
        <v>3647</v>
      </c>
      <c r="F171" s="204" t="s">
        <v>3648</v>
      </c>
      <c r="G171" s="205" t="s">
        <v>3546</v>
      </c>
      <c r="H171" s="206">
        <v>21.3</v>
      </c>
      <c r="I171" s="207"/>
      <c r="J171" s="208">
        <f>ROUND(I171*H171,2)</f>
        <v>0</v>
      </c>
      <c r="K171" s="204" t="s">
        <v>19</v>
      </c>
      <c r="L171" s="42"/>
      <c r="M171" s="209" t="s">
        <v>19</v>
      </c>
      <c r="N171" s="210" t="s">
        <v>40</v>
      </c>
      <c r="O171" s="82"/>
      <c r="P171" s="211">
        <f>O171*H171</f>
        <v>0</v>
      </c>
      <c r="Q171" s="211">
        <v>0</v>
      </c>
      <c r="R171" s="211">
        <f>Q171*H171</f>
        <v>0</v>
      </c>
      <c r="S171" s="211">
        <v>0</v>
      </c>
      <c r="T171" s="212">
        <f>S171*H171</f>
        <v>0</v>
      </c>
      <c r="U171" s="36"/>
      <c r="V171" s="36"/>
      <c r="W171" s="36"/>
      <c r="X171" s="36"/>
      <c r="Y171" s="36"/>
      <c r="Z171" s="36"/>
      <c r="AA171" s="36"/>
      <c r="AB171" s="36"/>
      <c r="AC171" s="36"/>
      <c r="AD171" s="36"/>
      <c r="AE171" s="36"/>
      <c r="AR171" s="213" t="s">
        <v>169</v>
      </c>
      <c r="AT171" s="213" t="s">
        <v>164</v>
      </c>
      <c r="AU171" s="213" t="s">
        <v>77</v>
      </c>
      <c r="AY171" s="15" t="s">
        <v>162</v>
      </c>
      <c r="BE171" s="214">
        <f>IF(N171="základní",J171,0)</f>
        <v>0</v>
      </c>
      <c r="BF171" s="214">
        <f>IF(N171="snížená",J171,0)</f>
        <v>0</v>
      </c>
      <c r="BG171" s="214">
        <f>IF(N171="zákl. přenesená",J171,0)</f>
        <v>0</v>
      </c>
      <c r="BH171" s="214">
        <f>IF(N171="sníž. přenesená",J171,0)</f>
        <v>0</v>
      </c>
      <c r="BI171" s="214">
        <f>IF(N171="nulová",J171,0)</f>
        <v>0</v>
      </c>
      <c r="BJ171" s="15" t="s">
        <v>77</v>
      </c>
      <c r="BK171" s="214">
        <f>ROUND(I171*H171,2)</f>
        <v>0</v>
      </c>
      <c r="BL171" s="15" t="s">
        <v>169</v>
      </c>
      <c r="BM171" s="213" t="s">
        <v>3649</v>
      </c>
    </row>
    <row r="172" spans="1:65" s="2" customFormat="1" ht="16.5" customHeight="1">
      <c r="A172" s="36"/>
      <c r="B172" s="37"/>
      <c r="C172" s="202" t="s">
        <v>581</v>
      </c>
      <c r="D172" s="202" t="s">
        <v>164</v>
      </c>
      <c r="E172" s="203" t="s">
        <v>3650</v>
      </c>
      <c r="F172" s="204" t="s">
        <v>3651</v>
      </c>
      <c r="G172" s="205" t="s">
        <v>296</v>
      </c>
      <c r="H172" s="206">
        <v>1</v>
      </c>
      <c r="I172" s="207"/>
      <c r="J172" s="208">
        <f>ROUND(I172*H172,2)</f>
        <v>0</v>
      </c>
      <c r="K172" s="204" t="s">
        <v>19</v>
      </c>
      <c r="L172" s="42"/>
      <c r="M172" s="209" t="s">
        <v>19</v>
      </c>
      <c r="N172" s="210" t="s">
        <v>40</v>
      </c>
      <c r="O172" s="82"/>
      <c r="P172" s="211">
        <f>O172*H172</f>
        <v>0</v>
      </c>
      <c r="Q172" s="211">
        <v>0</v>
      </c>
      <c r="R172" s="211">
        <f>Q172*H172</f>
        <v>0</v>
      </c>
      <c r="S172" s="211">
        <v>0</v>
      </c>
      <c r="T172" s="212">
        <f>S172*H172</f>
        <v>0</v>
      </c>
      <c r="U172" s="36"/>
      <c r="V172" s="36"/>
      <c r="W172" s="36"/>
      <c r="X172" s="36"/>
      <c r="Y172" s="36"/>
      <c r="Z172" s="36"/>
      <c r="AA172" s="36"/>
      <c r="AB172" s="36"/>
      <c r="AC172" s="36"/>
      <c r="AD172" s="36"/>
      <c r="AE172" s="36"/>
      <c r="AR172" s="213" t="s">
        <v>169</v>
      </c>
      <c r="AT172" s="213" t="s">
        <v>164</v>
      </c>
      <c r="AU172" s="213" t="s">
        <v>77</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1554</v>
      </c>
    </row>
    <row r="173" spans="1:65" s="2" customFormat="1" ht="16.5" customHeight="1">
      <c r="A173" s="36"/>
      <c r="B173" s="37"/>
      <c r="C173" s="202" t="s">
        <v>585</v>
      </c>
      <c r="D173" s="202" t="s">
        <v>164</v>
      </c>
      <c r="E173" s="203" t="s">
        <v>3652</v>
      </c>
      <c r="F173" s="204" t="s">
        <v>527</v>
      </c>
      <c r="G173" s="205" t="s">
        <v>296</v>
      </c>
      <c r="H173" s="206">
        <v>1</v>
      </c>
      <c r="I173" s="207"/>
      <c r="J173" s="208">
        <f>ROUND(I173*H173,2)</f>
        <v>0</v>
      </c>
      <c r="K173" s="204" t="s">
        <v>19</v>
      </c>
      <c r="L173" s="42"/>
      <c r="M173" s="209" t="s">
        <v>19</v>
      </c>
      <c r="N173" s="210" t="s">
        <v>40</v>
      </c>
      <c r="O173" s="82"/>
      <c r="P173" s="211">
        <f>O173*H173</f>
        <v>0</v>
      </c>
      <c r="Q173" s="211">
        <v>0</v>
      </c>
      <c r="R173" s="211">
        <f>Q173*H173</f>
        <v>0</v>
      </c>
      <c r="S173" s="211">
        <v>0</v>
      </c>
      <c r="T173" s="212">
        <f>S173*H173</f>
        <v>0</v>
      </c>
      <c r="U173" s="36"/>
      <c r="V173" s="36"/>
      <c r="W173" s="36"/>
      <c r="X173" s="36"/>
      <c r="Y173" s="36"/>
      <c r="Z173" s="36"/>
      <c r="AA173" s="36"/>
      <c r="AB173" s="36"/>
      <c r="AC173" s="36"/>
      <c r="AD173" s="36"/>
      <c r="AE173" s="36"/>
      <c r="AR173" s="213" t="s">
        <v>169</v>
      </c>
      <c r="AT173" s="213" t="s">
        <v>164</v>
      </c>
      <c r="AU173" s="213" t="s">
        <v>77</v>
      </c>
      <c r="AY173" s="15" t="s">
        <v>162</v>
      </c>
      <c r="BE173" s="214">
        <f>IF(N173="základní",J173,0)</f>
        <v>0</v>
      </c>
      <c r="BF173" s="214">
        <f>IF(N173="snížená",J173,0)</f>
        <v>0</v>
      </c>
      <c r="BG173" s="214">
        <f>IF(N173="zákl. přenesená",J173,0)</f>
        <v>0</v>
      </c>
      <c r="BH173" s="214">
        <f>IF(N173="sníž. přenesená",J173,0)</f>
        <v>0</v>
      </c>
      <c r="BI173" s="214">
        <f>IF(N173="nulová",J173,0)</f>
        <v>0</v>
      </c>
      <c r="BJ173" s="15" t="s">
        <v>77</v>
      </c>
      <c r="BK173" s="214">
        <f>ROUND(I173*H173,2)</f>
        <v>0</v>
      </c>
      <c r="BL173" s="15" t="s">
        <v>169</v>
      </c>
      <c r="BM173" s="213" t="s">
        <v>1563</v>
      </c>
    </row>
    <row r="174" spans="1:65" s="2" customFormat="1" ht="16.5" customHeight="1">
      <c r="A174" s="36"/>
      <c r="B174" s="37"/>
      <c r="C174" s="202" t="s">
        <v>590</v>
      </c>
      <c r="D174" s="202" t="s">
        <v>164</v>
      </c>
      <c r="E174" s="203" t="s">
        <v>3653</v>
      </c>
      <c r="F174" s="204" t="s">
        <v>3654</v>
      </c>
      <c r="G174" s="205" t="s">
        <v>296</v>
      </c>
      <c r="H174" s="206">
        <v>1</v>
      </c>
      <c r="I174" s="207"/>
      <c r="J174" s="208">
        <f>ROUND(I174*H174,2)</f>
        <v>0</v>
      </c>
      <c r="K174" s="204" t="s">
        <v>19</v>
      </c>
      <c r="L174" s="42"/>
      <c r="M174" s="235" t="s">
        <v>19</v>
      </c>
      <c r="N174" s="236" t="s">
        <v>40</v>
      </c>
      <c r="O174" s="232"/>
      <c r="P174" s="237">
        <f>O174*H174</f>
        <v>0</v>
      </c>
      <c r="Q174" s="237">
        <v>0</v>
      </c>
      <c r="R174" s="237">
        <f>Q174*H174</f>
        <v>0</v>
      </c>
      <c r="S174" s="237">
        <v>0</v>
      </c>
      <c r="T174" s="238">
        <f>S174*H174</f>
        <v>0</v>
      </c>
      <c r="U174" s="36"/>
      <c r="V174" s="36"/>
      <c r="W174" s="36"/>
      <c r="X174" s="36"/>
      <c r="Y174" s="36"/>
      <c r="Z174" s="36"/>
      <c r="AA174" s="36"/>
      <c r="AB174" s="36"/>
      <c r="AC174" s="36"/>
      <c r="AD174" s="36"/>
      <c r="AE174" s="36"/>
      <c r="AR174" s="213" t="s">
        <v>169</v>
      </c>
      <c r="AT174" s="213" t="s">
        <v>164</v>
      </c>
      <c r="AU174" s="213" t="s">
        <v>77</v>
      </c>
      <c r="AY174" s="15" t="s">
        <v>162</v>
      </c>
      <c r="BE174" s="214">
        <f>IF(N174="základní",J174,0)</f>
        <v>0</v>
      </c>
      <c r="BF174" s="214">
        <f>IF(N174="snížená",J174,0)</f>
        <v>0</v>
      </c>
      <c r="BG174" s="214">
        <f>IF(N174="zákl. přenesená",J174,0)</f>
        <v>0</v>
      </c>
      <c r="BH174" s="214">
        <f>IF(N174="sníž. přenesená",J174,0)</f>
        <v>0</v>
      </c>
      <c r="BI174" s="214">
        <f>IF(N174="nulová",J174,0)</f>
        <v>0</v>
      </c>
      <c r="BJ174" s="15" t="s">
        <v>77</v>
      </c>
      <c r="BK174" s="214">
        <f>ROUND(I174*H174,2)</f>
        <v>0</v>
      </c>
      <c r="BL174" s="15" t="s">
        <v>169</v>
      </c>
      <c r="BM174" s="213" t="s">
        <v>1573</v>
      </c>
    </row>
    <row r="175" spans="1:31" s="2" customFormat="1" ht="6.95" customHeight="1">
      <c r="A175" s="36"/>
      <c r="B175" s="57"/>
      <c r="C175" s="58"/>
      <c r="D175" s="58"/>
      <c r="E175" s="58"/>
      <c r="F175" s="58"/>
      <c r="G175" s="58"/>
      <c r="H175" s="58"/>
      <c r="I175" s="58"/>
      <c r="J175" s="58"/>
      <c r="K175" s="58"/>
      <c r="L175" s="42"/>
      <c r="M175" s="36"/>
      <c r="O175" s="36"/>
      <c r="P175" s="36"/>
      <c r="Q175" s="36"/>
      <c r="R175" s="36"/>
      <c r="S175" s="36"/>
      <c r="T175" s="36"/>
      <c r="U175" s="36"/>
      <c r="V175" s="36"/>
      <c r="W175" s="36"/>
      <c r="X175" s="36"/>
      <c r="Y175" s="36"/>
      <c r="Z175" s="36"/>
      <c r="AA175" s="36"/>
      <c r="AB175" s="36"/>
      <c r="AC175" s="36"/>
      <c r="AD175" s="36"/>
      <c r="AE175" s="36"/>
    </row>
  </sheetData>
  <sheetProtection password="CC35" sheet="1" objects="1" scenarios="1" formatColumns="0" formatRows="0" autoFilter="0"/>
  <autoFilter ref="C83:K17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91</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3655</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ROUND(J85,2)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ROUND((SUM(BE85:BE166)),2)</f>
        <v>0</v>
      </c>
      <c r="G33" s="36"/>
      <c r="H33" s="36"/>
      <c r="I33" s="146">
        <v>0.21</v>
      </c>
      <c r="J33" s="145">
        <f>ROUND(((SUM(BE85:BE166))*I33),2)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ROUND((SUM(BF85:BF166)),2)</f>
        <v>0</v>
      </c>
      <c r="G34" s="36"/>
      <c r="H34" s="36"/>
      <c r="I34" s="146">
        <v>0.15</v>
      </c>
      <c r="J34" s="145">
        <f>ROUND(((SUM(BF85:BF166))*I34),2)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ROUND((SUM(BG85:BG166)),2)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ROUND((SUM(BH85:BH166)),2)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ROUND((SUM(BI85:BI166)),2)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05 - VYT</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J85</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3656</v>
      </c>
      <c r="E60" s="166"/>
      <c r="F60" s="166"/>
      <c r="G60" s="166"/>
      <c r="H60" s="166"/>
      <c r="I60" s="166"/>
      <c r="J60" s="167">
        <f>J86</f>
        <v>0</v>
      </c>
      <c r="K60" s="164"/>
      <c r="L60" s="168"/>
      <c r="S60" s="9"/>
      <c r="T60" s="9"/>
      <c r="U60" s="9"/>
      <c r="V60" s="9"/>
      <c r="W60" s="9"/>
      <c r="X60" s="9"/>
      <c r="Y60" s="9"/>
      <c r="Z60" s="9"/>
      <c r="AA60" s="9"/>
      <c r="AB60" s="9"/>
      <c r="AC60" s="9"/>
      <c r="AD60" s="9"/>
      <c r="AE60" s="9"/>
    </row>
    <row r="61" spans="1:31" s="9" customFormat="1" ht="24.95" customHeight="1">
      <c r="A61" s="9"/>
      <c r="B61" s="163"/>
      <c r="C61" s="164"/>
      <c r="D61" s="165" t="s">
        <v>3657</v>
      </c>
      <c r="E61" s="166"/>
      <c r="F61" s="166"/>
      <c r="G61" s="166"/>
      <c r="H61" s="166"/>
      <c r="I61" s="166"/>
      <c r="J61" s="167">
        <f>J97</f>
        <v>0</v>
      </c>
      <c r="K61" s="164"/>
      <c r="L61" s="168"/>
      <c r="S61" s="9"/>
      <c r="T61" s="9"/>
      <c r="U61" s="9"/>
      <c r="V61" s="9"/>
      <c r="W61" s="9"/>
      <c r="X61" s="9"/>
      <c r="Y61" s="9"/>
      <c r="Z61" s="9"/>
      <c r="AA61" s="9"/>
      <c r="AB61" s="9"/>
      <c r="AC61" s="9"/>
      <c r="AD61" s="9"/>
      <c r="AE61" s="9"/>
    </row>
    <row r="62" spans="1:31" s="9" customFormat="1" ht="24.95" customHeight="1">
      <c r="A62" s="9"/>
      <c r="B62" s="163"/>
      <c r="C62" s="164"/>
      <c r="D62" s="165" t="s">
        <v>3658</v>
      </c>
      <c r="E62" s="166"/>
      <c r="F62" s="166"/>
      <c r="G62" s="166"/>
      <c r="H62" s="166"/>
      <c r="I62" s="166"/>
      <c r="J62" s="167">
        <f>J116</f>
        <v>0</v>
      </c>
      <c r="K62" s="164"/>
      <c r="L62" s="168"/>
      <c r="S62" s="9"/>
      <c r="T62" s="9"/>
      <c r="U62" s="9"/>
      <c r="V62" s="9"/>
      <c r="W62" s="9"/>
      <c r="X62" s="9"/>
      <c r="Y62" s="9"/>
      <c r="Z62" s="9"/>
      <c r="AA62" s="9"/>
      <c r="AB62" s="9"/>
      <c r="AC62" s="9"/>
      <c r="AD62" s="9"/>
      <c r="AE62" s="9"/>
    </row>
    <row r="63" spans="1:31" s="9" customFormat="1" ht="24.95" customHeight="1">
      <c r="A63" s="9"/>
      <c r="B63" s="163"/>
      <c r="C63" s="164"/>
      <c r="D63" s="165" t="s">
        <v>3659</v>
      </c>
      <c r="E63" s="166"/>
      <c r="F63" s="166"/>
      <c r="G63" s="166"/>
      <c r="H63" s="166"/>
      <c r="I63" s="166"/>
      <c r="J63" s="167">
        <f>J131</f>
        <v>0</v>
      </c>
      <c r="K63" s="164"/>
      <c r="L63" s="168"/>
      <c r="S63" s="9"/>
      <c r="T63" s="9"/>
      <c r="U63" s="9"/>
      <c r="V63" s="9"/>
      <c r="W63" s="9"/>
      <c r="X63" s="9"/>
      <c r="Y63" s="9"/>
      <c r="Z63" s="9"/>
      <c r="AA63" s="9"/>
      <c r="AB63" s="9"/>
      <c r="AC63" s="9"/>
      <c r="AD63" s="9"/>
      <c r="AE63" s="9"/>
    </row>
    <row r="64" spans="1:31" s="9" customFormat="1" ht="24.95" customHeight="1">
      <c r="A64" s="9"/>
      <c r="B64" s="163"/>
      <c r="C64" s="164"/>
      <c r="D64" s="165" t="s">
        <v>3660</v>
      </c>
      <c r="E64" s="166"/>
      <c r="F64" s="166"/>
      <c r="G64" s="166"/>
      <c r="H64" s="166"/>
      <c r="I64" s="166"/>
      <c r="J64" s="167">
        <f>J152</f>
        <v>0</v>
      </c>
      <c r="K64" s="164"/>
      <c r="L64" s="168"/>
      <c r="S64" s="9"/>
      <c r="T64" s="9"/>
      <c r="U64" s="9"/>
      <c r="V64" s="9"/>
      <c r="W64" s="9"/>
      <c r="X64" s="9"/>
      <c r="Y64" s="9"/>
      <c r="Z64" s="9"/>
      <c r="AA64" s="9"/>
      <c r="AB64" s="9"/>
      <c r="AC64" s="9"/>
      <c r="AD64" s="9"/>
      <c r="AE64" s="9"/>
    </row>
    <row r="65" spans="1:31" s="9" customFormat="1" ht="24.95" customHeight="1">
      <c r="A65" s="9"/>
      <c r="B65" s="163"/>
      <c r="C65" s="164"/>
      <c r="D65" s="165" t="s">
        <v>3661</v>
      </c>
      <c r="E65" s="166"/>
      <c r="F65" s="166"/>
      <c r="G65" s="166"/>
      <c r="H65" s="166"/>
      <c r="I65" s="166"/>
      <c r="J65" s="167">
        <f>J160</f>
        <v>0</v>
      </c>
      <c r="K65" s="164"/>
      <c r="L65" s="168"/>
      <c r="S65" s="9"/>
      <c r="T65" s="9"/>
      <c r="U65" s="9"/>
      <c r="V65" s="9"/>
      <c r="W65" s="9"/>
      <c r="X65" s="9"/>
      <c r="Y65" s="9"/>
      <c r="Z65" s="9"/>
      <c r="AA65" s="9"/>
      <c r="AB65" s="9"/>
      <c r="AC65" s="9"/>
      <c r="AD65" s="9"/>
      <c r="AE65" s="9"/>
    </row>
    <row r="66" spans="1:31" s="2" customFormat="1" ht="21.8" customHeight="1">
      <c r="A66" s="36"/>
      <c r="B66" s="37"/>
      <c r="C66" s="38"/>
      <c r="D66" s="38"/>
      <c r="E66" s="38"/>
      <c r="F66" s="38"/>
      <c r="G66" s="38"/>
      <c r="H66" s="38"/>
      <c r="I66" s="38"/>
      <c r="J66" s="38"/>
      <c r="K66" s="38"/>
      <c r="L66" s="132"/>
      <c r="S66" s="36"/>
      <c r="T66" s="36"/>
      <c r="U66" s="36"/>
      <c r="V66" s="36"/>
      <c r="W66" s="36"/>
      <c r="X66" s="36"/>
      <c r="Y66" s="36"/>
      <c r="Z66" s="36"/>
      <c r="AA66" s="36"/>
      <c r="AB66" s="36"/>
      <c r="AC66" s="36"/>
      <c r="AD66" s="36"/>
      <c r="AE66" s="36"/>
    </row>
    <row r="67" spans="1:31" s="2" customFormat="1" ht="6.95" customHeight="1">
      <c r="A67" s="36"/>
      <c r="B67" s="57"/>
      <c r="C67" s="58"/>
      <c r="D67" s="58"/>
      <c r="E67" s="58"/>
      <c r="F67" s="58"/>
      <c r="G67" s="58"/>
      <c r="H67" s="58"/>
      <c r="I67" s="58"/>
      <c r="J67" s="58"/>
      <c r="K67" s="58"/>
      <c r="L67" s="132"/>
      <c r="S67" s="36"/>
      <c r="T67" s="36"/>
      <c r="U67" s="36"/>
      <c r="V67" s="36"/>
      <c r="W67" s="36"/>
      <c r="X67" s="36"/>
      <c r="Y67" s="36"/>
      <c r="Z67" s="36"/>
      <c r="AA67" s="36"/>
      <c r="AB67" s="36"/>
      <c r="AC67" s="36"/>
      <c r="AD67" s="36"/>
      <c r="AE67" s="36"/>
    </row>
    <row r="71" spans="1:31" s="2" customFormat="1" ht="6.95" customHeight="1">
      <c r="A71" s="36"/>
      <c r="B71" s="59"/>
      <c r="C71" s="60"/>
      <c r="D71" s="60"/>
      <c r="E71" s="60"/>
      <c r="F71" s="60"/>
      <c r="G71" s="60"/>
      <c r="H71" s="60"/>
      <c r="I71" s="60"/>
      <c r="J71" s="60"/>
      <c r="K71" s="60"/>
      <c r="L71" s="132"/>
      <c r="S71" s="36"/>
      <c r="T71" s="36"/>
      <c r="U71" s="36"/>
      <c r="V71" s="36"/>
      <c r="W71" s="36"/>
      <c r="X71" s="36"/>
      <c r="Y71" s="36"/>
      <c r="Z71" s="36"/>
      <c r="AA71" s="36"/>
      <c r="AB71" s="36"/>
      <c r="AC71" s="36"/>
      <c r="AD71" s="36"/>
      <c r="AE71" s="36"/>
    </row>
    <row r="72" spans="1:31" s="2" customFormat="1" ht="24.95" customHeight="1">
      <c r="A72" s="36"/>
      <c r="B72" s="37"/>
      <c r="C72" s="21" t="s">
        <v>147</v>
      </c>
      <c r="D72" s="38"/>
      <c r="E72" s="38"/>
      <c r="F72" s="38"/>
      <c r="G72" s="38"/>
      <c r="H72" s="38"/>
      <c r="I72" s="38"/>
      <c r="J72" s="38"/>
      <c r="K72" s="38"/>
      <c r="L72" s="13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12" customHeight="1">
      <c r="A74" s="36"/>
      <c r="B74" s="37"/>
      <c r="C74" s="30" t="s">
        <v>16</v>
      </c>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16.5" customHeight="1">
      <c r="A75" s="36"/>
      <c r="B75" s="37"/>
      <c r="C75" s="38"/>
      <c r="D75" s="38"/>
      <c r="E75" s="158" t="str">
        <f>E7</f>
        <v>SPŠS Havlíčkův Brod</v>
      </c>
      <c r="F75" s="30"/>
      <c r="G75" s="30"/>
      <c r="H75" s="30"/>
      <c r="I75" s="38"/>
      <c r="J75" s="38"/>
      <c r="K75" s="38"/>
      <c r="L75" s="132"/>
      <c r="S75" s="36"/>
      <c r="T75" s="36"/>
      <c r="U75" s="36"/>
      <c r="V75" s="36"/>
      <c r="W75" s="36"/>
      <c r="X75" s="36"/>
      <c r="Y75" s="36"/>
      <c r="Z75" s="36"/>
      <c r="AA75" s="36"/>
      <c r="AB75" s="36"/>
      <c r="AC75" s="36"/>
      <c r="AD75" s="36"/>
      <c r="AE75" s="36"/>
    </row>
    <row r="76" spans="1:31" s="2" customFormat="1" ht="12" customHeight="1">
      <c r="A76" s="36"/>
      <c r="B76" s="37"/>
      <c r="C76" s="30" t="s">
        <v>111</v>
      </c>
      <c r="D76" s="38"/>
      <c r="E76" s="38"/>
      <c r="F76" s="38"/>
      <c r="G76" s="38"/>
      <c r="H76" s="38"/>
      <c r="I76" s="38"/>
      <c r="J76" s="38"/>
      <c r="K76" s="38"/>
      <c r="L76" s="132"/>
      <c r="S76" s="36"/>
      <c r="T76" s="36"/>
      <c r="U76" s="36"/>
      <c r="V76" s="36"/>
      <c r="W76" s="36"/>
      <c r="X76" s="36"/>
      <c r="Y76" s="36"/>
      <c r="Z76" s="36"/>
      <c r="AA76" s="36"/>
      <c r="AB76" s="36"/>
      <c r="AC76" s="36"/>
      <c r="AD76" s="36"/>
      <c r="AE76" s="36"/>
    </row>
    <row r="77" spans="1:31" s="2" customFormat="1" ht="16.5" customHeight="1">
      <c r="A77" s="36"/>
      <c r="B77" s="37"/>
      <c r="C77" s="38"/>
      <c r="D77" s="38"/>
      <c r="E77" s="67" t="str">
        <f>E9</f>
        <v>05 - VYT</v>
      </c>
      <c r="F77" s="38"/>
      <c r="G77" s="38"/>
      <c r="H77" s="38"/>
      <c r="I77" s="38"/>
      <c r="J77" s="38"/>
      <c r="K77" s="38"/>
      <c r="L77" s="13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32"/>
      <c r="S78" s="36"/>
      <c r="T78" s="36"/>
      <c r="U78" s="36"/>
      <c r="V78" s="36"/>
      <c r="W78" s="36"/>
      <c r="X78" s="36"/>
      <c r="Y78" s="36"/>
      <c r="Z78" s="36"/>
      <c r="AA78" s="36"/>
      <c r="AB78" s="36"/>
      <c r="AC78" s="36"/>
      <c r="AD78" s="36"/>
      <c r="AE78" s="36"/>
    </row>
    <row r="79" spans="1:31" s="2" customFormat="1" ht="12" customHeight="1">
      <c r="A79" s="36"/>
      <c r="B79" s="37"/>
      <c r="C79" s="30" t="s">
        <v>21</v>
      </c>
      <c r="D79" s="38"/>
      <c r="E79" s="38"/>
      <c r="F79" s="25" t="str">
        <f>F12</f>
        <v xml:space="preserve"> </v>
      </c>
      <c r="G79" s="38"/>
      <c r="H79" s="38"/>
      <c r="I79" s="30" t="s">
        <v>23</v>
      </c>
      <c r="J79" s="70" t="str">
        <f>IF(J12="","",J12)</f>
        <v>27. 9. 2023</v>
      </c>
      <c r="K79" s="38"/>
      <c r="L79" s="13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32"/>
      <c r="S80" s="36"/>
      <c r="T80" s="36"/>
      <c r="U80" s="36"/>
      <c r="V80" s="36"/>
      <c r="W80" s="36"/>
      <c r="X80" s="36"/>
      <c r="Y80" s="36"/>
      <c r="Z80" s="36"/>
      <c r="AA80" s="36"/>
      <c r="AB80" s="36"/>
      <c r="AC80" s="36"/>
      <c r="AD80" s="36"/>
      <c r="AE80" s="36"/>
    </row>
    <row r="81" spans="1:31" s="2" customFormat="1" ht="15.15" customHeight="1">
      <c r="A81" s="36"/>
      <c r="B81" s="37"/>
      <c r="C81" s="30" t="s">
        <v>25</v>
      </c>
      <c r="D81" s="38"/>
      <c r="E81" s="38"/>
      <c r="F81" s="25" t="str">
        <f>E15</f>
        <v xml:space="preserve"> </v>
      </c>
      <c r="G81" s="38"/>
      <c r="H81" s="38"/>
      <c r="I81" s="30" t="s">
        <v>30</v>
      </c>
      <c r="J81" s="34" t="str">
        <f>E21</f>
        <v xml:space="preserve"> </v>
      </c>
      <c r="K81" s="38"/>
      <c r="L81" s="132"/>
      <c r="S81" s="36"/>
      <c r="T81" s="36"/>
      <c r="U81" s="36"/>
      <c r="V81" s="36"/>
      <c r="W81" s="36"/>
      <c r="X81" s="36"/>
      <c r="Y81" s="36"/>
      <c r="Z81" s="36"/>
      <c r="AA81" s="36"/>
      <c r="AB81" s="36"/>
      <c r="AC81" s="36"/>
      <c r="AD81" s="36"/>
      <c r="AE81" s="36"/>
    </row>
    <row r="82" spans="1:31" s="2" customFormat="1" ht="15.15" customHeight="1">
      <c r="A82" s="36"/>
      <c r="B82" s="37"/>
      <c r="C82" s="30" t="s">
        <v>28</v>
      </c>
      <c r="D82" s="38"/>
      <c r="E82" s="38"/>
      <c r="F82" s="25" t="str">
        <f>IF(E18="","",E18)</f>
        <v>Vyplň údaj</v>
      </c>
      <c r="G82" s="38"/>
      <c r="H82" s="38"/>
      <c r="I82" s="30" t="s">
        <v>32</v>
      </c>
      <c r="J82" s="34" t="str">
        <f>E24</f>
        <v xml:space="preserve"> </v>
      </c>
      <c r="K82" s="38"/>
      <c r="L82" s="132"/>
      <c r="S82" s="36"/>
      <c r="T82" s="36"/>
      <c r="U82" s="36"/>
      <c r="V82" s="36"/>
      <c r="W82" s="36"/>
      <c r="X82" s="36"/>
      <c r="Y82" s="36"/>
      <c r="Z82" s="36"/>
      <c r="AA82" s="36"/>
      <c r="AB82" s="36"/>
      <c r="AC82" s="36"/>
      <c r="AD82" s="36"/>
      <c r="AE82" s="36"/>
    </row>
    <row r="83" spans="1:31" s="2" customFormat="1" ht="10.3" customHeight="1">
      <c r="A83" s="36"/>
      <c r="B83" s="37"/>
      <c r="C83" s="38"/>
      <c r="D83" s="38"/>
      <c r="E83" s="38"/>
      <c r="F83" s="38"/>
      <c r="G83" s="38"/>
      <c r="H83" s="38"/>
      <c r="I83" s="38"/>
      <c r="J83" s="38"/>
      <c r="K83" s="38"/>
      <c r="L83" s="132"/>
      <c r="S83" s="36"/>
      <c r="T83" s="36"/>
      <c r="U83" s="36"/>
      <c r="V83" s="36"/>
      <c r="W83" s="36"/>
      <c r="X83" s="36"/>
      <c r="Y83" s="36"/>
      <c r="Z83" s="36"/>
      <c r="AA83" s="36"/>
      <c r="AB83" s="36"/>
      <c r="AC83" s="36"/>
      <c r="AD83" s="36"/>
      <c r="AE83" s="36"/>
    </row>
    <row r="84" spans="1:31" s="11" customFormat="1" ht="29.25" customHeight="1">
      <c r="A84" s="175"/>
      <c r="B84" s="176"/>
      <c r="C84" s="177" t="s">
        <v>148</v>
      </c>
      <c r="D84" s="178" t="s">
        <v>54</v>
      </c>
      <c r="E84" s="178" t="s">
        <v>50</v>
      </c>
      <c r="F84" s="178" t="s">
        <v>51</v>
      </c>
      <c r="G84" s="178" t="s">
        <v>149</v>
      </c>
      <c r="H84" s="178" t="s">
        <v>150</v>
      </c>
      <c r="I84" s="178" t="s">
        <v>151</v>
      </c>
      <c r="J84" s="178" t="s">
        <v>115</v>
      </c>
      <c r="K84" s="179" t="s">
        <v>152</v>
      </c>
      <c r="L84" s="180"/>
      <c r="M84" s="90" t="s">
        <v>19</v>
      </c>
      <c r="N84" s="91" t="s">
        <v>39</v>
      </c>
      <c r="O84" s="91" t="s">
        <v>153</v>
      </c>
      <c r="P84" s="91" t="s">
        <v>154</v>
      </c>
      <c r="Q84" s="91" t="s">
        <v>155</v>
      </c>
      <c r="R84" s="91" t="s">
        <v>156</v>
      </c>
      <c r="S84" s="91" t="s">
        <v>157</v>
      </c>
      <c r="T84" s="92" t="s">
        <v>158</v>
      </c>
      <c r="U84" s="175"/>
      <c r="V84" s="175"/>
      <c r="W84" s="175"/>
      <c r="X84" s="175"/>
      <c r="Y84" s="175"/>
      <c r="Z84" s="175"/>
      <c r="AA84" s="175"/>
      <c r="AB84" s="175"/>
      <c r="AC84" s="175"/>
      <c r="AD84" s="175"/>
      <c r="AE84" s="175"/>
    </row>
    <row r="85" spans="1:63" s="2" customFormat="1" ht="22.8" customHeight="1">
      <c r="A85" s="36"/>
      <c r="B85" s="37"/>
      <c r="C85" s="97" t="s">
        <v>159</v>
      </c>
      <c r="D85" s="38"/>
      <c r="E85" s="38"/>
      <c r="F85" s="38"/>
      <c r="G85" s="38"/>
      <c r="H85" s="38"/>
      <c r="I85" s="38"/>
      <c r="J85" s="181">
        <f>BK85</f>
        <v>0</v>
      </c>
      <c r="K85" s="38"/>
      <c r="L85" s="42"/>
      <c r="M85" s="93"/>
      <c r="N85" s="182"/>
      <c r="O85" s="94"/>
      <c r="P85" s="183">
        <f>P86+P97+P116+P131+P152+P160</f>
        <v>0</v>
      </c>
      <c r="Q85" s="94"/>
      <c r="R85" s="183">
        <f>R86+R97+R116+R131+R152+R160</f>
        <v>0</v>
      </c>
      <c r="S85" s="94"/>
      <c r="T85" s="184">
        <f>T86+T97+T116+T131+T152+T160</f>
        <v>0</v>
      </c>
      <c r="U85" s="36"/>
      <c r="V85" s="36"/>
      <c r="W85" s="36"/>
      <c r="X85" s="36"/>
      <c r="Y85" s="36"/>
      <c r="Z85" s="36"/>
      <c r="AA85" s="36"/>
      <c r="AB85" s="36"/>
      <c r="AC85" s="36"/>
      <c r="AD85" s="36"/>
      <c r="AE85" s="36"/>
      <c r="AT85" s="15" t="s">
        <v>68</v>
      </c>
      <c r="AU85" s="15" t="s">
        <v>116</v>
      </c>
      <c r="BK85" s="185">
        <f>BK86+BK97+BK116+BK131+BK152+BK160</f>
        <v>0</v>
      </c>
    </row>
    <row r="86" spans="1:63" s="12" customFormat="1" ht="25.9" customHeight="1">
      <c r="A86" s="12"/>
      <c r="B86" s="186"/>
      <c r="C86" s="187"/>
      <c r="D86" s="188" t="s">
        <v>68</v>
      </c>
      <c r="E86" s="189" t="s">
        <v>3662</v>
      </c>
      <c r="F86" s="189" t="s">
        <v>3663</v>
      </c>
      <c r="G86" s="187"/>
      <c r="H86" s="187"/>
      <c r="I86" s="190"/>
      <c r="J86" s="191">
        <f>BK86</f>
        <v>0</v>
      </c>
      <c r="K86" s="187"/>
      <c r="L86" s="192"/>
      <c r="M86" s="193"/>
      <c r="N86" s="194"/>
      <c r="O86" s="194"/>
      <c r="P86" s="195">
        <f>SUM(P87:P96)</f>
        <v>0</v>
      </c>
      <c r="Q86" s="194"/>
      <c r="R86" s="195">
        <f>SUM(R87:R96)</f>
        <v>0</v>
      </c>
      <c r="S86" s="194"/>
      <c r="T86" s="196">
        <f>SUM(T87:T96)</f>
        <v>0</v>
      </c>
      <c r="U86" s="12"/>
      <c r="V86" s="12"/>
      <c r="W86" s="12"/>
      <c r="X86" s="12"/>
      <c r="Y86" s="12"/>
      <c r="Z86" s="12"/>
      <c r="AA86" s="12"/>
      <c r="AB86" s="12"/>
      <c r="AC86" s="12"/>
      <c r="AD86" s="12"/>
      <c r="AE86" s="12"/>
      <c r="AR86" s="197" t="s">
        <v>77</v>
      </c>
      <c r="AT86" s="198" t="s">
        <v>68</v>
      </c>
      <c r="AU86" s="198" t="s">
        <v>69</v>
      </c>
      <c r="AY86" s="197" t="s">
        <v>162</v>
      </c>
      <c r="BK86" s="199">
        <f>SUM(BK87:BK96)</f>
        <v>0</v>
      </c>
    </row>
    <row r="87" spans="1:65" s="2" customFormat="1" ht="21.75" customHeight="1">
      <c r="A87" s="36"/>
      <c r="B87" s="37"/>
      <c r="C87" s="202" t="s">
        <v>77</v>
      </c>
      <c r="D87" s="202" t="s">
        <v>164</v>
      </c>
      <c r="E87" s="203" t="s">
        <v>3621</v>
      </c>
      <c r="F87" s="204" t="s">
        <v>3664</v>
      </c>
      <c r="G87" s="205" t="s">
        <v>196</v>
      </c>
      <c r="H87" s="206">
        <v>1</v>
      </c>
      <c r="I87" s="207"/>
      <c r="J87" s="208">
        <f>ROUND(I87*H87,2)</f>
        <v>0</v>
      </c>
      <c r="K87" s="204" t="s">
        <v>19</v>
      </c>
      <c r="L87" s="42"/>
      <c r="M87" s="209" t="s">
        <v>19</v>
      </c>
      <c r="N87" s="210" t="s">
        <v>40</v>
      </c>
      <c r="O87" s="82"/>
      <c r="P87" s="211">
        <f>O87*H87</f>
        <v>0</v>
      </c>
      <c r="Q87" s="211">
        <v>0</v>
      </c>
      <c r="R87" s="211">
        <f>Q87*H87</f>
        <v>0</v>
      </c>
      <c r="S87" s="211">
        <v>0</v>
      </c>
      <c r="T87" s="212">
        <f>S87*H87</f>
        <v>0</v>
      </c>
      <c r="U87" s="36"/>
      <c r="V87" s="36"/>
      <c r="W87" s="36"/>
      <c r="X87" s="36"/>
      <c r="Y87" s="36"/>
      <c r="Z87" s="36"/>
      <c r="AA87" s="36"/>
      <c r="AB87" s="36"/>
      <c r="AC87" s="36"/>
      <c r="AD87" s="36"/>
      <c r="AE87" s="36"/>
      <c r="AR87" s="213" t="s">
        <v>169</v>
      </c>
      <c r="AT87" s="213" t="s">
        <v>164</v>
      </c>
      <c r="AU87" s="213" t="s">
        <v>77</v>
      </c>
      <c r="AY87" s="15" t="s">
        <v>162</v>
      </c>
      <c r="BE87" s="214">
        <f>IF(N87="základní",J87,0)</f>
        <v>0</v>
      </c>
      <c r="BF87" s="214">
        <f>IF(N87="snížená",J87,0)</f>
        <v>0</v>
      </c>
      <c r="BG87" s="214">
        <f>IF(N87="zákl. přenesená",J87,0)</f>
        <v>0</v>
      </c>
      <c r="BH87" s="214">
        <f>IF(N87="sníž. přenesená",J87,0)</f>
        <v>0</v>
      </c>
      <c r="BI87" s="214">
        <f>IF(N87="nulová",J87,0)</f>
        <v>0</v>
      </c>
      <c r="BJ87" s="15" t="s">
        <v>77</v>
      </c>
      <c r="BK87" s="214">
        <f>ROUND(I87*H87,2)</f>
        <v>0</v>
      </c>
      <c r="BL87" s="15" t="s">
        <v>169</v>
      </c>
      <c r="BM87" s="213" t="s">
        <v>79</v>
      </c>
    </row>
    <row r="88" spans="1:65" s="2" customFormat="1" ht="33" customHeight="1">
      <c r="A88" s="36"/>
      <c r="B88" s="37"/>
      <c r="C88" s="202" t="s">
        <v>79</v>
      </c>
      <c r="D88" s="202" t="s">
        <v>164</v>
      </c>
      <c r="E88" s="203" t="s">
        <v>3665</v>
      </c>
      <c r="F88" s="204" t="s">
        <v>3666</v>
      </c>
      <c r="G88" s="205" t="s">
        <v>196</v>
      </c>
      <c r="H88" s="206">
        <v>1</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169</v>
      </c>
    </row>
    <row r="89" spans="1:65" s="2" customFormat="1" ht="16.5" customHeight="1">
      <c r="A89" s="36"/>
      <c r="B89" s="37"/>
      <c r="C89" s="202" t="s">
        <v>177</v>
      </c>
      <c r="D89" s="202" t="s">
        <v>164</v>
      </c>
      <c r="E89" s="203" t="s">
        <v>3667</v>
      </c>
      <c r="F89" s="204" t="s">
        <v>3668</v>
      </c>
      <c r="G89" s="205" t="s">
        <v>196</v>
      </c>
      <c r="H89" s="206">
        <v>4</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193</v>
      </c>
    </row>
    <row r="90" spans="1:65" s="2" customFormat="1" ht="33" customHeight="1">
      <c r="A90" s="36"/>
      <c r="B90" s="37"/>
      <c r="C90" s="202" t="s">
        <v>169</v>
      </c>
      <c r="D90" s="202" t="s">
        <v>164</v>
      </c>
      <c r="E90" s="203" t="s">
        <v>3669</v>
      </c>
      <c r="F90" s="204" t="s">
        <v>3670</v>
      </c>
      <c r="G90" s="205" t="s">
        <v>196</v>
      </c>
      <c r="H90" s="206">
        <v>2</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204</v>
      </c>
    </row>
    <row r="91" spans="1:65" s="2" customFormat="1" ht="24.15" customHeight="1">
      <c r="A91" s="36"/>
      <c r="B91" s="37"/>
      <c r="C91" s="202" t="s">
        <v>188</v>
      </c>
      <c r="D91" s="202" t="s">
        <v>164</v>
      </c>
      <c r="E91" s="203" t="s">
        <v>3671</v>
      </c>
      <c r="F91" s="204" t="s">
        <v>3672</v>
      </c>
      <c r="G91" s="205" t="s">
        <v>196</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104</v>
      </c>
    </row>
    <row r="92" spans="1:65" s="2" customFormat="1" ht="24.15" customHeight="1">
      <c r="A92" s="36"/>
      <c r="B92" s="37"/>
      <c r="C92" s="202" t="s">
        <v>193</v>
      </c>
      <c r="D92" s="202" t="s">
        <v>164</v>
      </c>
      <c r="E92" s="203" t="s">
        <v>3673</v>
      </c>
      <c r="F92" s="204" t="s">
        <v>3674</v>
      </c>
      <c r="G92" s="205" t="s">
        <v>196</v>
      </c>
      <c r="H92" s="206">
        <v>2</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220</v>
      </c>
    </row>
    <row r="93" spans="1:65" s="2" customFormat="1" ht="24.15" customHeight="1">
      <c r="A93" s="36"/>
      <c r="B93" s="37"/>
      <c r="C93" s="202" t="s">
        <v>199</v>
      </c>
      <c r="D93" s="202" t="s">
        <v>164</v>
      </c>
      <c r="E93" s="203" t="s">
        <v>3675</v>
      </c>
      <c r="F93" s="204" t="s">
        <v>3676</v>
      </c>
      <c r="G93" s="205" t="s">
        <v>196</v>
      </c>
      <c r="H93" s="206">
        <v>1</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229</v>
      </c>
    </row>
    <row r="94" spans="1:65" s="2" customFormat="1" ht="24.15" customHeight="1">
      <c r="A94" s="36"/>
      <c r="B94" s="37"/>
      <c r="C94" s="202" t="s">
        <v>204</v>
      </c>
      <c r="D94" s="202" t="s">
        <v>164</v>
      </c>
      <c r="E94" s="203" t="s">
        <v>3677</v>
      </c>
      <c r="F94" s="204" t="s">
        <v>3678</v>
      </c>
      <c r="G94" s="205" t="s">
        <v>196</v>
      </c>
      <c r="H94" s="206">
        <v>2</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238</v>
      </c>
    </row>
    <row r="95" spans="1:65" s="2" customFormat="1" ht="16.5" customHeight="1">
      <c r="A95" s="36"/>
      <c r="B95" s="37"/>
      <c r="C95" s="202" t="s">
        <v>209</v>
      </c>
      <c r="D95" s="202" t="s">
        <v>164</v>
      </c>
      <c r="E95" s="203" t="s">
        <v>3679</v>
      </c>
      <c r="F95" s="204" t="s">
        <v>3680</v>
      </c>
      <c r="G95" s="205" t="s">
        <v>196</v>
      </c>
      <c r="H95" s="206">
        <v>1</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249</v>
      </c>
    </row>
    <row r="96" spans="1:65" s="2" customFormat="1" ht="16.5" customHeight="1">
      <c r="A96" s="36"/>
      <c r="B96" s="37"/>
      <c r="C96" s="202" t="s">
        <v>104</v>
      </c>
      <c r="D96" s="202" t="s">
        <v>164</v>
      </c>
      <c r="E96" s="203" t="s">
        <v>3681</v>
      </c>
      <c r="F96" s="204" t="s">
        <v>3682</v>
      </c>
      <c r="G96" s="205" t="s">
        <v>196</v>
      </c>
      <c r="H96" s="206">
        <v>2</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260</v>
      </c>
    </row>
    <row r="97" spans="1:63" s="12" customFormat="1" ht="25.9" customHeight="1">
      <c r="A97" s="12"/>
      <c r="B97" s="186"/>
      <c r="C97" s="187"/>
      <c r="D97" s="188" t="s">
        <v>68</v>
      </c>
      <c r="E97" s="189" t="s">
        <v>3683</v>
      </c>
      <c r="F97" s="189" t="s">
        <v>3684</v>
      </c>
      <c r="G97" s="187"/>
      <c r="H97" s="187"/>
      <c r="I97" s="190"/>
      <c r="J97" s="191">
        <f>BK97</f>
        <v>0</v>
      </c>
      <c r="K97" s="187"/>
      <c r="L97" s="192"/>
      <c r="M97" s="193"/>
      <c r="N97" s="194"/>
      <c r="O97" s="194"/>
      <c r="P97" s="195">
        <f>SUM(P98:P115)</f>
        <v>0</v>
      </c>
      <c r="Q97" s="194"/>
      <c r="R97" s="195">
        <f>SUM(R98:R115)</f>
        <v>0</v>
      </c>
      <c r="S97" s="194"/>
      <c r="T97" s="196">
        <f>SUM(T98:T115)</f>
        <v>0</v>
      </c>
      <c r="U97" s="12"/>
      <c r="V97" s="12"/>
      <c r="W97" s="12"/>
      <c r="X97" s="12"/>
      <c r="Y97" s="12"/>
      <c r="Z97" s="12"/>
      <c r="AA97" s="12"/>
      <c r="AB97" s="12"/>
      <c r="AC97" s="12"/>
      <c r="AD97" s="12"/>
      <c r="AE97" s="12"/>
      <c r="AR97" s="197" t="s">
        <v>77</v>
      </c>
      <c r="AT97" s="198" t="s">
        <v>68</v>
      </c>
      <c r="AU97" s="198" t="s">
        <v>69</v>
      </c>
      <c r="AY97" s="197" t="s">
        <v>162</v>
      </c>
      <c r="BK97" s="199">
        <f>SUM(BK98:BK115)</f>
        <v>0</v>
      </c>
    </row>
    <row r="98" spans="1:65" s="2" customFormat="1" ht="21.75" customHeight="1">
      <c r="A98" s="36"/>
      <c r="B98" s="37"/>
      <c r="C98" s="202" t="s">
        <v>107</v>
      </c>
      <c r="D98" s="202" t="s">
        <v>164</v>
      </c>
      <c r="E98" s="203" t="s">
        <v>3685</v>
      </c>
      <c r="F98" s="204" t="s">
        <v>3686</v>
      </c>
      <c r="G98" s="205" t="s">
        <v>196</v>
      </c>
      <c r="H98" s="206">
        <v>1</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269</v>
      </c>
    </row>
    <row r="99" spans="1:65" s="2" customFormat="1" ht="33" customHeight="1">
      <c r="A99" s="36"/>
      <c r="B99" s="37"/>
      <c r="C99" s="202" t="s">
        <v>220</v>
      </c>
      <c r="D99" s="202" t="s">
        <v>164</v>
      </c>
      <c r="E99" s="203" t="s">
        <v>3687</v>
      </c>
      <c r="F99" s="204" t="s">
        <v>3688</v>
      </c>
      <c r="G99" s="205" t="s">
        <v>196</v>
      </c>
      <c r="H99" s="206">
        <v>4</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278</v>
      </c>
    </row>
    <row r="100" spans="1:65" s="2" customFormat="1" ht="16.5" customHeight="1">
      <c r="A100" s="36"/>
      <c r="B100" s="37"/>
      <c r="C100" s="202" t="s">
        <v>225</v>
      </c>
      <c r="D100" s="202" t="s">
        <v>164</v>
      </c>
      <c r="E100" s="203" t="s">
        <v>3689</v>
      </c>
      <c r="F100" s="204" t="s">
        <v>3690</v>
      </c>
      <c r="G100" s="205" t="s">
        <v>196</v>
      </c>
      <c r="H100" s="206">
        <v>8</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288</v>
      </c>
    </row>
    <row r="101" spans="1:65" s="2" customFormat="1" ht="16.5" customHeight="1">
      <c r="A101" s="36"/>
      <c r="B101" s="37"/>
      <c r="C101" s="202" t="s">
        <v>229</v>
      </c>
      <c r="D101" s="202" t="s">
        <v>164</v>
      </c>
      <c r="E101" s="203" t="s">
        <v>3691</v>
      </c>
      <c r="F101" s="204" t="s">
        <v>3692</v>
      </c>
      <c r="G101" s="205" t="s">
        <v>196</v>
      </c>
      <c r="H101" s="206">
        <v>4</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298</v>
      </c>
    </row>
    <row r="102" spans="1:65" s="2" customFormat="1" ht="16.5" customHeight="1">
      <c r="A102" s="36"/>
      <c r="B102" s="37"/>
      <c r="C102" s="202" t="s">
        <v>8</v>
      </c>
      <c r="D102" s="202" t="s">
        <v>164</v>
      </c>
      <c r="E102" s="203" t="s">
        <v>3693</v>
      </c>
      <c r="F102" s="204" t="s">
        <v>3694</v>
      </c>
      <c r="G102" s="205" t="s">
        <v>196</v>
      </c>
      <c r="H102" s="206">
        <v>8</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306</v>
      </c>
    </row>
    <row r="103" spans="1:65" s="2" customFormat="1" ht="16.5" customHeight="1">
      <c r="A103" s="36"/>
      <c r="B103" s="37"/>
      <c r="C103" s="202" t="s">
        <v>238</v>
      </c>
      <c r="D103" s="202" t="s">
        <v>164</v>
      </c>
      <c r="E103" s="203" t="s">
        <v>3667</v>
      </c>
      <c r="F103" s="204" t="s">
        <v>3668</v>
      </c>
      <c r="G103" s="205" t="s">
        <v>196</v>
      </c>
      <c r="H103" s="206">
        <v>4</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314</v>
      </c>
    </row>
    <row r="104" spans="1:65" s="2" customFormat="1" ht="33" customHeight="1">
      <c r="A104" s="36"/>
      <c r="B104" s="37"/>
      <c r="C104" s="202" t="s">
        <v>244</v>
      </c>
      <c r="D104" s="202" t="s">
        <v>164</v>
      </c>
      <c r="E104" s="203" t="s">
        <v>3669</v>
      </c>
      <c r="F104" s="204" t="s">
        <v>3670</v>
      </c>
      <c r="G104" s="205" t="s">
        <v>196</v>
      </c>
      <c r="H104" s="206">
        <v>8</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324</v>
      </c>
    </row>
    <row r="105" spans="1:65" s="2" customFormat="1" ht="16.5" customHeight="1">
      <c r="A105" s="36"/>
      <c r="B105" s="37"/>
      <c r="C105" s="202" t="s">
        <v>249</v>
      </c>
      <c r="D105" s="202" t="s">
        <v>164</v>
      </c>
      <c r="E105" s="203" t="s">
        <v>3695</v>
      </c>
      <c r="F105" s="204" t="s">
        <v>3696</v>
      </c>
      <c r="G105" s="205" t="s">
        <v>196</v>
      </c>
      <c r="H105" s="206">
        <v>2</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335</v>
      </c>
    </row>
    <row r="106" spans="1:65" s="2" customFormat="1" ht="16.5" customHeight="1">
      <c r="A106" s="36"/>
      <c r="B106" s="37"/>
      <c r="C106" s="202" t="s">
        <v>254</v>
      </c>
      <c r="D106" s="202" t="s">
        <v>164</v>
      </c>
      <c r="E106" s="203" t="s">
        <v>3697</v>
      </c>
      <c r="F106" s="204" t="s">
        <v>3698</v>
      </c>
      <c r="G106" s="205" t="s">
        <v>196</v>
      </c>
      <c r="H106" s="206">
        <v>1</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345</v>
      </c>
    </row>
    <row r="107" spans="1:65" s="2" customFormat="1" ht="16.5" customHeight="1">
      <c r="A107" s="36"/>
      <c r="B107" s="37"/>
      <c r="C107" s="202" t="s">
        <v>260</v>
      </c>
      <c r="D107" s="202" t="s">
        <v>164</v>
      </c>
      <c r="E107" s="203" t="s">
        <v>3699</v>
      </c>
      <c r="F107" s="204" t="s">
        <v>3700</v>
      </c>
      <c r="G107" s="205" t="s">
        <v>196</v>
      </c>
      <c r="H107" s="206">
        <v>1</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355</v>
      </c>
    </row>
    <row r="108" spans="1:65" s="2" customFormat="1" ht="16.5" customHeight="1">
      <c r="A108" s="36"/>
      <c r="B108" s="37"/>
      <c r="C108" s="202" t="s">
        <v>7</v>
      </c>
      <c r="D108" s="202" t="s">
        <v>164</v>
      </c>
      <c r="E108" s="203" t="s">
        <v>3701</v>
      </c>
      <c r="F108" s="204" t="s">
        <v>3668</v>
      </c>
      <c r="G108" s="205" t="s">
        <v>196</v>
      </c>
      <c r="H108" s="206">
        <v>1</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365</v>
      </c>
    </row>
    <row r="109" spans="1:65" s="2" customFormat="1" ht="24.15" customHeight="1">
      <c r="A109" s="36"/>
      <c r="B109" s="37"/>
      <c r="C109" s="202" t="s">
        <v>269</v>
      </c>
      <c r="D109" s="202" t="s">
        <v>164</v>
      </c>
      <c r="E109" s="203" t="s">
        <v>3702</v>
      </c>
      <c r="F109" s="204" t="s">
        <v>3678</v>
      </c>
      <c r="G109" s="205" t="s">
        <v>196</v>
      </c>
      <c r="H109" s="206">
        <v>12</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375</v>
      </c>
    </row>
    <row r="110" spans="1:65" s="2" customFormat="1" ht="16.5" customHeight="1">
      <c r="A110" s="36"/>
      <c r="B110" s="37"/>
      <c r="C110" s="202" t="s">
        <v>273</v>
      </c>
      <c r="D110" s="202" t="s">
        <v>164</v>
      </c>
      <c r="E110" s="203" t="s">
        <v>3703</v>
      </c>
      <c r="F110" s="204" t="s">
        <v>3704</v>
      </c>
      <c r="G110" s="205" t="s">
        <v>196</v>
      </c>
      <c r="H110" s="206">
        <v>2</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385</v>
      </c>
    </row>
    <row r="111" spans="1:65" s="2" customFormat="1" ht="16.5" customHeight="1">
      <c r="A111" s="36"/>
      <c r="B111" s="37"/>
      <c r="C111" s="202" t="s">
        <v>278</v>
      </c>
      <c r="D111" s="202" t="s">
        <v>164</v>
      </c>
      <c r="E111" s="203" t="s">
        <v>3705</v>
      </c>
      <c r="F111" s="204" t="s">
        <v>3706</v>
      </c>
      <c r="G111" s="205" t="s">
        <v>196</v>
      </c>
      <c r="H111" s="206">
        <v>1</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395</v>
      </c>
    </row>
    <row r="112" spans="1:65" s="2" customFormat="1" ht="16.5" customHeight="1">
      <c r="A112" s="36"/>
      <c r="B112" s="37"/>
      <c r="C112" s="202" t="s">
        <v>283</v>
      </c>
      <c r="D112" s="202" t="s">
        <v>164</v>
      </c>
      <c r="E112" s="203" t="s">
        <v>3707</v>
      </c>
      <c r="F112" s="204" t="s">
        <v>3708</v>
      </c>
      <c r="G112" s="205" t="s">
        <v>196</v>
      </c>
      <c r="H112" s="206">
        <v>1</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405</v>
      </c>
    </row>
    <row r="113" spans="1:65" s="2" customFormat="1" ht="24.15" customHeight="1">
      <c r="A113" s="36"/>
      <c r="B113" s="37"/>
      <c r="C113" s="202" t="s">
        <v>288</v>
      </c>
      <c r="D113" s="202" t="s">
        <v>164</v>
      </c>
      <c r="E113" s="203" t="s">
        <v>3671</v>
      </c>
      <c r="F113" s="204" t="s">
        <v>3672</v>
      </c>
      <c r="G113" s="205" t="s">
        <v>196</v>
      </c>
      <c r="H113" s="206">
        <v>6</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415</v>
      </c>
    </row>
    <row r="114" spans="1:65" s="2" customFormat="1" ht="24.15" customHeight="1">
      <c r="A114" s="36"/>
      <c r="B114" s="37"/>
      <c r="C114" s="202" t="s">
        <v>293</v>
      </c>
      <c r="D114" s="202" t="s">
        <v>164</v>
      </c>
      <c r="E114" s="203" t="s">
        <v>3673</v>
      </c>
      <c r="F114" s="204" t="s">
        <v>3674</v>
      </c>
      <c r="G114" s="205" t="s">
        <v>196</v>
      </c>
      <c r="H114" s="206">
        <v>10</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425</v>
      </c>
    </row>
    <row r="115" spans="1:65" s="2" customFormat="1" ht="24.15" customHeight="1">
      <c r="A115" s="36"/>
      <c r="B115" s="37"/>
      <c r="C115" s="202" t="s">
        <v>298</v>
      </c>
      <c r="D115" s="202" t="s">
        <v>164</v>
      </c>
      <c r="E115" s="203" t="s">
        <v>3675</v>
      </c>
      <c r="F115" s="204" t="s">
        <v>3676</v>
      </c>
      <c r="G115" s="205" t="s">
        <v>196</v>
      </c>
      <c r="H115" s="206">
        <v>6</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435</v>
      </c>
    </row>
    <row r="116" spans="1:63" s="12" customFormat="1" ht="25.9" customHeight="1">
      <c r="A116" s="12"/>
      <c r="B116" s="186"/>
      <c r="C116" s="187"/>
      <c r="D116" s="188" t="s">
        <v>68</v>
      </c>
      <c r="E116" s="189" t="s">
        <v>3709</v>
      </c>
      <c r="F116" s="189" t="s">
        <v>3710</v>
      </c>
      <c r="G116" s="187"/>
      <c r="H116" s="187"/>
      <c r="I116" s="190"/>
      <c r="J116" s="191">
        <f>BK116</f>
        <v>0</v>
      </c>
      <c r="K116" s="187"/>
      <c r="L116" s="192"/>
      <c r="M116" s="193"/>
      <c r="N116" s="194"/>
      <c r="O116" s="194"/>
      <c r="P116" s="195">
        <f>SUM(P117:P130)</f>
        <v>0</v>
      </c>
      <c r="Q116" s="194"/>
      <c r="R116" s="195">
        <f>SUM(R117:R130)</f>
        <v>0</v>
      </c>
      <c r="S116" s="194"/>
      <c r="T116" s="196">
        <f>SUM(T117:T130)</f>
        <v>0</v>
      </c>
      <c r="U116" s="12"/>
      <c r="V116" s="12"/>
      <c r="W116" s="12"/>
      <c r="X116" s="12"/>
      <c r="Y116" s="12"/>
      <c r="Z116" s="12"/>
      <c r="AA116" s="12"/>
      <c r="AB116" s="12"/>
      <c r="AC116" s="12"/>
      <c r="AD116" s="12"/>
      <c r="AE116" s="12"/>
      <c r="AR116" s="197" t="s">
        <v>77</v>
      </c>
      <c r="AT116" s="198" t="s">
        <v>68</v>
      </c>
      <c r="AU116" s="198" t="s">
        <v>69</v>
      </c>
      <c r="AY116" s="197" t="s">
        <v>162</v>
      </c>
      <c r="BK116" s="199">
        <f>SUM(BK117:BK130)</f>
        <v>0</v>
      </c>
    </row>
    <row r="117" spans="1:65" s="2" customFormat="1" ht="16.5" customHeight="1">
      <c r="A117" s="36"/>
      <c r="B117" s="37"/>
      <c r="C117" s="202" t="s">
        <v>302</v>
      </c>
      <c r="D117" s="202" t="s">
        <v>164</v>
      </c>
      <c r="E117" s="203" t="s">
        <v>3711</v>
      </c>
      <c r="F117" s="204" t="s">
        <v>3712</v>
      </c>
      <c r="G117" s="205" t="s">
        <v>3546</v>
      </c>
      <c r="H117" s="206">
        <v>91.2</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445</v>
      </c>
    </row>
    <row r="118" spans="1:65" s="2" customFormat="1" ht="16.5" customHeight="1">
      <c r="A118" s="36"/>
      <c r="B118" s="37"/>
      <c r="C118" s="202" t="s">
        <v>306</v>
      </c>
      <c r="D118" s="202" t="s">
        <v>164</v>
      </c>
      <c r="E118" s="203" t="s">
        <v>3713</v>
      </c>
      <c r="F118" s="204" t="s">
        <v>3714</v>
      </c>
      <c r="G118" s="205" t="s">
        <v>3546</v>
      </c>
      <c r="H118" s="206">
        <v>40.8</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455</v>
      </c>
    </row>
    <row r="119" spans="1:65" s="2" customFormat="1" ht="16.5" customHeight="1">
      <c r="A119" s="36"/>
      <c r="B119" s="37"/>
      <c r="C119" s="202" t="s">
        <v>310</v>
      </c>
      <c r="D119" s="202" t="s">
        <v>164</v>
      </c>
      <c r="E119" s="203" t="s">
        <v>3715</v>
      </c>
      <c r="F119" s="204" t="s">
        <v>3716</v>
      </c>
      <c r="G119" s="205" t="s">
        <v>3546</v>
      </c>
      <c r="H119" s="206">
        <v>72</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467</v>
      </c>
    </row>
    <row r="120" spans="1:65" s="2" customFormat="1" ht="16.5" customHeight="1">
      <c r="A120" s="36"/>
      <c r="B120" s="37"/>
      <c r="C120" s="202" t="s">
        <v>314</v>
      </c>
      <c r="D120" s="202" t="s">
        <v>164</v>
      </c>
      <c r="E120" s="203" t="s">
        <v>3717</v>
      </c>
      <c r="F120" s="204" t="s">
        <v>3718</v>
      </c>
      <c r="G120" s="205" t="s">
        <v>3546</v>
      </c>
      <c r="H120" s="206">
        <v>153.6</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77</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477</v>
      </c>
    </row>
    <row r="121" spans="1:65" s="2" customFormat="1" ht="16.5" customHeight="1">
      <c r="A121" s="36"/>
      <c r="B121" s="37"/>
      <c r="C121" s="202" t="s">
        <v>319</v>
      </c>
      <c r="D121" s="202" t="s">
        <v>164</v>
      </c>
      <c r="E121" s="203" t="s">
        <v>3719</v>
      </c>
      <c r="F121" s="204" t="s">
        <v>3720</v>
      </c>
      <c r="G121" s="205" t="s">
        <v>3546</v>
      </c>
      <c r="H121" s="206">
        <v>106.8</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487</v>
      </c>
    </row>
    <row r="122" spans="1:65" s="2" customFormat="1" ht="16.5" customHeight="1">
      <c r="A122" s="36"/>
      <c r="B122" s="37"/>
      <c r="C122" s="202" t="s">
        <v>324</v>
      </c>
      <c r="D122" s="202" t="s">
        <v>164</v>
      </c>
      <c r="E122" s="203" t="s">
        <v>3721</v>
      </c>
      <c r="F122" s="204" t="s">
        <v>3722</v>
      </c>
      <c r="G122" s="205" t="s">
        <v>3546</v>
      </c>
      <c r="H122" s="206">
        <v>195.6</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497</v>
      </c>
    </row>
    <row r="123" spans="1:65" s="2" customFormat="1" ht="16.5" customHeight="1">
      <c r="A123" s="36"/>
      <c r="B123" s="37"/>
      <c r="C123" s="202" t="s">
        <v>330</v>
      </c>
      <c r="D123" s="202" t="s">
        <v>164</v>
      </c>
      <c r="E123" s="203" t="s">
        <v>3723</v>
      </c>
      <c r="F123" s="204" t="s">
        <v>3724</v>
      </c>
      <c r="G123" s="205" t="s">
        <v>3546</v>
      </c>
      <c r="H123" s="206">
        <v>285.6</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507</v>
      </c>
    </row>
    <row r="124" spans="1:65" s="2" customFormat="1" ht="16.5" customHeight="1">
      <c r="A124" s="36"/>
      <c r="B124" s="37"/>
      <c r="C124" s="202" t="s">
        <v>335</v>
      </c>
      <c r="D124" s="202" t="s">
        <v>164</v>
      </c>
      <c r="E124" s="203" t="s">
        <v>3725</v>
      </c>
      <c r="F124" s="204" t="s">
        <v>3726</v>
      </c>
      <c r="G124" s="205" t="s">
        <v>3546</v>
      </c>
      <c r="H124" s="206">
        <v>285.6</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517</v>
      </c>
    </row>
    <row r="125" spans="1:65" s="2" customFormat="1" ht="16.5" customHeight="1">
      <c r="A125" s="36"/>
      <c r="B125" s="37"/>
      <c r="C125" s="202" t="s">
        <v>340</v>
      </c>
      <c r="D125" s="202" t="s">
        <v>164</v>
      </c>
      <c r="E125" s="203" t="s">
        <v>3727</v>
      </c>
      <c r="F125" s="204" t="s">
        <v>3728</v>
      </c>
      <c r="G125" s="205" t="s">
        <v>3546</v>
      </c>
      <c r="H125" s="206">
        <v>195.6</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528</v>
      </c>
    </row>
    <row r="126" spans="1:65" s="2" customFormat="1" ht="16.5" customHeight="1">
      <c r="A126" s="36"/>
      <c r="B126" s="37"/>
      <c r="C126" s="202" t="s">
        <v>345</v>
      </c>
      <c r="D126" s="202" t="s">
        <v>164</v>
      </c>
      <c r="E126" s="203" t="s">
        <v>3729</v>
      </c>
      <c r="F126" s="204" t="s">
        <v>3730</v>
      </c>
      <c r="G126" s="205" t="s">
        <v>3546</v>
      </c>
      <c r="H126" s="206">
        <v>106.8</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544</v>
      </c>
    </row>
    <row r="127" spans="1:65" s="2" customFormat="1" ht="16.5" customHeight="1">
      <c r="A127" s="36"/>
      <c r="B127" s="37"/>
      <c r="C127" s="202" t="s">
        <v>350</v>
      </c>
      <c r="D127" s="202" t="s">
        <v>164</v>
      </c>
      <c r="E127" s="203" t="s">
        <v>3731</v>
      </c>
      <c r="F127" s="204" t="s">
        <v>3732</v>
      </c>
      <c r="G127" s="205" t="s">
        <v>3546</v>
      </c>
      <c r="H127" s="206">
        <v>153.6</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554</v>
      </c>
    </row>
    <row r="128" spans="1:65" s="2" customFormat="1" ht="16.5" customHeight="1">
      <c r="A128" s="36"/>
      <c r="B128" s="37"/>
      <c r="C128" s="202" t="s">
        <v>355</v>
      </c>
      <c r="D128" s="202" t="s">
        <v>164</v>
      </c>
      <c r="E128" s="203" t="s">
        <v>3733</v>
      </c>
      <c r="F128" s="204" t="s">
        <v>3734</v>
      </c>
      <c r="G128" s="205" t="s">
        <v>3546</v>
      </c>
      <c r="H128" s="206">
        <v>72</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564</v>
      </c>
    </row>
    <row r="129" spans="1:65" s="2" customFormat="1" ht="16.5" customHeight="1">
      <c r="A129" s="36"/>
      <c r="B129" s="37"/>
      <c r="C129" s="202" t="s">
        <v>360</v>
      </c>
      <c r="D129" s="202" t="s">
        <v>164</v>
      </c>
      <c r="E129" s="203" t="s">
        <v>3735</v>
      </c>
      <c r="F129" s="204" t="s">
        <v>3736</v>
      </c>
      <c r="G129" s="205" t="s">
        <v>3546</v>
      </c>
      <c r="H129" s="206">
        <v>40.8</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576</v>
      </c>
    </row>
    <row r="130" spans="1:65" s="2" customFormat="1" ht="16.5" customHeight="1">
      <c r="A130" s="36"/>
      <c r="B130" s="37"/>
      <c r="C130" s="202" t="s">
        <v>365</v>
      </c>
      <c r="D130" s="202" t="s">
        <v>164</v>
      </c>
      <c r="E130" s="203" t="s">
        <v>3737</v>
      </c>
      <c r="F130" s="204" t="s">
        <v>3738</v>
      </c>
      <c r="G130" s="205" t="s">
        <v>3546</v>
      </c>
      <c r="H130" s="206">
        <v>91.2</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585</v>
      </c>
    </row>
    <row r="131" spans="1:63" s="12" customFormat="1" ht="25.9" customHeight="1">
      <c r="A131" s="12"/>
      <c r="B131" s="186"/>
      <c r="C131" s="187"/>
      <c r="D131" s="188" t="s">
        <v>68</v>
      </c>
      <c r="E131" s="189" t="s">
        <v>3739</v>
      </c>
      <c r="F131" s="189" t="s">
        <v>3740</v>
      </c>
      <c r="G131" s="187"/>
      <c r="H131" s="187"/>
      <c r="I131" s="190"/>
      <c r="J131" s="191">
        <f>BK131</f>
        <v>0</v>
      </c>
      <c r="K131" s="187"/>
      <c r="L131" s="192"/>
      <c r="M131" s="193"/>
      <c r="N131" s="194"/>
      <c r="O131" s="194"/>
      <c r="P131" s="195">
        <f>SUM(P132:P151)</f>
        <v>0</v>
      </c>
      <c r="Q131" s="194"/>
      <c r="R131" s="195">
        <f>SUM(R132:R151)</f>
        <v>0</v>
      </c>
      <c r="S131" s="194"/>
      <c r="T131" s="196">
        <f>SUM(T132:T151)</f>
        <v>0</v>
      </c>
      <c r="U131" s="12"/>
      <c r="V131" s="12"/>
      <c r="W131" s="12"/>
      <c r="X131" s="12"/>
      <c r="Y131" s="12"/>
      <c r="Z131" s="12"/>
      <c r="AA131" s="12"/>
      <c r="AB131" s="12"/>
      <c r="AC131" s="12"/>
      <c r="AD131" s="12"/>
      <c r="AE131" s="12"/>
      <c r="AR131" s="197" t="s">
        <v>77</v>
      </c>
      <c r="AT131" s="198" t="s">
        <v>68</v>
      </c>
      <c r="AU131" s="198" t="s">
        <v>69</v>
      </c>
      <c r="AY131" s="197" t="s">
        <v>162</v>
      </c>
      <c r="BK131" s="199">
        <f>SUM(BK132:BK151)</f>
        <v>0</v>
      </c>
    </row>
    <row r="132" spans="1:65" s="2" customFormat="1" ht="24.15" customHeight="1">
      <c r="A132" s="36"/>
      <c r="B132" s="37"/>
      <c r="C132" s="202" t="s">
        <v>370</v>
      </c>
      <c r="D132" s="202" t="s">
        <v>164</v>
      </c>
      <c r="E132" s="203" t="s">
        <v>3741</v>
      </c>
      <c r="F132" s="204" t="s">
        <v>3742</v>
      </c>
      <c r="G132" s="205" t="s">
        <v>196</v>
      </c>
      <c r="H132" s="206">
        <v>9</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595</v>
      </c>
    </row>
    <row r="133" spans="1:65" s="2" customFormat="1" ht="24.15" customHeight="1">
      <c r="A133" s="36"/>
      <c r="B133" s="37"/>
      <c r="C133" s="202" t="s">
        <v>375</v>
      </c>
      <c r="D133" s="202" t="s">
        <v>164</v>
      </c>
      <c r="E133" s="203" t="s">
        <v>3743</v>
      </c>
      <c r="F133" s="204" t="s">
        <v>3744</v>
      </c>
      <c r="G133" s="205" t="s">
        <v>196</v>
      </c>
      <c r="H133" s="206">
        <v>3</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606</v>
      </c>
    </row>
    <row r="134" spans="1:65" s="2" customFormat="1" ht="24.15" customHeight="1">
      <c r="A134" s="36"/>
      <c r="B134" s="37"/>
      <c r="C134" s="202" t="s">
        <v>380</v>
      </c>
      <c r="D134" s="202" t="s">
        <v>164</v>
      </c>
      <c r="E134" s="203" t="s">
        <v>3745</v>
      </c>
      <c r="F134" s="204" t="s">
        <v>3746</v>
      </c>
      <c r="G134" s="205" t="s">
        <v>196</v>
      </c>
      <c r="H134" s="206">
        <v>1</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615</v>
      </c>
    </row>
    <row r="135" spans="1:65" s="2" customFormat="1" ht="24.15" customHeight="1">
      <c r="A135" s="36"/>
      <c r="B135" s="37"/>
      <c r="C135" s="202" t="s">
        <v>385</v>
      </c>
      <c r="D135" s="202" t="s">
        <v>164</v>
      </c>
      <c r="E135" s="203" t="s">
        <v>3747</v>
      </c>
      <c r="F135" s="204" t="s">
        <v>3748</v>
      </c>
      <c r="G135" s="205" t="s">
        <v>196</v>
      </c>
      <c r="H135" s="206">
        <v>1</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626</v>
      </c>
    </row>
    <row r="136" spans="1:65" s="2" customFormat="1" ht="24.15" customHeight="1">
      <c r="A136" s="36"/>
      <c r="B136" s="37"/>
      <c r="C136" s="202" t="s">
        <v>390</v>
      </c>
      <c r="D136" s="202" t="s">
        <v>164</v>
      </c>
      <c r="E136" s="203" t="s">
        <v>3749</v>
      </c>
      <c r="F136" s="204" t="s">
        <v>3750</v>
      </c>
      <c r="G136" s="205" t="s">
        <v>196</v>
      </c>
      <c r="H136" s="206">
        <v>3</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77</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638</v>
      </c>
    </row>
    <row r="137" spans="1:65" s="2" customFormat="1" ht="24.15" customHeight="1">
      <c r="A137" s="36"/>
      <c r="B137" s="37"/>
      <c r="C137" s="202" t="s">
        <v>395</v>
      </c>
      <c r="D137" s="202" t="s">
        <v>164</v>
      </c>
      <c r="E137" s="203" t="s">
        <v>3751</v>
      </c>
      <c r="F137" s="204" t="s">
        <v>3752</v>
      </c>
      <c r="G137" s="205" t="s">
        <v>196</v>
      </c>
      <c r="H137" s="206">
        <v>4</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650</v>
      </c>
    </row>
    <row r="138" spans="1:65" s="2" customFormat="1" ht="24.15" customHeight="1">
      <c r="A138" s="36"/>
      <c r="B138" s="37"/>
      <c r="C138" s="202" t="s">
        <v>400</v>
      </c>
      <c r="D138" s="202" t="s">
        <v>164</v>
      </c>
      <c r="E138" s="203" t="s">
        <v>3753</v>
      </c>
      <c r="F138" s="204" t="s">
        <v>3754</v>
      </c>
      <c r="G138" s="205" t="s">
        <v>196</v>
      </c>
      <c r="H138" s="206">
        <v>1</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663</v>
      </c>
    </row>
    <row r="139" spans="1:65" s="2" customFormat="1" ht="24.15" customHeight="1">
      <c r="A139" s="36"/>
      <c r="B139" s="37"/>
      <c r="C139" s="202" t="s">
        <v>405</v>
      </c>
      <c r="D139" s="202" t="s">
        <v>164</v>
      </c>
      <c r="E139" s="203" t="s">
        <v>3755</v>
      </c>
      <c r="F139" s="204" t="s">
        <v>3756</v>
      </c>
      <c r="G139" s="205" t="s">
        <v>196</v>
      </c>
      <c r="H139" s="206">
        <v>1</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671</v>
      </c>
    </row>
    <row r="140" spans="1:65" s="2" customFormat="1" ht="24.15" customHeight="1">
      <c r="A140" s="36"/>
      <c r="B140" s="37"/>
      <c r="C140" s="202" t="s">
        <v>410</v>
      </c>
      <c r="D140" s="202" t="s">
        <v>164</v>
      </c>
      <c r="E140" s="203" t="s">
        <v>3757</v>
      </c>
      <c r="F140" s="204" t="s">
        <v>3758</v>
      </c>
      <c r="G140" s="205" t="s">
        <v>196</v>
      </c>
      <c r="H140" s="206">
        <v>1</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679</v>
      </c>
    </row>
    <row r="141" spans="1:65" s="2" customFormat="1" ht="24.15" customHeight="1">
      <c r="A141" s="36"/>
      <c r="B141" s="37"/>
      <c r="C141" s="202" t="s">
        <v>415</v>
      </c>
      <c r="D141" s="202" t="s">
        <v>164</v>
      </c>
      <c r="E141" s="203" t="s">
        <v>3759</v>
      </c>
      <c r="F141" s="204" t="s">
        <v>3760</v>
      </c>
      <c r="G141" s="205" t="s">
        <v>196</v>
      </c>
      <c r="H141" s="206">
        <v>1</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689</v>
      </c>
    </row>
    <row r="142" spans="1:65" s="2" customFormat="1" ht="24.15" customHeight="1">
      <c r="A142" s="36"/>
      <c r="B142" s="37"/>
      <c r="C142" s="202" t="s">
        <v>420</v>
      </c>
      <c r="D142" s="202" t="s">
        <v>164</v>
      </c>
      <c r="E142" s="203" t="s">
        <v>3761</v>
      </c>
      <c r="F142" s="204" t="s">
        <v>3762</v>
      </c>
      <c r="G142" s="205" t="s">
        <v>196</v>
      </c>
      <c r="H142" s="206">
        <v>2</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699</v>
      </c>
    </row>
    <row r="143" spans="1:65" s="2" customFormat="1" ht="24.15" customHeight="1">
      <c r="A143" s="36"/>
      <c r="B143" s="37"/>
      <c r="C143" s="202" t="s">
        <v>425</v>
      </c>
      <c r="D143" s="202" t="s">
        <v>164</v>
      </c>
      <c r="E143" s="203" t="s">
        <v>3763</v>
      </c>
      <c r="F143" s="204" t="s">
        <v>3764</v>
      </c>
      <c r="G143" s="205" t="s">
        <v>196</v>
      </c>
      <c r="H143" s="206">
        <v>2</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77</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709</v>
      </c>
    </row>
    <row r="144" spans="1:65" s="2" customFormat="1" ht="24.15" customHeight="1">
      <c r="A144" s="36"/>
      <c r="B144" s="37"/>
      <c r="C144" s="202" t="s">
        <v>430</v>
      </c>
      <c r="D144" s="202" t="s">
        <v>164</v>
      </c>
      <c r="E144" s="203" t="s">
        <v>3765</v>
      </c>
      <c r="F144" s="204" t="s">
        <v>3766</v>
      </c>
      <c r="G144" s="205" t="s">
        <v>196</v>
      </c>
      <c r="H144" s="206">
        <v>2</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721</v>
      </c>
    </row>
    <row r="145" spans="1:65" s="2" customFormat="1" ht="24.15" customHeight="1">
      <c r="A145" s="36"/>
      <c r="B145" s="37"/>
      <c r="C145" s="202" t="s">
        <v>435</v>
      </c>
      <c r="D145" s="202" t="s">
        <v>164</v>
      </c>
      <c r="E145" s="203" t="s">
        <v>3767</v>
      </c>
      <c r="F145" s="204" t="s">
        <v>3768</v>
      </c>
      <c r="G145" s="205" t="s">
        <v>196</v>
      </c>
      <c r="H145" s="206">
        <v>2</v>
      </c>
      <c r="I145" s="207"/>
      <c r="J145" s="208">
        <f>ROUND(I145*H145,2)</f>
        <v>0</v>
      </c>
      <c r="K145" s="204" t="s">
        <v>19</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731</v>
      </c>
    </row>
    <row r="146" spans="1:65" s="2" customFormat="1" ht="24.15" customHeight="1">
      <c r="A146" s="36"/>
      <c r="B146" s="37"/>
      <c r="C146" s="202" t="s">
        <v>440</v>
      </c>
      <c r="D146" s="202" t="s">
        <v>164</v>
      </c>
      <c r="E146" s="203" t="s">
        <v>3769</v>
      </c>
      <c r="F146" s="204" t="s">
        <v>3770</v>
      </c>
      <c r="G146" s="205" t="s">
        <v>196</v>
      </c>
      <c r="H146" s="206">
        <v>4</v>
      </c>
      <c r="I146" s="207"/>
      <c r="J146" s="208">
        <f>ROUND(I146*H146,2)</f>
        <v>0</v>
      </c>
      <c r="K146" s="204" t="s">
        <v>19</v>
      </c>
      <c r="L146" s="42"/>
      <c r="M146" s="209" t="s">
        <v>19</v>
      </c>
      <c r="N146" s="210" t="s">
        <v>40</v>
      </c>
      <c r="O146" s="82"/>
      <c r="P146" s="211">
        <f>O146*H146</f>
        <v>0</v>
      </c>
      <c r="Q146" s="211">
        <v>0</v>
      </c>
      <c r="R146" s="211">
        <f>Q146*H146</f>
        <v>0</v>
      </c>
      <c r="S146" s="211">
        <v>0</v>
      </c>
      <c r="T146" s="212">
        <f>S146*H146</f>
        <v>0</v>
      </c>
      <c r="U146" s="36"/>
      <c r="V146" s="36"/>
      <c r="W146" s="36"/>
      <c r="X146" s="36"/>
      <c r="Y146" s="36"/>
      <c r="Z146" s="36"/>
      <c r="AA146" s="36"/>
      <c r="AB146" s="36"/>
      <c r="AC146" s="36"/>
      <c r="AD146" s="36"/>
      <c r="AE146" s="36"/>
      <c r="AR146" s="213" t="s">
        <v>169</v>
      </c>
      <c r="AT146" s="213" t="s">
        <v>164</v>
      </c>
      <c r="AU146" s="213" t="s">
        <v>77</v>
      </c>
      <c r="AY146" s="15" t="s">
        <v>162</v>
      </c>
      <c r="BE146" s="214">
        <f>IF(N146="základní",J146,0)</f>
        <v>0</v>
      </c>
      <c r="BF146" s="214">
        <f>IF(N146="snížená",J146,0)</f>
        <v>0</v>
      </c>
      <c r="BG146" s="214">
        <f>IF(N146="zákl. přenesená",J146,0)</f>
        <v>0</v>
      </c>
      <c r="BH146" s="214">
        <f>IF(N146="sníž. přenesená",J146,0)</f>
        <v>0</v>
      </c>
      <c r="BI146" s="214">
        <f>IF(N146="nulová",J146,0)</f>
        <v>0</v>
      </c>
      <c r="BJ146" s="15" t="s">
        <v>77</v>
      </c>
      <c r="BK146" s="214">
        <f>ROUND(I146*H146,2)</f>
        <v>0</v>
      </c>
      <c r="BL146" s="15" t="s">
        <v>169</v>
      </c>
      <c r="BM146" s="213" t="s">
        <v>741</v>
      </c>
    </row>
    <row r="147" spans="1:65" s="2" customFormat="1" ht="24.15" customHeight="1">
      <c r="A147" s="36"/>
      <c r="B147" s="37"/>
      <c r="C147" s="202" t="s">
        <v>445</v>
      </c>
      <c r="D147" s="202" t="s">
        <v>164</v>
      </c>
      <c r="E147" s="203" t="s">
        <v>3771</v>
      </c>
      <c r="F147" s="204" t="s">
        <v>3772</v>
      </c>
      <c r="G147" s="205" t="s">
        <v>196</v>
      </c>
      <c r="H147" s="206">
        <v>6</v>
      </c>
      <c r="I147" s="207"/>
      <c r="J147" s="208">
        <f>ROUND(I147*H147,2)</f>
        <v>0</v>
      </c>
      <c r="K147" s="204" t="s">
        <v>19</v>
      </c>
      <c r="L147" s="42"/>
      <c r="M147" s="209" t="s">
        <v>19</v>
      </c>
      <c r="N147" s="210" t="s">
        <v>40</v>
      </c>
      <c r="O147" s="82"/>
      <c r="P147" s="211">
        <f>O147*H147</f>
        <v>0</v>
      </c>
      <c r="Q147" s="211">
        <v>0</v>
      </c>
      <c r="R147" s="211">
        <f>Q147*H147</f>
        <v>0</v>
      </c>
      <c r="S147" s="211">
        <v>0</v>
      </c>
      <c r="T147" s="212">
        <f>S147*H147</f>
        <v>0</v>
      </c>
      <c r="U147" s="36"/>
      <c r="V147" s="36"/>
      <c r="W147" s="36"/>
      <c r="X147" s="36"/>
      <c r="Y147" s="36"/>
      <c r="Z147" s="36"/>
      <c r="AA147" s="36"/>
      <c r="AB147" s="36"/>
      <c r="AC147" s="36"/>
      <c r="AD147" s="36"/>
      <c r="AE147" s="36"/>
      <c r="AR147" s="213" t="s">
        <v>169</v>
      </c>
      <c r="AT147" s="213" t="s">
        <v>164</v>
      </c>
      <c r="AU147" s="213" t="s">
        <v>77</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751</v>
      </c>
    </row>
    <row r="148" spans="1:65" s="2" customFormat="1" ht="24.15" customHeight="1">
      <c r="A148" s="36"/>
      <c r="B148" s="37"/>
      <c r="C148" s="202" t="s">
        <v>450</v>
      </c>
      <c r="D148" s="202" t="s">
        <v>164</v>
      </c>
      <c r="E148" s="203" t="s">
        <v>3773</v>
      </c>
      <c r="F148" s="204" t="s">
        <v>3774</v>
      </c>
      <c r="G148" s="205" t="s">
        <v>196</v>
      </c>
      <c r="H148" s="206">
        <v>11</v>
      </c>
      <c r="I148" s="207"/>
      <c r="J148" s="208">
        <f>ROUND(I148*H148,2)</f>
        <v>0</v>
      </c>
      <c r="K148" s="204" t="s">
        <v>19</v>
      </c>
      <c r="L148" s="42"/>
      <c r="M148" s="209" t="s">
        <v>19</v>
      </c>
      <c r="N148" s="210" t="s">
        <v>40</v>
      </c>
      <c r="O148" s="82"/>
      <c r="P148" s="211">
        <f>O148*H148</f>
        <v>0</v>
      </c>
      <c r="Q148" s="211">
        <v>0</v>
      </c>
      <c r="R148" s="211">
        <f>Q148*H148</f>
        <v>0</v>
      </c>
      <c r="S148" s="211">
        <v>0</v>
      </c>
      <c r="T148" s="212">
        <f>S148*H148</f>
        <v>0</v>
      </c>
      <c r="U148" s="36"/>
      <c r="V148" s="36"/>
      <c r="W148" s="36"/>
      <c r="X148" s="36"/>
      <c r="Y148" s="36"/>
      <c r="Z148" s="36"/>
      <c r="AA148" s="36"/>
      <c r="AB148" s="36"/>
      <c r="AC148" s="36"/>
      <c r="AD148" s="36"/>
      <c r="AE148" s="36"/>
      <c r="AR148" s="213" t="s">
        <v>169</v>
      </c>
      <c r="AT148" s="213" t="s">
        <v>164</v>
      </c>
      <c r="AU148" s="213" t="s">
        <v>77</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763</v>
      </c>
    </row>
    <row r="149" spans="1:65" s="2" customFormat="1" ht="24.15" customHeight="1">
      <c r="A149" s="36"/>
      <c r="B149" s="37"/>
      <c r="C149" s="202" t="s">
        <v>455</v>
      </c>
      <c r="D149" s="202" t="s">
        <v>164</v>
      </c>
      <c r="E149" s="203" t="s">
        <v>3775</v>
      </c>
      <c r="F149" s="204" t="s">
        <v>3776</v>
      </c>
      <c r="G149" s="205" t="s">
        <v>196</v>
      </c>
      <c r="H149" s="206">
        <v>3</v>
      </c>
      <c r="I149" s="207"/>
      <c r="J149" s="208">
        <f>ROUND(I149*H149,2)</f>
        <v>0</v>
      </c>
      <c r="K149" s="204" t="s">
        <v>19</v>
      </c>
      <c r="L149" s="42"/>
      <c r="M149" s="209" t="s">
        <v>19</v>
      </c>
      <c r="N149" s="210" t="s">
        <v>40</v>
      </c>
      <c r="O149" s="82"/>
      <c r="P149" s="211">
        <f>O149*H149</f>
        <v>0</v>
      </c>
      <c r="Q149" s="211">
        <v>0</v>
      </c>
      <c r="R149" s="211">
        <f>Q149*H149</f>
        <v>0</v>
      </c>
      <c r="S149" s="211">
        <v>0</v>
      </c>
      <c r="T149" s="212">
        <f>S149*H149</f>
        <v>0</v>
      </c>
      <c r="U149" s="36"/>
      <c r="V149" s="36"/>
      <c r="W149" s="36"/>
      <c r="X149" s="36"/>
      <c r="Y149" s="36"/>
      <c r="Z149" s="36"/>
      <c r="AA149" s="36"/>
      <c r="AB149" s="36"/>
      <c r="AC149" s="36"/>
      <c r="AD149" s="36"/>
      <c r="AE149" s="36"/>
      <c r="AR149" s="213" t="s">
        <v>169</v>
      </c>
      <c r="AT149" s="213" t="s">
        <v>164</v>
      </c>
      <c r="AU149" s="213" t="s">
        <v>77</v>
      </c>
      <c r="AY149" s="15" t="s">
        <v>162</v>
      </c>
      <c r="BE149" s="214">
        <f>IF(N149="základní",J149,0)</f>
        <v>0</v>
      </c>
      <c r="BF149" s="214">
        <f>IF(N149="snížená",J149,0)</f>
        <v>0</v>
      </c>
      <c r="BG149" s="214">
        <f>IF(N149="zákl. přenesená",J149,0)</f>
        <v>0</v>
      </c>
      <c r="BH149" s="214">
        <f>IF(N149="sníž. přenesená",J149,0)</f>
        <v>0</v>
      </c>
      <c r="BI149" s="214">
        <f>IF(N149="nulová",J149,0)</f>
        <v>0</v>
      </c>
      <c r="BJ149" s="15" t="s">
        <v>77</v>
      </c>
      <c r="BK149" s="214">
        <f>ROUND(I149*H149,2)</f>
        <v>0</v>
      </c>
      <c r="BL149" s="15" t="s">
        <v>169</v>
      </c>
      <c r="BM149" s="213" t="s">
        <v>773</v>
      </c>
    </row>
    <row r="150" spans="1:65" s="2" customFormat="1" ht="24.15" customHeight="1">
      <c r="A150" s="36"/>
      <c r="B150" s="37"/>
      <c r="C150" s="202" t="s">
        <v>460</v>
      </c>
      <c r="D150" s="202" t="s">
        <v>164</v>
      </c>
      <c r="E150" s="203" t="s">
        <v>3777</v>
      </c>
      <c r="F150" s="204" t="s">
        <v>3778</v>
      </c>
      <c r="G150" s="205" t="s">
        <v>196</v>
      </c>
      <c r="H150" s="206">
        <v>45</v>
      </c>
      <c r="I150" s="207"/>
      <c r="J150" s="208">
        <f>ROUND(I150*H150,2)</f>
        <v>0</v>
      </c>
      <c r="K150" s="204" t="s">
        <v>19</v>
      </c>
      <c r="L150" s="42"/>
      <c r="M150" s="209" t="s">
        <v>19</v>
      </c>
      <c r="N150" s="210" t="s">
        <v>40</v>
      </c>
      <c r="O150" s="82"/>
      <c r="P150" s="211">
        <f>O150*H150</f>
        <v>0</v>
      </c>
      <c r="Q150" s="211">
        <v>0</v>
      </c>
      <c r="R150" s="211">
        <f>Q150*H150</f>
        <v>0</v>
      </c>
      <c r="S150" s="211">
        <v>0</v>
      </c>
      <c r="T150" s="212">
        <f>S150*H150</f>
        <v>0</v>
      </c>
      <c r="U150" s="36"/>
      <c r="V150" s="36"/>
      <c r="W150" s="36"/>
      <c r="X150" s="36"/>
      <c r="Y150" s="36"/>
      <c r="Z150" s="36"/>
      <c r="AA150" s="36"/>
      <c r="AB150" s="36"/>
      <c r="AC150" s="36"/>
      <c r="AD150" s="36"/>
      <c r="AE150" s="36"/>
      <c r="AR150" s="213" t="s">
        <v>169</v>
      </c>
      <c r="AT150" s="213" t="s">
        <v>164</v>
      </c>
      <c r="AU150" s="213" t="s">
        <v>77</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783</v>
      </c>
    </row>
    <row r="151" spans="1:65" s="2" customFormat="1" ht="24.15" customHeight="1">
      <c r="A151" s="36"/>
      <c r="B151" s="37"/>
      <c r="C151" s="202" t="s">
        <v>467</v>
      </c>
      <c r="D151" s="202" t="s">
        <v>164</v>
      </c>
      <c r="E151" s="203" t="s">
        <v>3779</v>
      </c>
      <c r="F151" s="204" t="s">
        <v>3780</v>
      </c>
      <c r="G151" s="205" t="s">
        <v>196</v>
      </c>
      <c r="H151" s="206">
        <v>12</v>
      </c>
      <c r="I151" s="207"/>
      <c r="J151" s="208">
        <f>ROUND(I151*H151,2)</f>
        <v>0</v>
      </c>
      <c r="K151" s="204" t="s">
        <v>19</v>
      </c>
      <c r="L151" s="42"/>
      <c r="M151" s="209" t="s">
        <v>19</v>
      </c>
      <c r="N151" s="210" t="s">
        <v>40</v>
      </c>
      <c r="O151" s="82"/>
      <c r="P151" s="211">
        <f>O151*H151</f>
        <v>0</v>
      </c>
      <c r="Q151" s="211">
        <v>0</v>
      </c>
      <c r="R151" s="211">
        <f>Q151*H151</f>
        <v>0</v>
      </c>
      <c r="S151" s="211">
        <v>0</v>
      </c>
      <c r="T151" s="212">
        <f>S151*H151</f>
        <v>0</v>
      </c>
      <c r="U151" s="36"/>
      <c r="V151" s="36"/>
      <c r="W151" s="36"/>
      <c r="X151" s="36"/>
      <c r="Y151" s="36"/>
      <c r="Z151" s="36"/>
      <c r="AA151" s="36"/>
      <c r="AB151" s="36"/>
      <c r="AC151" s="36"/>
      <c r="AD151" s="36"/>
      <c r="AE151" s="36"/>
      <c r="AR151" s="213" t="s">
        <v>169</v>
      </c>
      <c r="AT151" s="213" t="s">
        <v>164</v>
      </c>
      <c r="AU151" s="213" t="s">
        <v>77</v>
      </c>
      <c r="AY151" s="15" t="s">
        <v>162</v>
      </c>
      <c r="BE151" s="214">
        <f>IF(N151="základní",J151,0)</f>
        <v>0</v>
      </c>
      <c r="BF151" s="214">
        <f>IF(N151="snížená",J151,0)</f>
        <v>0</v>
      </c>
      <c r="BG151" s="214">
        <f>IF(N151="zákl. přenesená",J151,0)</f>
        <v>0</v>
      </c>
      <c r="BH151" s="214">
        <f>IF(N151="sníž. přenesená",J151,0)</f>
        <v>0</v>
      </c>
      <c r="BI151" s="214">
        <f>IF(N151="nulová",J151,0)</f>
        <v>0</v>
      </c>
      <c r="BJ151" s="15" t="s">
        <v>77</v>
      </c>
      <c r="BK151" s="214">
        <f>ROUND(I151*H151,2)</f>
        <v>0</v>
      </c>
      <c r="BL151" s="15" t="s">
        <v>169</v>
      </c>
      <c r="BM151" s="213" t="s">
        <v>795</v>
      </c>
    </row>
    <row r="152" spans="1:63" s="12" customFormat="1" ht="25.9" customHeight="1">
      <c r="A152" s="12"/>
      <c r="B152" s="186"/>
      <c r="C152" s="187"/>
      <c r="D152" s="188" t="s">
        <v>68</v>
      </c>
      <c r="E152" s="189" t="s">
        <v>3781</v>
      </c>
      <c r="F152" s="189" t="s">
        <v>3782</v>
      </c>
      <c r="G152" s="187"/>
      <c r="H152" s="187"/>
      <c r="I152" s="190"/>
      <c r="J152" s="191">
        <f>BK152</f>
        <v>0</v>
      </c>
      <c r="K152" s="187"/>
      <c r="L152" s="192"/>
      <c r="M152" s="193"/>
      <c r="N152" s="194"/>
      <c r="O152" s="194"/>
      <c r="P152" s="195">
        <f>SUM(P153:P159)</f>
        <v>0</v>
      </c>
      <c r="Q152" s="194"/>
      <c r="R152" s="195">
        <f>SUM(R153:R159)</f>
        <v>0</v>
      </c>
      <c r="S152" s="194"/>
      <c r="T152" s="196">
        <f>SUM(T153:T159)</f>
        <v>0</v>
      </c>
      <c r="U152" s="12"/>
      <c r="V152" s="12"/>
      <c r="W152" s="12"/>
      <c r="X152" s="12"/>
      <c r="Y152" s="12"/>
      <c r="Z152" s="12"/>
      <c r="AA152" s="12"/>
      <c r="AB152" s="12"/>
      <c r="AC152" s="12"/>
      <c r="AD152" s="12"/>
      <c r="AE152" s="12"/>
      <c r="AR152" s="197" t="s">
        <v>77</v>
      </c>
      <c r="AT152" s="198" t="s">
        <v>68</v>
      </c>
      <c r="AU152" s="198" t="s">
        <v>69</v>
      </c>
      <c r="AY152" s="197" t="s">
        <v>162</v>
      </c>
      <c r="BK152" s="199">
        <f>SUM(BK153:BK159)</f>
        <v>0</v>
      </c>
    </row>
    <row r="153" spans="1:65" s="2" customFormat="1" ht="16.5" customHeight="1">
      <c r="A153" s="36"/>
      <c r="B153" s="37"/>
      <c r="C153" s="202" t="s">
        <v>472</v>
      </c>
      <c r="D153" s="202" t="s">
        <v>164</v>
      </c>
      <c r="E153" s="203" t="s">
        <v>3783</v>
      </c>
      <c r="F153" s="204" t="s">
        <v>3784</v>
      </c>
      <c r="G153" s="205" t="s">
        <v>3546</v>
      </c>
      <c r="H153" s="206">
        <v>91.2</v>
      </c>
      <c r="I153" s="207"/>
      <c r="J153" s="208">
        <f>ROUND(I153*H153,2)</f>
        <v>0</v>
      </c>
      <c r="K153" s="204" t="s">
        <v>19</v>
      </c>
      <c r="L153" s="42"/>
      <c r="M153" s="209" t="s">
        <v>19</v>
      </c>
      <c r="N153" s="210" t="s">
        <v>40</v>
      </c>
      <c r="O153" s="82"/>
      <c r="P153" s="211">
        <f>O153*H153</f>
        <v>0</v>
      </c>
      <c r="Q153" s="211">
        <v>0</v>
      </c>
      <c r="R153" s="211">
        <f>Q153*H153</f>
        <v>0</v>
      </c>
      <c r="S153" s="211">
        <v>0</v>
      </c>
      <c r="T153" s="212">
        <f>S153*H153</f>
        <v>0</v>
      </c>
      <c r="U153" s="36"/>
      <c r="V153" s="36"/>
      <c r="W153" s="36"/>
      <c r="X153" s="36"/>
      <c r="Y153" s="36"/>
      <c r="Z153" s="36"/>
      <c r="AA153" s="36"/>
      <c r="AB153" s="36"/>
      <c r="AC153" s="36"/>
      <c r="AD153" s="36"/>
      <c r="AE153" s="36"/>
      <c r="AR153" s="213" t="s">
        <v>169</v>
      </c>
      <c r="AT153" s="213" t="s">
        <v>164</v>
      </c>
      <c r="AU153" s="213" t="s">
        <v>77</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805</v>
      </c>
    </row>
    <row r="154" spans="1:65" s="2" customFormat="1" ht="16.5" customHeight="1">
      <c r="A154" s="36"/>
      <c r="B154" s="37"/>
      <c r="C154" s="202" t="s">
        <v>477</v>
      </c>
      <c r="D154" s="202" t="s">
        <v>164</v>
      </c>
      <c r="E154" s="203" t="s">
        <v>3785</v>
      </c>
      <c r="F154" s="204" t="s">
        <v>3786</v>
      </c>
      <c r="G154" s="205" t="s">
        <v>3546</v>
      </c>
      <c r="H154" s="206">
        <v>25.2</v>
      </c>
      <c r="I154" s="207"/>
      <c r="J154" s="208">
        <f>ROUND(I154*H154,2)</f>
        <v>0</v>
      </c>
      <c r="K154" s="204" t="s">
        <v>19</v>
      </c>
      <c r="L154" s="42"/>
      <c r="M154" s="209" t="s">
        <v>19</v>
      </c>
      <c r="N154" s="210" t="s">
        <v>40</v>
      </c>
      <c r="O154" s="82"/>
      <c r="P154" s="211">
        <f>O154*H154</f>
        <v>0</v>
      </c>
      <c r="Q154" s="211">
        <v>0</v>
      </c>
      <c r="R154" s="211">
        <f>Q154*H154</f>
        <v>0</v>
      </c>
      <c r="S154" s="211">
        <v>0</v>
      </c>
      <c r="T154" s="212">
        <f>S154*H154</f>
        <v>0</v>
      </c>
      <c r="U154" s="36"/>
      <c r="V154" s="36"/>
      <c r="W154" s="36"/>
      <c r="X154" s="36"/>
      <c r="Y154" s="36"/>
      <c r="Z154" s="36"/>
      <c r="AA154" s="36"/>
      <c r="AB154" s="36"/>
      <c r="AC154" s="36"/>
      <c r="AD154" s="36"/>
      <c r="AE154" s="36"/>
      <c r="AR154" s="213" t="s">
        <v>169</v>
      </c>
      <c r="AT154" s="213" t="s">
        <v>164</v>
      </c>
      <c r="AU154" s="213" t="s">
        <v>77</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815</v>
      </c>
    </row>
    <row r="155" spans="1:65" s="2" customFormat="1" ht="21.75" customHeight="1">
      <c r="A155" s="36"/>
      <c r="B155" s="37"/>
      <c r="C155" s="202" t="s">
        <v>482</v>
      </c>
      <c r="D155" s="202" t="s">
        <v>164</v>
      </c>
      <c r="E155" s="203" t="s">
        <v>3787</v>
      </c>
      <c r="F155" s="204" t="s">
        <v>3788</v>
      </c>
      <c r="G155" s="205" t="s">
        <v>3546</v>
      </c>
      <c r="H155" s="206">
        <v>91.2</v>
      </c>
      <c r="I155" s="207"/>
      <c r="J155" s="208">
        <f>ROUND(I155*H155,2)</f>
        <v>0</v>
      </c>
      <c r="K155" s="204" t="s">
        <v>19</v>
      </c>
      <c r="L155" s="42"/>
      <c r="M155" s="209" t="s">
        <v>19</v>
      </c>
      <c r="N155" s="210" t="s">
        <v>40</v>
      </c>
      <c r="O155" s="82"/>
      <c r="P155" s="211">
        <f>O155*H155</f>
        <v>0</v>
      </c>
      <c r="Q155" s="211">
        <v>0</v>
      </c>
      <c r="R155" s="211">
        <f>Q155*H155</f>
        <v>0</v>
      </c>
      <c r="S155" s="211">
        <v>0</v>
      </c>
      <c r="T155" s="212">
        <f>S155*H155</f>
        <v>0</v>
      </c>
      <c r="U155" s="36"/>
      <c r="V155" s="36"/>
      <c r="W155" s="36"/>
      <c r="X155" s="36"/>
      <c r="Y155" s="36"/>
      <c r="Z155" s="36"/>
      <c r="AA155" s="36"/>
      <c r="AB155" s="36"/>
      <c r="AC155" s="36"/>
      <c r="AD155" s="36"/>
      <c r="AE155" s="36"/>
      <c r="AR155" s="213" t="s">
        <v>169</v>
      </c>
      <c r="AT155" s="213" t="s">
        <v>164</v>
      </c>
      <c r="AU155" s="213" t="s">
        <v>77</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826</v>
      </c>
    </row>
    <row r="156" spans="1:65" s="2" customFormat="1" ht="21.75" customHeight="1">
      <c r="A156" s="36"/>
      <c r="B156" s="37"/>
      <c r="C156" s="202" t="s">
        <v>487</v>
      </c>
      <c r="D156" s="202" t="s">
        <v>164</v>
      </c>
      <c r="E156" s="203" t="s">
        <v>3789</v>
      </c>
      <c r="F156" s="204" t="s">
        <v>3790</v>
      </c>
      <c r="G156" s="205" t="s">
        <v>3546</v>
      </c>
      <c r="H156" s="206">
        <v>25.2</v>
      </c>
      <c r="I156" s="207"/>
      <c r="J156" s="208">
        <f>ROUND(I156*H156,2)</f>
        <v>0</v>
      </c>
      <c r="K156" s="204" t="s">
        <v>19</v>
      </c>
      <c r="L156" s="42"/>
      <c r="M156" s="209" t="s">
        <v>19</v>
      </c>
      <c r="N156" s="210" t="s">
        <v>40</v>
      </c>
      <c r="O156" s="82"/>
      <c r="P156" s="211">
        <f>O156*H156</f>
        <v>0</v>
      </c>
      <c r="Q156" s="211">
        <v>0</v>
      </c>
      <c r="R156" s="211">
        <f>Q156*H156</f>
        <v>0</v>
      </c>
      <c r="S156" s="211">
        <v>0</v>
      </c>
      <c r="T156" s="212">
        <f>S156*H156</f>
        <v>0</v>
      </c>
      <c r="U156" s="36"/>
      <c r="V156" s="36"/>
      <c r="W156" s="36"/>
      <c r="X156" s="36"/>
      <c r="Y156" s="36"/>
      <c r="Z156" s="36"/>
      <c r="AA156" s="36"/>
      <c r="AB156" s="36"/>
      <c r="AC156" s="36"/>
      <c r="AD156" s="36"/>
      <c r="AE156" s="36"/>
      <c r="AR156" s="213" t="s">
        <v>169</v>
      </c>
      <c r="AT156" s="213" t="s">
        <v>164</v>
      </c>
      <c r="AU156" s="213" t="s">
        <v>77</v>
      </c>
      <c r="AY156" s="15" t="s">
        <v>162</v>
      </c>
      <c r="BE156" s="214">
        <f>IF(N156="základní",J156,0)</f>
        <v>0</v>
      </c>
      <c r="BF156" s="214">
        <f>IF(N156="snížená",J156,0)</f>
        <v>0</v>
      </c>
      <c r="BG156" s="214">
        <f>IF(N156="zákl. přenesená",J156,0)</f>
        <v>0</v>
      </c>
      <c r="BH156" s="214">
        <f>IF(N156="sníž. přenesená",J156,0)</f>
        <v>0</v>
      </c>
      <c r="BI156" s="214">
        <f>IF(N156="nulová",J156,0)</f>
        <v>0</v>
      </c>
      <c r="BJ156" s="15" t="s">
        <v>77</v>
      </c>
      <c r="BK156" s="214">
        <f>ROUND(I156*H156,2)</f>
        <v>0</v>
      </c>
      <c r="BL156" s="15" t="s">
        <v>169</v>
      </c>
      <c r="BM156" s="213" t="s">
        <v>836</v>
      </c>
    </row>
    <row r="157" spans="1:65" s="2" customFormat="1" ht="16.5" customHeight="1">
      <c r="A157" s="36"/>
      <c r="B157" s="37"/>
      <c r="C157" s="202" t="s">
        <v>492</v>
      </c>
      <c r="D157" s="202" t="s">
        <v>164</v>
      </c>
      <c r="E157" s="203" t="s">
        <v>3791</v>
      </c>
      <c r="F157" s="204" t="s">
        <v>3792</v>
      </c>
      <c r="G157" s="205" t="s">
        <v>3546</v>
      </c>
      <c r="H157" s="206">
        <v>91.2</v>
      </c>
      <c r="I157" s="207"/>
      <c r="J157" s="208">
        <f>ROUND(I157*H157,2)</f>
        <v>0</v>
      </c>
      <c r="K157" s="204" t="s">
        <v>19</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77</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848</v>
      </c>
    </row>
    <row r="158" spans="1:65" s="2" customFormat="1" ht="16.5" customHeight="1">
      <c r="A158" s="36"/>
      <c r="B158" s="37"/>
      <c r="C158" s="202" t="s">
        <v>497</v>
      </c>
      <c r="D158" s="202" t="s">
        <v>164</v>
      </c>
      <c r="E158" s="203" t="s">
        <v>3793</v>
      </c>
      <c r="F158" s="204" t="s">
        <v>3794</v>
      </c>
      <c r="G158" s="205" t="s">
        <v>3546</v>
      </c>
      <c r="H158" s="206">
        <v>25.2</v>
      </c>
      <c r="I158" s="207"/>
      <c r="J158" s="208">
        <f>ROUND(I158*H158,2)</f>
        <v>0</v>
      </c>
      <c r="K158" s="204" t="s">
        <v>19</v>
      </c>
      <c r="L158" s="42"/>
      <c r="M158" s="209" t="s">
        <v>19</v>
      </c>
      <c r="N158" s="210" t="s">
        <v>40</v>
      </c>
      <c r="O158" s="82"/>
      <c r="P158" s="211">
        <f>O158*H158</f>
        <v>0</v>
      </c>
      <c r="Q158" s="211">
        <v>0</v>
      </c>
      <c r="R158" s="211">
        <f>Q158*H158</f>
        <v>0</v>
      </c>
      <c r="S158" s="211">
        <v>0</v>
      </c>
      <c r="T158" s="212">
        <f>S158*H158</f>
        <v>0</v>
      </c>
      <c r="U158" s="36"/>
      <c r="V158" s="36"/>
      <c r="W158" s="36"/>
      <c r="X158" s="36"/>
      <c r="Y158" s="36"/>
      <c r="Z158" s="36"/>
      <c r="AA158" s="36"/>
      <c r="AB158" s="36"/>
      <c r="AC158" s="36"/>
      <c r="AD158" s="36"/>
      <c r="AE158" s="36"/>
      <c r="AR158" s="213" t="s">
        <v>169</v>
      </c>
      <c r="AT158" s="213" t="s">
        <v>164</v>
      </c>
      <c r="AU158" s="213" t="s">
        <v>77</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858</v>
      </c>
    </row>
    <row r="159" spans="1:65" s="2" customFormat="1" ht="16.5" customHeight="1">
      <c r="A159" s="36"/>
      <c r="B159" s="37"/>
      <c r="C159" s="202" t="s">
        <v>502</v>
      </c>
      <c r="D159" s="202" t="s">
        <v>164</v>
      </c>
      <c r="E159" s="203" t="s">
        <v>3795</v>
      </c>
      <c r="F159" s="204" t="s">
        <v>3796</v>
      </c>
      <c r="G159" s="205" t="s">
        <v>3546</v>
      </c>
      <c r="H159" s="206">
        <v>91.2</v>
      </c>
      <c r="I159" s="207"/>
      <c r="J159" s="208">
        <f>ROUND(I159*H159,2)</f>
        <v>0</v>
      </c>
      <c r="K159" s="204" t="s">
        <v>19</v>
      </c>
      <c r="L159" s="42"/>
      <c r="M159" s="209" t="s">
        <v>19</v>
      </c>
      <c r="N159" s="210" t="s">
        <v>40</v>
      </c>
      <c r="O159" s="82"/>
      <c r="P159" s="211">
        <f>O159*H159</f>
        <v>0</v>
      </c>
      <c r="Q159" s="211">
        <v>0</v>
      </c>
      <c r="R159" s="211">
        <f>Q159*H159</f>
        <v>0</v>
      </c>
      <c r="S159" s="211">
        <v>0</v>
      </c>
      <c r="T159" s="212">
        <f>S159*H159</f>
        <v>0</v>
      </c>
      <c r="U159" s="36"/>
      <c r="V159" s="36"/>
      <c r="W159" s="36"/>
      <c r="X159" s="36"/>
      <c r="Y159" s="36"/>
      <c r="Z159" s="36"/>
      <c r="AA159" s="36"/>
      <c r="AB159" s="36"/>
      <c r="AC159" s="36"/>
      <c r="AD159" s="36"/>
      <c r="AE159" s="36"/>
      <c r="AR159" s="213" t="s">
        <v>169</v>
      </c>
      <c r="AT159" s="213" t="s">
        <v>164</v>
      </c>
      <c r="AU159" s="213" t="s">
        <v>77</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3797</v>
      </c>
    </row>
    <row r="160" spans="1:63" s="12" customFormat="1" ht="25.9" customHeight="1">
      <c r="A160" s="12"/>
      <c r="B160" s="186"/>
      <c r="C160" s="187"/>
      <c r="D160" s="188" t="s">
        <v>68</v>
      </c>
      <c r="E160" s="189" t="s">
        <v>3798</v>
      </c>
      <c r="F160" s="189" t="s">
        <v>3641</v>
      </c>
      <c r="G160" s="187"/>
      <c r="H160" s="187"/>
      <c r="I160" s="190"/>
      <c r="J160" s="191">
        <f>BK160</f>
        <v>0</v>
      </c>
      <c r="K160" s="187"/>
      <c r="L160" s="192"/>
      <c r="M160" s="193"/>
      <c r="N160" s="194"/>
      <c r="O160" s="194"/>
      <c r="P160" s="195">
        <f>SUM(P161:P166)</f>
        <v>0</v>
      </c>
      <c r="Q160" s="194"/>
      <c r="R160" s="195">
        <f>SUM(R161:R166)</f>
        <v>0</v>
      </c>
      <c r="S160" s="194"/>
      <c r="T160" s="196">
        <f>SUM(T161:T166)</f>
        <v>0</v>
      </c>
      <c r="U160" s="12"/>
      <c r="V160" s="12"/>
      <c r="W160" s="12"/>
      <c r="X160" s="12"/>
      <c r="Y160" s="12"/>
      <c r="Z160" s="12"/>
      <c r="AA160" s="12"/>
      <c r="AB160" s="12"/>
      <c r="AC160" s="12"/>
      <c r="AD160" s="12"/>
      <c r="AE160" s="12"/>
      <c r="AR160" s="197" t="s">
        <v>77</v>
      </c>
      <c r="AT160" s="198" t="s">
        <v>68</v>
      </c>
      <c r="AU160" s="198" t="s">
        <v>69</v>
      </c>
      <c r="AY160" s="197" t="s">
        <v>162</v>
      </c>
      <c r="BK160" s="199">
        <f>SUM(BK161:BK166)</f>
        <v>0</v>
      </c>
    </row>
    <row r="161" spans="1:65" s="2" customFormat="1" ht="16.5" customHeight="1">
      <c r="A161" s="36"/>
      <c r="B161" s="37"/>
      <c r="C161" s="202" t="s">
        <v>507</v>
      </c>
      <c r="D161" s="202" t="s">
        <v>164</v>
      </c>
      <c r="E161" s="203" t="s">
        <v>3799</v>
      </c>
      <c r="F161" s="204" t="s">
        <v>3800</v>
      </c>
      <c r="G161" s="205" t="s">
        <v>196</v>
      </c>
      <c r="H161" s="206">
        <v>3</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77</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868</v>
      </c>
    </row>
    <row r="162" spans="1:65" s="2" customFormat="1" ht="16.5" customHeight="1">
      <c r="A162" s="36"/>
      <c r="B162" s="37"/>
      <c r="C162" s="202" t="s">
        <v>512</v>
      </c>
      <c r="D162" s="202" t="s">
        <v>164</v>
      </c>
      <c r="E162" s="203" t="s">
        <v>3801</v>
      </c>
      <c r="F162" s="204" t="s">
        <v>3802</v>
      </c>
      <c r="G162" s="205" t="s">
        <v>196</v>
      </c>
      <c r="H162" s="206">
        <v>4</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77</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878</v>
      </c>
    </row>
    <row r="163" spans="1:65" s="2" customFormat="1" ht="16.5" customHeight="1">
      <c r="A163" s="36"/>
      <c r="B163" s="37"/>
      <c r="C163" s="202" t="s">
        <v>517</v>
      </c>
      <c r="D163" s="202" t="s">
        <v>164</v>
      </c>
      <c r="E163" s="203" t="s">
        <v>3803</v>
      </c>
      <c r="F163" s="204" t="s">
        <v>3804</v>
      </c>
      <c r="G163" s="205" t="s">
        <v>196</v>
      </c>
      <c r="H163" s="206">
        <v>14</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77</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890</v>
      </c>
    </row>
    <row r="164" spans="1:65" s="2" customFormat="1" ht="16.5" customHeight="1">
      <c r="A164" s="36"/>
      <c r="B164" s="37"/>
      <c r="C164" s="202" t="s">
        <v>522</v>
      </c>
      <c r="D164" s="202" t="s">
        <v>164</v>
      </c>
      <c r="E164" s="203" t="s">
        <v>3805</v>
      </c>
      <c r="F164" s="204" t="s">
        <v>3806</v>
      </c>
      <c r="G164" s="205" t="s">
        <v>296</v>
      </c>
      <c r="H164" s="206">
        <v>1</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77</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900</v>
      </c>
    </row>
    <row r="165" spans="1:65" s="2" customFormat="1" ht="16.5" customHeight="1">
      <c r="A165" s="36"/>
      <c r="B165" s="37"/>
      <c r="C165" s="202" t="s">
        <v>528</v>
      </c>
      <c r="D165" s="202" t="s">
        <v>164</v>
      </c>
      <c r="E165" s="203" t="s">
        <v>3807</v>
      </c>
      <c r="F165" s="204" t="s">
        <v>3645</v>
      </c>
      <c r="G165" s="205" t="s">
        <v>296</v>
      </c>
      <c r="H165" s="206">
        <v>1</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77</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911</v>
      </c>
    </row>
    <row r="166" spans="1:65" s="2" customFormat="1" ht="16.5" customHeight="1">
      <c r="A166" s="36"/>
      <c r="B166" s="37"/>
      <c r="C166" s="202" t="s">
        <v>537</v>
      </c>
      <c r="D166" s="202" t="s">
        <v>164</v>
      </c>
      <c r="E166" s="203" t="s">
        <v>3808</v>
      </c>
      <c r="F166" s="204" t="s">
        <v>3809</v>
      </c>
      <c r="G166" s="205" t="s">
        <v>196</v>
      </c>
      <c r="H166" s="206">
        <v>1</v>
      </c>
      <c r="I166" s="207"/>
      <c r="J166" s="208">
        <f>ROUND(I166*H166,2)</f>
        <v>0</v>
      </c>
      <c r="K166" s="204" t="s">
        <v>19</v>
      </c>
      <c r="L166" s="42"/>
      <c r="M166" s="235" t="s">
        <v>19</v>
      </c>
      <c r="N166" s="236" t="s">
        <v>40</v>
      </c>
      <c r="O166" s="232"/>
      <c r="P166" s="237">
        <f>O166*H166</f>
        <v>0</v>
      </c>
      <c r="Q166" s="237">
        <v>0</v>
      </c>
      <c r="R166" s="237">
        <f>Q166*H166</f>
        <v>0</v>
      </c>
      <c r="S166" s="237">
        <v>0</v>
      </c>
      <c r="T166" s="238">
        <f>S166*H166</f>
        <v>0</v>
      </c>
      <c r="U166" s="36"/>
      <c r="V166" s="36"/>
      <c r="W166" s="36"/>
      <c r="X166" s="36"/>
      <c r="Y166" s="36"/>
      <c r="Z166" s="36"/>
      <c r="AA166" s="36"/>
      <c r="AB166" s="36"/>
      <c r="AC166" s="36"/>
      <c r="AD166" s="36"/>
      <c r="AE166" s="36"/>
      <c r="AR166" s="213" t="s">
        <v>169</v>
      </c>
      <c r="AT166" s="213" t="s">
        <v>164</v>
      </c>
      <c r="AU166" s="213" t="s">
        <v>77</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925</v>
      </c>
    </row>
    <row r="167" spans="1:31" s="2" customFormat="1" ht="6.95" customHeight="1">
      <c r="A167" s="36"/>
      <c r="B167" s="57"/>
      <c r="C167" s="58"/>
      <c r="D167" s="58"/>
      <c r="E167" s="58"/>
      <c r="F167" s="58"/>
      <c r="G167" s="58"/>
      <c r="H167" s="58"/>
      <c r="I167" s="58"/>
      <c r="J167" s="58"/>
      <c r="K167" s="58"/>
      <c r="L167" s="42"/>
      <c r="M167" s="36"/>
      <c r="O167" s="36"/>
      <c r="P167" s="36"/>
      <c r="Q167" s="36"/>
      <c r="R167" s="36"/>
      <c r="S167" s="36"/>
      <c r="T167" s="36"/>
      <c r="U167" s="36"/>
      <c r="V167" s="36"/>
      <c r="W167" s="36"/>
      <c r="X167" s="36"/>
      <c r="Y167" s="36"/>
      <c r="Z167" s="36"/>
      <c r="AA167" s="36"/>
      <c r="AB167" s="36"/>
      <c r="AC167" s="36"/>
      <c r="AD167" s="36"/>
      <c r="AE167" s="36"/>
    </row>
  </sheetData>
  <sheetProtection password="CC35" sheet="1" objects="1" scenarios="1" formatColumns="0" formatRows="0" autoFilter="0"/>
  <autoFilter ref="C84:K16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94</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3810</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ROUND(J86,2)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ROUND((SUM(BE86:BE205)),2)</f>
        <v>0</v>
      </c>
      <c r="G33" s="36"/>
      <c r="H33" s="36"/>
      <c r="I33" s="146">
        <v>0.21</v>
      </c>
      <c r="J33" s="145">
        <f>ROUND(((SUM(BE86:BE205))*I33),2)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ROUND((SUM(BF86:BF205)),2)</f>
        <v>0</v>
      </c>
      <c r="G34" s="36"/>
      <c r="H34" s="36"/>
      <c r="I34" s="146">
        <v>0.15</v>
      </c>
      <c r="J34" s="145">
        <f>ROUND(((SUM(BF86:BF205))*I34),2)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ROUND((SUM(BG86:BG205)),2)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ROUND((SUM(BH86:BH205)),2)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ROUND((SUM(BI86:BI205)),2)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06 - VZT</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J86</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3811</v>
      </c>
      <c r="E60" s="166"/>
      <c r="F60" s="166"/>
      <c r="G60" s="166"/>
      <c r="H60" s="166"/>
      <c r="I60" s="166"/>
      <c r="J60" s="167">
        <f>J87</f>
        <v>0</v>
      </c>
      <c r="K60" s="164"/>
      <c r="L60" s="168"/>
      <c r="S60" s="9"/>
      <c r="T60" s="9"/>
      <c r="U60" s="9"/>
      <c r="V60" s="9"/>
      <c r="W60" s="9"/>
      <c r="X60" s="9"/>
      <c r="Y60" s="9"/>
      <c r="Z60" s="9"/>
      <c r="AA60" s="9"/>
      <c r="AB60" s="9"/>
      <c r="AC60" s="9"/>
      <c r="AD60" s="9"/>
      <c r="AE60" s="9"/>
    </row>
    <row r="61" spans="1:31" s="9" customFormat="1" ht="24.95" customHeight="1">
      <c r="A61" s="9"/>
      <c r="B61" s="163"/>
      <c r="C61" s="164"/>
      <c r="D61" s="165" t="s">
        <v>3812</v>
      </c>
      <c r="E61" s="166"/>
      <c r="F61" s="166"/>
      <c r="G61" s="166"/>
      <c r="H61" s="166"/>
      <c r="I61" s="166"/>
      <c r="J61" s="167">
        <f>J118</f>
        <v>0</v>
      </c>
      <c r="K61" s="164"/>
      <c r="L61" s="168"/>
      <c r="S61" s="9"/>
      <c r="T61" s="9"/>
      <c r="U61" s="9"/>
      <c r="V61" s="9"/>
      <c r="W61" s="9"/>
      <c r="X61" s="9"/>
      <c r="Y61" s="9"/>
      <c r="Z61" s="9"/>
      <c r="AA61" s="9"/>
      <c r="AB61" s="9"/>
      <c r="AC61" s="9"/>
      <c r="AD61" s="9"/>
      <c r="AE61" s="9"/>
    </row>
    <row r="62" spans="1:31" s="9" customFormat="1" ht="24.95" customHeight="1">
      <c r="A62" s="9"/>
      <c r="B62" s="163"/>
      <c r="C62" s="164"/>
      <c r="D62" s="165" t="s">
        <v>3813</v>
      </c>
      <c r="E62" s="166"/>
      <c r="F62" s="166"/>
      <c r="G62" s="166"/>
      <c r="H62" s="166"/>
      <c r="I62" s="166"/>
      <c r="J62" s="167">
        <f>J143</f>
        <v>0</v>
      </c>
      <c r="K62" s="164"/>
      <c r="L62" s="168"/>
      <c r="S62" s="9"/>
      <c r="T62" s="9"/>
      <c r="U62" s="9"/>
      <c r="V62" s="9"/>
      <c r="W62" s="9"/>
      <c r="X62" s="9"/>
      <c r="Y62" s="9"/>
      <c r="Z62" s="9"/>
      <c r="AA62" s="9"/>
      <c r="AB62" s="9"/>
      <c r="AC62" s="9"/>
      <c r="AD62" s="9"/>
      <c r="AE62" s="9"/>
    </row>
    <row r="63" spans="1:31" s="9" customFormat="1" ht="24.95" customHeight="1">
      <c r="A63" s="9"/>
      <c r="B63" s="163"/>
      <c r="C63" s="164"/>
      <c r="D63" s="165" t="s">
        <v>3814</v>
      </c>
      <c r="E63" s="166"/>
      <c r="F63" s="166"/>
      <c r="G63" s="166"/>
      <c r="H63" s="166"/>
      <c r="I63" s="166"/>
      <c r="J63" s="167">
        <f>J168</f>
        <v>0</v>
      </c>
      <c r="K63" s="164"/>
      <c r="L63" s="168"/>
      <c r="S63" s="9"/>
      <c r="T63" s="9"/>
      <c r="U63" s="9"/>
      <c r="V63" s="9"/>
      <c r="W63" s="9"/>
      <c r="X63" s="9"/>
      <c r="Y63" s="9"/>
      <c r="Z63" s="9"/>
      <c r="AA63" s="9"/>
      <c r="AB63" s="9"/>
      <c r="AC63" s="9"/>
      <c r="AD63" s="9"/>
      <c r="AE63" s="9"/>
    </row>
    <row r="64" spans="1:31" s="9" customFormat="1" ht="24.95" customHeight="1">
      <c r="A64" s="9"/>
      <c r="B64" s="163"/>
      <c r="C64" s="164"/>
      <c r="D64" s="165" t="s">
        <v>3815</v>
      </c>
      <c r="E64" s="166"/>
      <c r="F64" s="166"/>
      <c r="G64" s="166"/>
      <c r="H64" s="166"/>
      <c r="I64" s="166"/>
      <c r="J64" s="167">
        <f>J185</f>
        <v>0</v>
      </c>
      <c r="K64" s="164"/>
      <c r="L64" s="168"/>
      <c r="S64" s="9"/>
      <c r="T64" s="9"/>
      <c r="U64" s="9"/>
      <c r="V64" s="9"/>
      <c r="W64" s="9"/>
      <c r="X64" s="9"/>
      <c r="Y64" s="9"/>
      <c r="Z64" s="9"/>
      <c r="AA64" s="9"/>
      <c r="AB64" s="9"/>
      <c r="AC64" s="9"/>
      <c r="AD64" s="9"/>
      <c r="AE64" s="9"/>
    </row>
    <row r="65" spans="1:31" s="9" customFormat="1" ht="24.95" customHeight="1">
      <c r="A65" s="9"/>
      <c r="B65" s="163"/>
      <c r="C65" s="164"/>
      <c r="D65" s="165" t="s">
        <v>3816</v>
      </c>
      <c r="E65" s="166"/>
      <c r="F65" s="166"/>
      <c r="G65" s="166"/>
      <c r="H65" s="166"/>
      <c r="I65" s="166"/>
      <c r="J65" s="167">
        <f>J191</f>
        <v>0</v>
      </c>
      <c r="K65" s="164"/>
      <c r="L65" s="168"/>
      <c r="S65" s="9"/>
      <c r="T65" s="9"/>
      <c r="U65" s="9"/>
      <c r="V65" s="9"/>
      <c r="W65" s="9"/>
      <c r="X65" s="9"/>
      <c r="Y65" s="9"/>
      <c r="Z65" s="9"/>
      <c r="AA65" s="9"/>
      <c r="AB65" s="9"/>
      <c r="AC65" s="9"/>
      <c r="AD65" s="9"/>
      <c r="AE65" s="9"/>
    </row>
    <row r="66" spans="1:31" s="9" customFormat="1" ht="24.95" customHeight="1">
      <c r="A66" s="9"/>
      <c r="B66" s="163"/>
      <c r="C66" s="164"/>
      <c r="D66" s="165" t="s">
        <v>3817</v>
      </c>
      <c r="E66" s="166"/>
      <c r="F66" s="166"/>
      <c r="G66" s="166"/>
      <c r="H66" s="166"/>
      <c r="I66" s="166"/>
      <c r="J66" s="167">
        <f>J198</f>
        <v>0</v>
      </c>
      <c r="K66" s="164"/>
      <c r="L66" s="168"/>
      <c r="S66" s="9"/>
      <c r="T66" s="9"/>
      <c r="U66" s="9"/>
      <c r="V66" s="9"/>
      <c r="W66" s="9"/>
      <c r="X66" s="9"/>
      <c r="Y66" s="9"/>
      <c r="Z66" s="9"/>
      <c r="AA66" s="9"/>
      <c r="AB66" s="9"/>
      <c r="AC66" s="9"/>
      <c r="AD66" s="9"/>
      <c r="AE66" s="9"/>
    </row>
    <row r="67" spans="1:31" s="2" customFormat="1" ht="21.8" customHeight="1">
      <c r="A67" s="36"/>
      <c r="B67" s="37"/>
      <c r="C67" s="38"/>
      <c r="D67" s="38"/>
      <c r="E67" s="38"/>
      <c r="F67" s="38"/>
      <c r="G67" s="38"/>
      <c r="H67" s="38"/>
      <c r="I67" s="38"/>
      <c r="J67" s="38"/>
      <c r="K67" s="38"/>
      <c r="L67" s="132"/>
      <c r="S67" s="36"/>
      <c r="T67" s="36"/>
      <c r="U67" s="36"/>
      <c r="V67" s="36"/>
      <c r="W67" s="36"/>
      <c r="X67" s="36"/>
      <c r="Y67" s="36"/>
      <c r="Z67" s="36"/>
      <c r="AA67" s="36"/>
      <c r="AB67" s="36"/>
      <c r="AC67" s="36"/>
      <c r="AD67" s="36"/>
      <c r="AE67" s="36"/>
    </row>
    <row r="68" spans="1:31" s="2" customFormat="1" ht="6.95" customHeight="1">
      <c r="A68" s="36"/>
      <c r="B68" s="57"/>
      <c r="C68" s="58"/>
      <c r="D68" s="58"/>
      <c r="E68" s="58"/>
      <c r="F68" s="58"/>
      <c r="G68" s="58"/>
      <c r="H68" s="58"/>
      <c r="I68" s="58"/>
      <c r="J68" s="58"/>
      <c r="K68" s="58"/>
      <c r="L68" s="132"/>
      <c r="S68" s="36"/>
      <c r="T68" s="36"/>
      <c r="U68" s="36"/>
      <c r="V68" s="36"/>
      <c r="W68" s="36"/>
      <c r="X68" s="36"/>
      <c r="Y68" s="36"/>
      <c r="Z68" s="36"/>
      <c r="AA68" s="36"/>
      <c r="AB68" s="36"/>
      <c r="AC68" s="36"/>
      <c r="AD68" s="36"/>
      <c r="AE68" s="36"/>
    </row>
    <row r="72" spans="1:31" s="2" customFormat="1" ht="6.95" customHeight="1">
      <c r="A72" s="36"/>
      <c r="B72" s="59"/>
      <c r="C72" s="60"/>
      <c r="D72" s="60"/>
      <c r="E72" s="60"/>
      <c r="F72" s="60"/>
      <c r="G72" s="60"/>
      <c r="H72" s="60"/>
      <c r="I72" s="60"/>
      <c r="J72" s="60"/>
      <c r="K72" s="60"/>
      <c r="L72" s="132"/>
      <c r="S72" s="36"/>
      <c r="T72" s="36"/>
      <c r="U72" s="36"/>
      <c r="V72" s="36"/>
      <c r="W72" s="36"/>
      <c r="X72" s="36"/>
      <c r="Y72" s="36"/>
      <c r="Z72" s="36"/>
      <c r="AA72" s="36"/>
      <c r="AB72" s="36"/>
      <c r="AC72" s="36"/>
      <c r="AD72" s="36"/>
      <c r="AE72" s="36"/>
    </row>
    <row r="73" spans="1:31" s="2" customFormat="1" ht="24.95" customHeight="1">
      <c r="A73" s="36"/>
      <c r="B73" s="37"/>
      <c r="C73" s="21" t="s">
        <v>147</v>
      </c>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32"/>
      <c r="S74" s="36"/>
      <c r="T74" s="36"/>
      <c r="U74" s="36"/>
      <c r="V74" s="36"/>
      <c r="W74" s="36"/>
      <c r="X74" s="36"/>
      <c r="Y74" s="36"/>
      <c r="Z74" s="36"/>
      <c r="AA74" s="36"/>
      <c r="AB74" s="36"/>
      <c r="AC74" s="36"/>
      <c r="AD74" s="36"/>
      <c r="AE74" s="36"/>
    </row>
    <row r="75" spans="1:31" s="2" customFormat="1" ht="12" customHeight="1">
      <c r="A75" s="36"/>
      <c r="B75" s="37"/>
      <c r="C75" s="30" t="s">
        <v>16</v>
      </c>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6.5" customHeight="1">
      <c r="A76" s="36"/>
      <c r="B76" s="37"/>
      <c r="C76" s="38"/>
      <c r="D76" s="38"/>
      <c r="E76" s="158" t="str">
        <f>E7</f>
        <v>SPŠS Havlíčkův Brod</v>
      </c>
      <c r="F76" s="30"/>
      <c r="G76" s="30"/>
      <c r="H76" s="30"/>
      <c r="I76" s="38"/>
      <c r="J76" s="38"/>
      <c r="K76" s="38"/>
      <c r="L76" s="132"/>
      <c r="S76" s="36"/>
      <c r="T76" s="36"/>
      <c r="U76" s="36"/>
      <c r="V76" s="36"/>
      <c r="W76" s="36"/>
      <c r="X76" s="36"/>
      <c r="Y76" s="36"/>
      <c r="Z76" s="36"/>
      <c r="AA76" s="36"/>
      <c r="AB76" s="36"/>
      <c r="AC76" s="36"/>
      <c r="AD76" s="36"/>
      <c r="AE76" s="36"/>
    </row>
    <row r="77" spans="1:31" s="2" customFormat="1" ht="12" customHeight="1">
      <c r="A77" s="36"/>
      <c r="B77" s="37"/>
      <c r="C77" s="30" t="s">
        <v>111</v>
      </c>
      <c r="D77" s="38"/>
      <c r="E77" s="38"/>
      <c r="F77" s="38"/>
      <c r="G77" s="38"/>
      <c r="H77" s="38"/>
      <c r="I77" s="38"/>
      <c r="J77" s="38"/>
      <c r="K77" s="38"/>
      <c r="L77" s="132"/>
      <c r="S77" s="36"/>
      <c r="T77" s="36"/>
      <c r="U77" s="36"/>
      <c r="V77" s="36"/>
      <c r="W77" s="36"/>
      <c r="X77" s="36"/>
      <c r="Y77" s="36"/>
      <c r="Z77" s="36"/>
      <c r="AA77" s="36"/>
      <c r="AB77" s="36"/>
      <c r="AC77" s="36"/>
      <c r="AD77" s="36"/>
      <c r="AE77" s="36"/>
    </row>
    <row r="78" spans="1:31" s="2" customFormat="1" ht="16.5" customHeight="1">
      <c r="A78" s="36"/>
      <c r="B78" s="37"/>
      <c r="C78" s="38"/>
      <c r="D78" s="38"/>
      <c r="E78" s="67" t="str">
        <f>E9</f>
        <v>06 - VZT</v>
      </c>
      <c r="F78" s="38"/>
      <c r="G78" s="38"/>
      <c r="H78" s="38"/>
      <c r="I78" s="38"/>
      <c r="J78" s="38"/>
      <c r="K78" s="38"/>
      <c r="L78" s="13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32"/>
      <c r="S79" s="36"/>
      <c r="T79" s="36"/>
      <c r="U79" s="36"/>
      <c r="V79" s="36"/>
      <c r="W79" s="36"/>
      <c r="X79" s="36"/>
      <c r="Y79" s="36"/>
      <c r="Z79" s="36"/>
      <c r="AA79" s="36"/>
      <c r="AB79" s="36"/>
      <c r="AC79" s="36"/>
      <c r="AD79" s="36"/>
      <c r="AE79" s="36"/>
    </row>
    <row r="80" spans="1:31" s="2" customFormat="1" ht="12" customHeight="1">
      <c r="A80" s="36"/>
      <c r="B80" s="37"/>
      <c r="C80" s="30" t="s">
        <v>21</v>
      </c>
      <c r="D80" s="38"/>
      <c r="E80" s="38"/>
      <c r="F80" s="25" t="str">
        <f>F12</f>
        <v xml:space="preserve"> </v>
      </c>
      <c r="G80" s="38"/>
      <c r="H80" s="38"/>
      <c r="I80" s="30" t="s">
        <v>23</v>
      </c>
      <c r="J80" s="70" t="str">
        <f>IF(J12="","",J12)</f>
        <v>27. 9. 2023</v>
      </c>
      <c r="K80" s="38"/>
      <c r="L80" s="132"/>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32"/>
      <c r="S81" s="36"/>
      <c r="T81" s="36"/>
      <c r="U81" s="36"/>
      <c r="V81" s="36"/>
      <c r="W81" s="36"/>
      <c r="X81" s="36"/>
      <c r="Y81" s="36"/>
      <c r="Z81" s="36"/>
      <c r="AA81" s="36"/>
      <c r="AB81" s="36"/>
      <c r="AC81" s="36"/>
      <c r="AD81" s="36"/>
      <c r="AE81" s="36"/>
    </row>
    <row r="82" spans="1:31" s="2" customFormat="1" ht="15.15" customHeight="1">
      <c r="A82" s="36"/>
      <c r="B82" s="37"/>
      <c r="C82" s="30" t="s">
        <v>25</v>
      </c>
      <c r="D82" s="38"/>
      <c r="E82" s="38"/>
      <c r="F82" s="25" t="str">
        <f>E15</f>
        <v xml:space="preserve"> </v>
      </c>
      <c r="G82" s="38"/>
      <c r="H82" s="38"/>
      <c r="I82" s="30" t="s">
        <v>30</v>
      </c>
      <c r="J82" s="34" t="str">
        <f>E21</f>
        <v xml:space="preserve"> </v>
      </c>
      <c r="K82" s="38"/>
      <c r="L82" s="132"/>
      <c r="S82" s="36"/>
      <c r="T82" s="36"/>
      <c r="U82" s="36"/>
      <c r="V82" s="36"/>
      <c r="W82" s="36"/>
      <c r="X82" s="36"/>
      <c r="Y82" s="36"/>
      <c r="Z82" s="36"/>
      <c r="AA82" s="36"/>
      <c r="AB82" s="36"/>
      <c r="AC82" s="36"/>
      <c r="AD82" s="36"/>
      <c r="AE82" s="36"/>
    </row>
    <row r="83" spans="1:31" s="2" customFormat="1" ht="15.15" customHeight="1">
      <c r="A83" s="36"/>
      <c r="B83" s="37"/>
      <c r="C83" s="30" t="s">
        <v>28</v>
      </c>
      <c r="D83" s="38"/>
      <c r="E83" s="38"/>
      <c r="F83" s="25" t="str">
        <f>IF(E18="","",E18)</f>
        <v>Vyplň údaj</v>
      </c>
      <c r="G83" s="38"/>
      <c r="H83" s="38"/>
      <c r="I83" s="30" t="s">
        <v>32</v>
      </c>
      <c r="J83" s="34" t="str">
        <f>E24</f>
        <v xml:space="preserve"> </v>
      </c>
      <c r="K83" s="38"/>
      <c r="L83" s="132"/>
      <c r="S83" s="36"/>
      <c r="T83" s="36"/>
      <c r="U83" s="36"/>
      <c r="V83" s="36"/>
      <c r="W83" s="36"/>
      <c r="X83" s="36"/>
      <c r="Y83" s="36"/>
      <c r="Z83" s="36"/>
      <c r="AA83" s="36"/>
      <c r="AB83" s="36"/>
      <c r="AC83" s="36"/>
      <c r="AD83" s="36"/>
      <c r="AE83" s="36"/>
    </row>
    <row r="84" spans="1:31" s="2" customFormat="1" ht="10.3" customHeight="1">
      <c r="A84" s="36"/>
      <c r="B84" s="37"/>
      <c r="C84" s="38"/>
      <c r="D84" s="38"/>
      <c r="E84" s="38"/>
      <c r="F84" s="38"/>
      <c r="G84" s="38"/>
      <c r="H84" s="38"/>
      <c r="I84" s="38"/>
      <c r="J84" s="38"/>
      <c r="K84" s="38"/>
      <c r="L84" s="132"/>
      <c r="S84" s="36"/>
      <c r="T84" s="36"/>
      <c r="U84" s="36"/>
      <c r="V84" s="36"/>
      <c r="W84" s="36"/>
      <c r="X84" s="36"/>
      <c r="Y84" s="36"/>
      <c r="Z84" s="36"/>
      <c r="AA84" s="36"/>
      <c r="AB84" s="36"/>
      <c r="AC84" s="36"/>
      <c r="AD84" s="36"/>
      <c r="AE84" s="36"/>
    </row>
    <row r="85" spans="1:31" s="11" customFormat="1" ht="29.25" customHeight="1">
      <c r="A85" s="175"/>
      <c r="B85" s="176"/>
      <c r="C85" s="177" t="s">
        <v>148</v>
      </c>
      <c r="D85" s="178" t="s">
        <v>54</v>
      </c>
      <c r="E85" s="178" t="s">
        <v>50</v>
      </c>
      <c r="F85" s="178" t="s">
        <v>51</v>
      </c>
      <c r="G85" s="178" t="s">
        <v>149</v>
      </c>
      <c r="H85" s="178" t="s">
        <v>150</v>
      </c>
      <c r="I85" s="178" t="s">
        <v>151</v>
      </c>
      <c r="J85" s="178" t="s">
        <v>115</v>
      </c>
      <c r="K85" s="179" t="s">
        <v>152</v>
      </c>
      <c r="L85" s="180"/>
      <c r="M85" s="90" t="s">
        <v>19</v>
      </c>
      <c r="N85" s="91" t="s">
        <v>39</v>
      </c>
      <c r="O85" s="91" t="s">
        <v>153</v>
      </c>
      <c r="P85" s="91" t="s">
        <v>154</v>
      </c>
      <c r="Q85" s="91" t="s">
        <v>155</v>
      </c>
      <c r="R85" s="91" t="s">
        <v>156</v>
      </c>
      <c r="S85" s="91" t="s">
        <v>157</v>
      </c>
      <c r="T85" s="92" t="s">
        <v>158</v>
      </c>
      <c r="U85" s="175"/>
      <c r="V85" s="175"/>
      <c r="W85" s="175"/>
      <c r="X85" s="175"/>
      <c r="Y85" s="175"/>
      <c r="Z85" s="175"/>
      <c r="AA85" s="175"/>
      <c r="AB85" s="175"/>
      <c r="AC85" s="175"/>
      <c r="AD85" s="175"/>
      <c r="AE85" s="175"/>
    </row>
    <row r="86" spans="1:63" s="2" customFormat="1" ht="22.8" customHeight="1">
      <c r="A86" s="36"/>
      <c r="B86" s="37"/>
      <c r="C86" s="97" t="s">
        <v>159</v>
      </c>
      <c r="D86" s="38"/>
      <c r="E86" s="38"/>
      <c r="F86" s="38"/>
      <c r="G86" s="38"/>
      <c r="H86" s="38"/>
      <c r="I86" s="38"/>
      <c r="J86" s="181">
        <f>BK86</f>
        <v>0</v>
      </c>
      <c r="K86" s="38"/>
      <c r="L86" s="42"/>
      <c r="M86" s="93"/>
      <c r="N86" s="182"/>
      <c r="O86" s="94"/>
      <c r="P86" s="183">
        <f>P87+P118+P143+P168+P185+P191+P198</f>
        <v>0</v>
      </c>
      <c r="Q86" s="94"/>
      <c r="R86" s="183">
        <f>R87+R118+R143+R168+R185+R191+R198</f>
        <v>0</v>
      </c>
      <c r="S86" s="94"/>
      <c r="T86" s="184">
        <f>T87+T118+T143+T168+T185+T191+T198</f>
        <v>0</v>
      </c>
      <c r="U86" s="36"/>
      <c r="V86" s="36"/>
      <c r="W86" s="36"/>
      <c r="X86" s="36"/>
      <c r="Y86" s="36"/>
      <c r="Z86" s="36"/>
      <c r="AA86" s="36"/>
      <c r="AB86" s="36"/>
      <c r="AC86" s="36"/>
      <c r="AD86" s="36"/>
      <c r="AE86" s="36"/>
      <c r="AT86" s="15" t="s">
        <v>68</v>
      </c>
      <c r="AU86" s="15" t="s">
        <v>116</v>
      </c>
      <c r="BK86" s="185">
        <f>BK87+BK118+BK143+BK168+BK185+BK191+BK198</f>
        <v>0</v>
      </c>
    </row>
    <row r="87" spans="1:63" s="12" customFormat="1" ht="25.9" customHeight="1">
      <c r="A87" s="12"/>
      <c r="B87" s="186"/>
      <c r="C87" s="187"/>
      <c r="D87" s="188" t="s">
        <v>68</v>
      </c>
      <c r="E87" s="189" t="s">
        <v>3471</v>
      </c>
      <c r="F87" s="189" t="s">
        <v>3818</v>
      </c>
      <c r="G87" s="187"/>
      <c r="H87" s="187"/>
      <c r="I87" s="190"/>
      <c r="J87" s="191">
        <f>BK87</f>
        <v>0</v>
      </c>
      <c r="K87" s="187"/>
      <c r="L87" s="192"/>
      <c r="M87" s="193"/>
      <c r="N87" s="194"/>
      <c r="O87" s="194"/>
      <c r="P87" s="195">
        <f>SUM(P88:P117)</f>
        <v>0</v>
      </c>
      <c r="Q87" s="194"/>
      <c r="R87" s="195">
        <f>SUM(R88:R117)</f>
        <v>0</v>
      </c>
      <c r="S87" s="194"/>
      <c r="T87" s="196">
        <f>SUM(T88:T117)</f>
        <v>0</v>
      </c>
      <c r="U87" s="12"/>
      <c r="V87" s="12"/>
      <c r="W87" s="12"/>
      <c r="X87" s="12"/>
      <c r="Y87" s="12"/>
      <c r="Z87" s="12"/>
      <c r="AA87" s="12"/>
      <c r="AB87" s="12"/>
      <c r="AC87" s="12"/>
      <c r="AD87" s="12"/>
      <c r="AE87" s="12"/>
      <c r="AR87" s="197" t="s">
        <v>77</v>
      </c>
      <c r="AT87" s="198" t="s">
        <v>68</v>
      </c>
      <c r="AU87" s="198" t="s">
        <v>69</v>
      </c>
      <c r="AY87" s="197" t="s">
        <v>162</v>
      </c>
      <c r="BK87" s="199">
        <f>SUM(BK88:BK117)</f>
        <v>0</v>
      </c>
    </row>
    <row r="88" spans="1:65" s="2" customFormat="1" ht="123" customHeight="1">
      <c r="A88" s="36"/>
      <c r="B88" s="37"/>
      <c r="C88" s="202" t="s">
        <v>77</v>
      </c>
      <c r="D88" s="202" t="s">
        <v>164</v>
      </c>
      <c r="E88" s="203" t="s">
        <v>3819</v>
      </c>
      <c r="F88" s="204" t="s">
        <v>3820</v>
      </c>
      <c r="G88" s="205" t="s">
        <v>3535</v>
      </c>
      <c r="H88" s="206">
        <v>1</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79</v>
      </c>
    </row>
    <row r="89" spans="1:65" s="2" customFormat="1" ht="21.75" customHeight="1">
      <c r="A89" s="36"/>
      <c r="B89" s="37"/>
      <c r="C89" s="202" t="s">
        <v>79</v>
      </c>
      <c r="D89" s="202" t="s">
        <v>164</v>
      </c>
      <c r="E89" s="203" t="s">
        <v>3821</v>
      </c>
      <c r="F89" s="204" t="s">
        <v>3822</v>
      </c>
      <c r="G89" s="205" t="s">
        <v>3535</v>
      </c>
      <c r="H89" s="206">
        <v>4</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169</v>
      </c>
    </row>
    <row r="90" spans="1:65" s="2" customFormat="1" ht="24.15" customHeight="1">
      <c r="A90" s="36"/>
      <c r="B90" s="37"/>
      <c r="C90" s="202" t="s">
        <v>177</v>
      </c>
      <c r="D90" s="202" t="s">
        <v>164</v>
      </c>
      <c r="E90" s="203" t="s">
        <v>3823</v>
      </c>
      <c r="F90" s="204" t="s">
        <v>3824</v>
      </c>
      <c r="G90" s="205" t="s">
        <v>3535</v>
      </c>
      <c r="H90" s="206">
        <v>4</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193</v>
      </c>
    </row>
    <row r="91" spans="1:65" s="2" customFormat="1" ht="24.15" customHeight="1">
      <c r="A91" s="36"/>
      <c r="B91" s="37"/>
      <c r="C91" s="202" t="s">
        <v>169</v>
      </c>
      <c r="D91" s="202" t="s">
        <v>164</v>
      </c>
      <c r="E91" s="203" t="s">
        <v>3825</v>
      </c>
      <c r="F91" s="204" t="s">
        <v>3826</v>
      </c>
      <c r="G91" s="205" t="s">
        <v>3535</v>
      </c>
      <c r="H91" s="206">
        <v>4</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204</v>
      </c>
    </row>
    <row r="92" spans="1:65" s="2" customFormat="1" ht="24.15" customHeight="1">
      <c r="A92" s="36"/>
      <c r="B92" s="37"/>
      <c r="C92" s="202" t="s">
        <v>188</v>
      </c>
      <c r="D92" s="202" t="s">
        <v>164</v>
      </c>
      <c r="E92" s="203" t="s">
        <v>3827</v>
      </c>
      <c r="F92" s="204" t="s">
        <v>3828</v>
      </c>
      <c r="G92" s="205" t="s">
        <v>3535</v>
      </c>
      <c r="H92" s="206">
        <v>6</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104</v>
      </c>
    </row>
    <row r="93" spans="1:65" s="2" customFormat="1" ht="37.8" customHeight="1">
      <c r="A93" s="36"/>
      <c r="B93" s="37"/>
      <c r="C93" s="202" t="s">
        <v>193</v>
      </c>
      <c r="D93" s="202" t="s">
        <v>164</v>
      </c>
      <c r="E93" s="203" t="s">
        <v>3829</v>
      </c>
      <c r="F93" s="204" t="s">
        <v>3830</v>
      </c>
      <c r="G93" s="205" t="s">
        <v>296</v>
      </c>
      <c r="H93" s="206">
        <v>1</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220</v>
      </c>
    </row>
    <row r="94" spans="1:65" s="2" customFormat="1" ht="37.8" customHeight="1">
      <c r="A94" s="36"/>
      <c r="B94" s="37"/>
      <c r="C94" s="202" t="s">
        <v>199</v>
      </c>
      <c r="D94" s="202" t="s">
        <v>164</v>
      </c>
      <c r="E94" s="203" t="s">
        <v>3831</v>
      </c>
      <c r="F94" s="204" t="s">
        <v>3832</v>
      </c>
      <c r="G94" s="205" t="s">
        <v>3535</v>
      </c>
      <c r="H94" s="206">
        <v>1</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229</v>
      </c>
    </row>
    <row r="95" spans="1:65" s="2" customFormat="1" ht="16.5" customHeight="1">
      <c r="A95" s="36"/>
      <c r="B95" s="37"/>
      <c r="C95" s="202" t="s">
        <v>204</v>
      </c>
      <c r="D95" s="202" t="s">
        <v>164</v>
      </c>
      <c r="E95" s="203" t="s">
        <v>3833</v>
      </c>
      <c r="F95" s="204" t="s">
        <v>3834</v>
      </c>
      <c r="G95" s="205" t="s">
        <v>3535</v>
      </c>
      <c r="H95" s="206">
        <v>4</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238</v>
      </c>
    </row>
    <row r="96" spans="1:65" s="2" customFormat="1" ht="21.75" customHeight="1">
      <c r="A96" s="36"/>
      <c r="B96" s="37"/>
      <c r="C96" s="202" t="s">
        <v>209</v>
      </c>
      <c r="D96" s="202" t="s">
        <v>164</v>
      </c>
      <c r="E96" s="203" t="s">
        <v>3835</v>
      </c>
      <c r="F96" s="204" t="s">
        <v>3836</v>
      </c>
      <c r="G96" s="205" t="s">
        <v>3535</v>
      </c>
      <c r="H96" s="206">
        <v>1</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249</v>
      </c>
    </row>
    <row r="97" spans="1:65" s="2" customFormat="1" ht="33" customHeight="1">
      <c r="A97" s="36"/>
      <c r="B97" s="37"/>
      <c r="C97" s="202" t="s">
        <v>104</v>
      </c>
      <c r="D97" s="202" t="s">
        <v>164</v>
      </c>
      <c r="E97" s="203" t="s">
        <v>3837</v>
      </c>
      <c r="F97" s="204" t="s">
        <v>3838</v>
      </c>
      <c r="G97" s="205" t="s">
        <v>235</v>
      </c>
      <c r="H97" s="206">
        <v>25.2</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260</v>
      </c>
    </row>
    <row r="98" spans="1:65" s="2" customFormat="1" ht="33" customHeight="1">
      <c r="A98" s="36"/>
      <c r="B98" s="37"/>
      <c r="C98" s="202" t="s">
        <v>107</v>
      </c>
      <c r="D98" s="202" t="s">
        <v>164</v>
      </c>
      <c r="E98" s="203" t="s">
        <v>3839</v>
      </c>
      <c r="F98" s="204" t="s">
        <v>3840</v>
      </c>
      <c r="G98" s="205" t="s">
        <v>235</v>
      </c>
      <c r="H98" s="206">
        <v>76.8</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269</v>
      </c>
    </row>
    <row r="99" spans="1:65" s="2" customFormat="1" ht="33" customHeight="1">
      <c r="A99" s="36"/>
      <c r="B99" s="37"/>
      <c r="C99" s="202" t="s">
        <v>220</v>
      </c>
      <c r="D99" s="202" t="s">
        <v>164</v>
      </c>
      <c r="E99" s="203" t="s">
        <v>3841</v>
      </c>
      <c r="F99" s="204" t="s">
        <v>3842</v>
      </c>
      <c r="G99" s="205" t="s">
        <v>235</v>
      </c>
      <c r="H99" s="206">
        <v>72</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278</v>
      </c>
    </row>
    <row r="100" spans="1:65" s="2" customFormat="1" ht="33" customHeight="1">
      <c r="A100" s="36"/>
      <c r="B100" s="37"/>
      <c r="C100" s="202" t="s">
        <v>225</v>
      </c>
      <c r="D100" s="202" t="s">
        <v>164</v>
      </c>
      <c r="E100" s="203" t="s">
        <v>3843</v>
      </c>
      <c r="F100" s="204" t="s">
        <v>3844</v>
      </c>
      <c r="G100" s="205" t="s">
        <v>235</v>
      </c>
      <c r="H100" s="206">
        <v>22.8</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288</v>
      </c>
    </row>
    <row r="101" spans="1:65" s="2" customFormat="1" ht="33" customHeight="1">
      <c r="A101" s="36"/>
      <c r="B101" s="37"/>
      <c r="C101" s="202" t="s">
        <v>229</v>
      </c>
      <c r="D101" s="202" t="s">
        <v>164</v>
      </c>
      <c r="E101" s="203" t="s">
        <v>3845</v>
      </c>
      <c r="F101" s="204" t="s">
        <v>3846</v>
      </c>
      <c r="G101" s="205" t="s">
        <v>235</v>
      </c>
      <c r="H101" s="206">
        <v>4.8</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298</v>
      </c>
    </row>
    <row r="102" spans="1:65" s="2" customFormat="1" ht="24.15" customHeight="1">
      <c r="A102" s="36"/>
      <c r="B102" s="37"/>
      <c r="C102" s="202" t="s">
        <v>8</v>
      </c>
      <c r="D102" s="202" t="s">
        <v>164</v>
      </c>
      <c r="E102" s="203" t="s">
        <v>3847</v>
      </c>
      <c r="F102" s="204" t="s">
        <v>3848</v>
      </c>
      <c r="G102" s="205" t="s">
        <v>327</v>
      </c>
      <c r="H102" s="206">
        <v>7.2</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306</v>
      </c>
    </row>
    <row r="103" spans="1:65" s="2" customFormat="1" ht="24.15" customHeight="1">
      <c r="A103" s="36"/>
      <c r="B103" s="37"/>
      <c r="C103" s="202" t="s">
        <v>238</v>
      </c>
      <c r="D103" s="202" t="s">
        <v>164</v>
      </c>
      <c r="E103" s="203" t="s">
        <v>3849</v>
      </c>
      <c r="F103" s="204" t="s">
        <v>3850</v>
      </c>
      <c r="G103" s="205" t="s">
        <v>327</v>
      </c>
      <c r="H103" s="206">
        <v>2.4</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314</v>
      </c>
    </row>
    <row r="104" spans="1:65" s="2" customFormat="1" ht="24.15" customHeight="1">
      <c r="A104" s="36"/>
      <c r="B104" s="37"/>
      <c r="C104" s="202" t="s">
        <v>244</v>
      </c>
      <c r="D104" s="202" t="s">
        <v>164</v>
      </c>
      <c r="E104" s="203" t="s">
        <v>3851</v>
      </c>
      <c r="F104" s="204" t="s">
        <v>3852</v>
      </c>
      <c r="G104" s="205" t="s">
        <v>327</v>
      </c>
      <c r="H104" s="206">
        <v>1.2</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324</v>
      </c>
    </row>
    <row r="105" spans="1:65" s="2" customFormat="1" ht="24.15" customHeight="1">
      <c r="A105" s="36"/>
      <c r="B105" s="37"/>
      <c r="C105" s="202" t="s">
        <v>249</v>
      </c>
      <c r="D105" s="202" t="s">
        <v>164</v>
      </c>
      <c r="E105" s="203" t="s">
        <v>3853</v>
      </c>
      <c r="F105" s="204" t="s">
        <v>3854</v>
      </c>
      <c r="G105" s="205" t="s">
        <v>327</v>
      </c>
      <c r="H105" s="206">
        <v>3.6</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335</v>
      </c>
    </row>
    <row r="106" spans="1:65" s="2" customFormat="1" ht="24.15" customHeight="1">
      <c r="A106" s="36"/>
      <c r="B106" s="37"/>
      <c r="C106" s="202" t="s">
        <v>254</v>
      </c>
      <c r="D106" s="202" t="s">
        <v>164</v>
      </c>
      <c r="E106" s="203" t="s">
        <v>3855</v>
      </c>
      <c r="F106" s="204" t="s">
        <v>3856</v>
      </c>
      <c r="G106" s="205" t="s">
        <v>235</v>
      </c>
      <c r="H106" s="206">
        <v>204</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345</v>
      </c>
    </row>
    <row r="107" spans="1:65" s="2" customFormat="1" ht="16.5" customHeight="1">
      <c r="A107" s="36"/>
      <c r="B107" s="37"/>
      <c r="C107" s="202" t="s">
        <v>260</v>
      </c>
      <c r="D107" s="202" t="s">
        <v>164</v>
      </c>
      <c r="E107" s="203" t="s">
        <v>3857</v>
      </c>
      <c r="F107" s="204" t="s">
        <v>3858</v>
      </c>
      <c r="G107" s="205" t="s">
        <v>3535</v>
      </c>
      <c r="H107" s="206">
        <v>1</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355</v>
      </c>
    </row>
    <row r="108" spans="1:65" s="2" customFormat="1" ht="16.5" customHeight="1">
      <c r="A108" s="36"/>
      <c r="B108" s="37"/>
      <c r="C108" s="202" t="s">
        <v>7</v>
      </c>
      <c r="D108" s="202" t="s">
        <v>164</v>
      </c>
      <c r="E108" s="203" t="s">
        <v>3859</v>
      </c>
      <c r="F108" s="204" t="s">
        <v>3860</v>
      </c>
      <c r="G108" s="205" t="s">
        <v>3535</v>
      </c>
      <c r="H108" s="206">
        <v>6</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365</v>
      </c>
    </row>
    <row r="109" spans="1:65" s="2" customFormat="1" ht="24.15" customHeight="1">
      <c r="A109" s="36"/>
      <c r="B109" s="37"/>
      <c r="C109" s="202" t="s">
        <v>269</v>
      </c>
      <c r="D109" s="202" t="s">
        <v>164</v>
      </c>
      <c r="E109" s="203" t="s">
        <v>3861</v>
      </c>
      <c r="F109" s="204" t="s">
        <v>3862</v>
      </c>
      <c r="G109" s="205" t="s">
        <v>296</v>
      </c>
      <c r="H109" s="206">
        <v>1</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375</v>
      </c>
    </row>
    <row r="110" spans="1:65" s="2" customFormat="1" ht="24.15" customHeight="1">
      <c r="A110" s="36"/>
      <c r="B110" s="37"/>
      <c r="C110" s="202" t="s">
        <v>273</v>
      </c>
      <c r="D110" s="202" t="s">
        <v>164</v>
      </c>
      <c r="E110" s="203" t="s">
        <v>3863</v>
      </c>
      <c r="F110" s="204" t="s">
        <v>3864</v>
      </c>
      <c r="G110" s="205" t="s">
        <v>3535</v>
      </c>
      <c r="H110" s="206">
        <v>1</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385</v>
      </c>
    </row>
    <row r="111" spans="1:65" s="2" customFormat="1" ht="24.15" customHeight="1">
      <c r="A111" s="36"/>
      <c r="B111" s="37"/>
      <c r="C111" s="202" t="s">
        <v>278</v>
      </c>
      <c r="D111" s="202" t="s">
        <v>164</v>
      </c>
      <c r="E111" s="203" t="s">
        <v>3865</v>
      </c>
      <c r="F111" s="204" t="s">
        <v>3866</v>
      </c>
      <c r="G111" s="205" t="s">
        <v>3535</v>
      </c>
      <c r="H111" s="206">
        <v>1</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395</v>
      </c>
    </row>
    <row r="112" spans="1:65" s="2" customFormat="1" ht="16.5" customHeight="1">
      <c r="A112" s="36"/>
      <c r="B112" s="37"/>
      <c r="C112" s="202" t="s">
        <v>283</v>
      </c>
      <c r="D112" s="202" t="s">
        <v>164</v>
      </c>
      <c r="E112" s="203" t="s">
        <v>3867</v>
      </c>
      <c r="F112" s="204" t="s">
        <v>3868</v>
      </c>
      <c r="G112" s="205" t="s">
        <v>3535</v>
      </c>
      <c r="H112" s="206">
        <v>1</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405</v>
      </c>
    </row>
    <row r="113" spans="1:65" s="2" customFormat="1" ht="21.75" customHeight="1">
      <c r="A113" s="36"/>
      <c r="B113" s="37"/>
      <c r="C113" s="202" t="s">
        <v>288</v>
      </c>
      <c r="D113" s="202" t="s">
        <v>164</v>
      </c>
      <c r="E113" s="203" t="s">
        <v>3869</v>
      </c>
      <c r="F113" s="204" t="s">
        <v>3870</v>
      </c>
      <c r="G113" s="205" t="s">
        <v>3546</v>
      </c>
      <c r="H113" s="206">
        <v>36</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415</v>
      </c>
    </row>
    <row r="114" spans="1:65" s="2" customFormat="1" ht="21.75" customHeight="1">
      <c r="A114" s="36"/>
      <c r="B114" s="37"/>
      <c r="C114" s="202" t="s">
        <v>293</v>
      </c>
      <c r="D114" s="202" t="s">
        <v>164</v>
      </c>
      <c r="E114" s="203" t="s">
        <v>3871</v>
      </c>
      <c r="F114" s="204" t="s">
        <v>3872</v>
      </c>
      <c r="G114" s="205" t="s">
        <v>3535</v>
      </c>
      <c r="H114" s="206">
        <v>1</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425</v>
      </c>
    </row>
    <row r="115" spans="1:65" s="2" customFormat="1" ht="21.75" customHeight="1">
      <c r="A115" s="36"/>
      <c r="B115" s="37"/>
      <c r="C115" s="202" t="s">
        <v>298</v>
      </c>
      <c r="D115" s="202" t="s">
        <v>164</v>
      </c>
      <c r="E115" s="203" t="s">
        <v>3873</v>
      </c>
      <c r="F115" s="204" t="s">
        <v>3874</v>
      </c>
      <c r="G115" s="205" t="s">
        <v>3535</v>
      </c>
      <c r="H115" s="206">
        <v>1</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435</v>
      </c>
    </row>
    <row r="116" spans="1:65" s="2" customFormat="1" ht="37.8" customHeight="1">
      <c r="A116" s="36"/>
      <c r="B116" s="37"/>
      <c r="C116" s="202" t="s">
        <v>302</v>
      </c>
      <c r="D116" s="202" t="s">
        <v>164</v>
      </c>
      <c r="E116" s="203" t="s">
        <v>3875</v>
      </c>
      <c r="F116" s="204" t="s">
        <v>3876</v>
      </c>
      <c r="G116" s="205" t="s">
        <v>3535</v>
      </c>
      <c r="H116" s="206">
        <v>4</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445</v>
      </c>
    </row>
    <row r="117" spans="1:65" s="2" customFormat="1" ht="37.8" customHeight="1">
      <c r="A117" s="36"/>
      <c r="B117" s="37"/>
      <c r="C117" s="202" t="s">
        <v>306</v>
      </c>
      <c r="D117" s="202" t="s">
        <v>164</v>
      </c>
      <c r="E117" s="203" t="s">
        <v>3877</v>
      </c>
      <c r="F117" s="204" t="s">
        <v>3878</v>
      </c>
      <c r="G117" s="205" t="s">
        <v>3535</v>
      </c>
      <c r="H117" s="206">
        <v>1</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455</v>
      </c>
    </row>
    <row r="118" spans="1:63" s="12" customFormat="1" ht="25.9" customHeight="1">
      <c r="A118" s="12"/>
      <c r="B118" s="186"/>
      <c r="C118" s="187"/>
      <c r="D118" s="188" t="s">
        <v>68</v>
      </c>
      <c r="E118" s="189" t="s">
        <v>3542</v>
      </c>
      <c r="F118" s="189" t="s">
        <v>3879</v>
      </c>
      <c r="G118" s="187"/>
      <c r="H118" s="187"/>
      <c r="I118" s="190"/>
      <c r="J118" s="191">
        <f>BK118</f>
        <v>0</v>
      </c>
      <c r="K118" s="187"/>
      <c r="L118" s="192"/>
      <c r="M118" s="193"/>
      <c r="N118" s="194"/>
      <c r="O118" s="194"/>
      <c r="P118" s="195">
        <f>SUM(P119:P142)</f>
        <v>0</v>
      </c>
      <c r="Q118" s="194"/>
      <c r="R118" s="195">
        <f>SUM(R119:R142)</f>
        <v>0</v>
      </c>
      <c r="S118" s="194"/>
      <c r="T118" s="196">
        <f>SUM(T119:T142)</f>
        <v>0</v>
      </c>
      <c r="U118" s="12"/>
      <c r="V118" s="12"/>
      <c r="W118" s="12"/>
      <c r="X118" s="12"/>
      <c r="Y118" s="12"/>
      <c r="Z118" s="12"/>
      <c r="AA118" s="12"/>
      <c r="AB118" s="12"/>
      <c r="AC118" s="12"/>
      <c r="AD118" s="12"/>
      <c r="AE118" s="12"/>
      <c r="AR118" s="197" t="s">
        <v>77</v>
      </c>
      <c r="AT118" s="198" t="s">
        <v>68</v>
      </c>
      <c r="AU118" s="198" t="s">
        <v>69</v>
      </c>
      <c r="AY118" s="197" t="s">
        <v>162</v>
      </c>
      <c r="BK118" s="199">
        <f>SUM(BK119:BK142)</f>
        <v>0</v>
      </c>
    </row>
    <row r="119" spans="1:65" s="2" customFormat="1" ht="114.9" customHeight="1">
      <c r="A119" s="36"/>
      <c r="B119" s="37"/>
      <c r="C119" s="202" t="s">
        <v>310</v>
      </c>
      <c r="D119" s="202" t="s">
        <v>164</v>
      </c>
      <c r="E119" s="203" t="s">
        <v>3880</v>
      </c>
      <c r="F119" s="204" t="s">
        <v>3881</v>
      </c>
      <c r="G119" s="205" t="s">
        <v>3535</v>
      </c>
      <c r="H119" s="206">
        <v>1</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467</v>
      </c>
    </row>
    <row r="120" spans="1:65" s="2" customFormat="1" ht="21.75" customHeight="1">
      <c r="A120" s="36"/>
      <c r="B120" s="37"/>
      <c r="C120" s="202" t="s">
        <v>314</v>
      </c>
      <c r="D120" s="202" t="s">
        <v>164</v>
      </c>
      <c r="E120" s="203" t="s">
        <v>3882</v>
      </c>
      <c r="F120" s="204" t="s">
        <v>3822</v>
      </c>
      <c r="G120" s="205" t="s">
        <v>3535</v>
      </c>
      <c r="H120" s="206">
        <v>2</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77</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477</v>
      </c>
    </row>
    <row r="121" spans="1:65" s="2" customFormat="1" ht="21.75" customHeight="1">
      <c r="A121" s="36"/>
      <c r="B121" s="37"/>
      <c r="C121" s="202" t="s">
        <v>319</v>
      </c>
      <c r="D121" s="202" t="s">
        <v>164</v>
      </c>
      <c r="E121" s="203" t="s">
        <v>3883</v>
      </c>
      <c r="F121" s="204" t="s">
        <v>3884</v>
      </c>
      <c r="G121" s="205" t="s">
        <v>3535</v>
      </c>
      <c r="H121" s="206">
        <v>4</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487</v>
      </c>
    </row>
    <row r="122" spans="1:65" s="2" customFormat="1" ht="33" customHeight="1">
      <c r="A122" s="36"/>
      <c r="B122" s="37"/>
      <c r="C122" s="202" t="s">
        <v>324</v>
      </c>
      <c r="D122" s="202" t="s">
        <v>164</v>
      </c>
      <c r="E122" s="203" t="s">
        <v>3885</v>
      </c>
      <c r="F122" s="204" t="s">
        <v>3886</v>
      </c>
      <c r="G122" s="205" t="s">
        <v>3535</v>
      </c>
      <c r="H122" s="206">
        <v>2</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497</v>
      </c>
    </row>
    <row r="123" spans="1:65" s="2" customFormat="1" ht="24.15" customHeight="1">
      <c r="A123" s="36"/>
      <c r="B123" s="37"/>
      <c r="C123" s="202" t="s">
        <v>330</v>
      </c>
      <c r="D123" s="202" t="s">
        <v>164</v>
      </c>
      <c r="E123" s="203" t="s">
        <v>3887</v>
      </c>
      <c r="F123" s="204" t="s">
        <v>3888</v>
      </c>
      <c r="G123" s="205" t="s">
        <v>3535</v>
      </c>
      <c r="H123" s="206">
        <v>1</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507</v>
      </c>
    </row>
    <row r="124" spans="1:65" s="2" customFormat="1" ht="24.15" customHeight="1">
      <c r="A124" s="36"/>
      <c r="B124" s="37"/>
      <c r="C124" s="202" t="s">
        <v>335</v>
      </c>
      <c r="D124" s="202" t="s">
        <v>164</v>
      </c>
      <c r="E124" s="203" t="s">
        <v>3889</v>
      </c>
      <c r="F124" s="204" t="s">
        <v>3890</v>
      </c>
      <c r="G124" s="205" t="s">
        <v>3535</v>
      </c>
      <c r="H124" s="206">
        <v>6</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517</v>
      </c>
    </row>
    <row r="125" spans="1:65" s="2" customFormat="1" ht="44.25" customHeight="1">
      <c r="A125" s="36"/>
      <c r="B125" s="37"/>
      <c r="C125" s="202" t="s">
        <v>340</v>
      </c>
      <c r="D125" s="202" t="s">
        <v>164</v>
      </c>
      <c r="E125" s="203" t="s">
        <v>3891</v>
      </c>
      <c r="F125" s="204" t="s">
        <v>3892</v>
      </c>
      <c r="G125" s="205" t="s">
        <v>296</v>
      </c>
      <c r="H125" s="206">
        <v>1</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528</v>
      </c>
    </row>
    <row r="126" spans="1:65" s="2" customFormat="1" ht="37.8" customHeight="1">
      <c r="A126" s="36"/>
      <c r="B126" s="37"/>
      <c r="C126" s="202" t="s">
        <v>345</v>
      </c>
      <c r="D126" s="202" t="s">
        <v>164</v>
      </c>
      <c r="E126" s="203" t="s">
        <v>3893</v>
      </c>
      <c r="F126" s="204" t="s">
        <v>3894</v>
      </c>
      <c r="G126" s="205" t="s">
        <v>296</v>
      </c>
      <c r="H126" s="206">
        <v>1</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544</v>
      </c>
    </row>
    <row r="127" spans="1:65" s="2" customFormat="1" ht="37.8" customHeight="1">
      <c r="A127" s="36"/>
      <c r="B127" s="37"/>
      <c r="C127" s="202" t="s">
        <v>350</v>
      </c>
      <c r="D127" s="202" t="s">
        <v>164</v>
      </c>
      <c r="E127" s="203" t="s">
        <v>3895</v>
      </c>
      <c r="F127" s="204" t="s">
        <v>3896</v>
      </c>
      <c r="G127" s="205" t="s">
        <v>296</v>
      </c>
      <c r="H127" s="206">
        <v>1</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554</v>
      </c>
    </row>
    <row r="128" spans="1:65" s="2" customFormat="1" ht="37.8" customHeight="1">
      <c r="A128" s="36"/>
      <c r="B128" s="37"/>
      <c r="C128" s="202" t="s">
        <v>355</v>
      </c>
      <c r="D128" s="202" t="s">
        <v>164</v>
      </c>
      <c r="E128" s="203" t="s">
        <v>3897</v>
      </c>
      <c r="F128" s="204" t="s">
        <v>3898</v>
      </c>
      <c r="G128" s="205" t="s">
        <v>296</v>
      </c>
      <c r="H128" s="206">
        <v>1</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564</v>
      </c>
    </row>
    <row r="129" spans="1:65" s="2" customFormat="1" ht="33" customHeight="1">
      <c r="A129" s="36"/>
      <c r="B129" s="37"/>
      <c r="C129" s="202" t="s">
        <v>360</v>
      </c>
      <c r="D129" s="202" t="s">
        <v>164</v>
      </c>
      <c r="E129" s="203" t="s">
        <v>3899</v>
      </c>
      <c r="F129" s="204" t="s">
        <v>3900</v>
      </c>
      <c r="G129" s="205" t="s">
        <v>3535</v>
      </c>
      <c r="H129" s="206">
        <v>8</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576</v>
      </c>
    </row>
    <row r="130" spans="1:65" s="2" customFormat="1" ht="24.15" customHeight="1">
      <c r="A130" s="36"/>
      <c r="B130" s="37"/>
      <c r="C130" s="202" t="s">
        <v>365</v>
      </c>
      <c r="D130" s="202" t="s">
        <v>164</v>
      </c>
      <c r="E130" s="203" t="s">
        <v>3901</v>
      </c>
      <c r="F130" s="204" t="s">
        <v>3902</v>
      </c>
      <c r="G130" s="205" t="s">
        <v>3535</v>
      </c>
      <c r="H130" s="206">
        <v>8</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585</v>
      </c>
    </row>
    <row r="131" spans="1:65" s="2" customFormat="1" ht="33" customHeight="1">
      <c r="A131" s="36"/>
      <c r="B131" s="37"/>
      <c r="C131" s="202" t="s">
        <v>370</v>
      </c>
      <c r="D131" s="202" t="s">
        <v>164</v>
      </c>
      <c r="E131" s="203" t="s">
        <v>3903</v>
      </c>
      <c r="F131" s="204" t="s">
        <v>3842</v>
      </c>
      <c r="G131" s="205" t="s">
        <v>235</v>
      </c>
      <c r="H131" s="206">
        <v>31.2</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77</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595</v>
      </c>
    </row>
    <row r="132" spans="1:65" s="2" customFormat="1" ht="33" customHeight="1">
      <c r="A132" s="36"/>
      <c r="B132" s="37"/>
      <c r="C132" s="202" t="s">
        <v>375</v>
      </c>
      <c r="D132" s="202" t="s">
        <v>164</v>
      </c>
      <c r="E132" s="203" t="s">
        <v>3904</v>
      </c>
      <c r="F132" s="204" t="s">
        <v>3844</v>
      </c>
      <c r="G132" s="205" t="s">
        <v>235</v>
      </c>
      <c r="H132" s="206">
        <v>28.8</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606</v>
      </c>
    </row>
    <row r="133" spans="1:65" s="2" customFormat="1" ht="38.55" customHeight="1">
      <c r="A133" s="36"/>
      <c r="B133" s="37"/>
      <c r="C133" s="202" t="s">
        <v>380</v>
      </c>
      <c r="D133" s="202" t="s">
        <v>164</v>
      </c>
      <c r="E133" s="203" t="s">
        <v>3905</v>
      </c>
      <c r="F133" s="204" t="s">
        <v>3906</v>
      </c>
      <c r="G133" s="205" t="s">
        <v>327</v>
      </c>
      <c r="H133" s="206">
        <v>34.8</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615</v>
      </c>
    </row>
    <row r="134" spans="1:65" s="2" customFormat="1" ht="24.15" customHeight="1">
      <c r="A134" s="36"/>
      <c r="B134" s="37"/>
      <c r="C134" s="202" t="s">
        <v>385</v>
      </c>
      <c r="D134" s="202" t="s">
        <v>164</v>
      </c>
      <c r="E134" s="203" t="s">
        <v>3907</v>
      </c>
      <c r="F134" s="204" t="s">
        <v>3856</v>
      </c>
      <c r="G134" s="205" t="s">
        <v>235</v>
      </c>
      <c r="H134" s="206">
        <v>90</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626</v>
      </c>
    </row>
    <row r="135" spans="1:65" s="2" customFormat="1" ht="16.5" customHeight="1">
      <c r="A135" s="36"/>
      <c r="B135" s="37"/>
      <c r="C135" s="202" t="s">
        <v>390</v>
      </c>
      <c r="D135" s="202" t="s">
        <v>164</v>
      </c>
      <c r="E135" s="203" t="s">
        <v>3908</v>
      </c>
      <c r="F135" s="204" t="s">
        <v>3909</v>
      </c>
      <c r="G135" s="205" t="s">
        <v>296</v>
      </c>
      <c r="H135" s="206">
        <v>1</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638</v>
      </c>
    </row>
    <row r="136" spans="1:65" s="2" customFormat="1" ht="16.5" customHeight="1">
      <c r="A136" s="36"/>
      <c r="B136" s="37"/>
      <c r="C136" s="202" t="s">
        <v>395</v>
      </c>
      <c r="D136" s="202" t="s">
        <v>164</v>
      </c>
      <c r="E136" s="203" t="s">
        <v>3910</v>
      </c>
      <c r="F136" s="204" t="s">
        <v>3858</v>
      </c>
      <c r="G136" s="205" t="s">
        <v>3535</v>
      </c>
      <c r="H136" s="206">
        <v>1</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77</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650</v>
      </c>
    </row>
    <row r="137" spans="1:65" s="2" customFormat="1" ht="16.5" customHeight="1">
      <c r="A137" s="36"/>
      <c r="B137" s="37"/>
      <c r="C137" s="202" t="s">
        <v>400</v>
      </c>
      <c r="D137" s="202" t="s">
        <v>164</v>
      </c>
      <c r="E137" s="203" t="s">
        <v>3911</v>
      </c>
      <c r="F137" s="204" t="s">
        <v>3860</v>
      </c>
      <c r="G137" s="205" t="s">
        <v>3535</v>
      </c>
      <c r="H137" s="206">
        <v>6</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663</v>
      </c>
    </row>
    <row r="138" spans="1:65" s="2" customFormat="1" ht="24.15" customHeight="1">
      <c r="A138" s="36"/>
      <c r="B138" s="37"/>
      <c r="C138" s="202" t="s">
        <v>405</v>
      </c>
      <c r="D138" s="202" t="s">
        <v>164</v>
      </c>
      <c r="E138" s="203" t="s">
        <v>3912</v>
      </c>
      <c r="F138" s="204" t="s">
        <v>3862</v>
      </c>
      <c r="G138" s="205" t="s">
        <v>296</v>
      </c>
      <c r="H138" s="206">
        <v>1</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671</v>
      </c>
    </row>
    <row r="139" spans="1:65" s="2" customFormat="1" ht="16.5" customHeight="1">
      <c r="A139" s="36"/>
      <c r="B139" s="37"/>
      <c r="C139" s="202" t="s">
        <v>410</v>
      </c>
      <c r="D139" s="202" t="s">
        <v>164</v>
      </c>
      <c r="E139" s="203" t="s">
        <v>3913</v>
      </c>
      <c r="F139" s="204" t="s">
        <v>3868</v>
      </c>
      <c r="G139" s="205" t="s">
        <v>3535</v>
      </c>
      <c r="H139" s="206">
        <v>1</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679</v>
      </c>
    </row>
    <row r="140" spans="1:65" s="2" customFormat="1" ht="21.75" customHeight="1">
      <c r="A140" s="36"/>
      <c r="B140" s="37"/>
      <c r="C140" s="202" t="s">
        <v>415</v>
      </c>
      <c r="D140" s="202" t="s">
        <v>164</v>
      </c>
      <c r="E140" s="203" t="s">
        <v>3914</v>
      </c>
      <c r="F140" s="204" t="s">
        <v>3870</v>
      </c>
      <c r="G140" s="205" t="s">
        <v>3546</v>
      </c>
      <c r="H140" s="206">
        <v>36</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689</v>
      </c>
    </row>
    <row r="141" spans="1:65" s="2" customFormat="1" ht="37.8" customHeight="1">
      <c r="A141" s="36"/>
      <c r="B141" s="37"/>
      <c r="C141" s="202" t="s">
        <v>420</v>
      </c>
      <c r="D141" s="202" t="s">
        <v>164</v>
      </c>
      <c r="E141" s="203" t="s">
        <v>3915</v>
      </c>
      <c r="F141" s="204" t="s">
        <v>3916</v>
      </c>
      <c r="G141" s="205" t="s">
        <v>3535</v>
      </c>
      <c r="H141" s="206">
        <v>6</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699</v>
      </c>
    </row>
    <row r="142" spans="1:65" s="2" customFormat="1" ht="37.8" customHeight="1">
      <c r="A142" s="36"/>
      <c r="B142" s="37"/>
      <c r="C142" s="202" t="s">
        <v>425</v>
      </c>
      <c r="D142" s="202" t="s">
        <v>164</v>
      </c>
      <c r="E142" s="203" t="s">
        <v>3917</v>
      </c>
      <c r="F142" s="204" t="s">
        <v>3918</v>
      </c>
      <c r="G142" s="205" t="s">
        <v>3535</v>
      </c>
      <c r="H142" s="206">
        <v>3</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709</v>
      </c>
    </row>
    <row r="143" spans="1:63" s="12" customFormat="1" ht="25.9" customHeight="1">
      <c r="A143" s="12"/>
      <c r="B143" s="186"/>
      <c r="C143" s="187"/>
      <c r="D143" s="188" t="s">
        <v>68</v>
      </c>
      <c r="E143" s="189" t="s">
        <v>3601</v>
      </c>
      <c r="F143" s="189" t="s">
        <v>3919</v>
      </c>
      <c r="G143" s="187"/>
      <c r="H143" s="187"/>
      <c r="I143" s="190"/>
      <c r="J143" s="191">
        <f>BK143</f>
        <v>0</v>
      </c>
      <c r="K143" s="187"/>
      <c r="L143" s="192"/>
      <c r="M143" s="193"/>
      <c r="N143" s="194"/>
      <c r="O143" s="194"/>
      <c r="P143" s="195">
        <f>SUM(P144:P167)</f>
        <v>0</v>
      </c>
      <c r="Q143" s="194"/>
      <c r="R143" s="195">
        <f>SUM(R144:R167)</f>
        <v>0</v>
      </c>
      <c r="S143" s="194"/>
      <c r="T143" s="196">
        <f>SUM(T144:T167)</f>
        <v>0</v>
      </c>
      <c r="U143" s="12"/>
      <c r="V143" s="12"/>
      <c r="W143" s="12"/>
      <c r="X143" s="12"/>
      <c r="Y143" s="12"/>
      <c r="Z143" s="12"/>
      <c r="AA143" s="12"/>
      <c r="AB143" s="12"/>
      <c r="AC143" s="12"/>
      <c r="AD143" s="12"/>
      <c r="AE143" s="12"/>
      <c r="AR143" s="197" t="s">
        <v>77</v>
      </c>
      <c r="AT143" s="198" t="s">
        <v>68</v>
      </c>
      <c r="AU143" s="198" t="s">
        <v>69</v>
      </c>
      <c r="AY143" s="197" t="s">
        <v>162</v>
      </c>
      <c r="BK143" s="199">
        <f>SUM(BK144:BK167)</f>
        <v>0</v>
      </c>
    </row>
    <row r="144" spans="1:65" s="2" customFormat="1" ht="111.75" customHeight="1">
      <c r="A144" s="36"/>
      <c r="B144" s="37"/>
      <c r="C144" s="202" t="s">
        <v>430</v>
      </c>
      <c r="D144" s="202" t="s">
        <v>164</v>
      </c>
      <c r="E144" s="203" t="s">
        <v>3920</v>
      </c>
      <c r="F144" s="204" t="s">
        <v>3921</v>
      </c>
      <c r="G144" s="205" t="s">
        <v>3535</v>
      </c>
      <c r="H144" s="206">
        <v>1</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721</v>
      </c>
    </row>
    <row r="145" spans="1:65" s="2" customFormat="1" ht="24.15" customHeight="1">
      <c r="A145" s="36"/>
      <c r="B145" s="37"/>
      <c r="C145" s="202" t="s">
        <v>435</v>
      </c>
      <c r="D145" s="202" t="s">
        <v>164</v>
      </c>
      <c r="E145" s="203" t="s">
        <v>3922</v>
      </c>
      <c r="F145" s="204" t="s">
        <v>3923</v>
      </c>
      <c r="G145" s="205" t="s">
        <v>3535</v>
      </c>
      <c r="H145" s="206">
        <v>4</v>
      </c>
      <c r="I145" s="207"/>
      <c r="J145" s="208">
        <f>ROUND(I145*H145,2)</f>
        <v>0</v>
      </c>
      <c r="K145" s="204" t="s">
        <v>19</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731</v>
      </c>
    </row>
    <row r="146" spans="1:65" s="2" customFormat="1" ht="24.15" customHeight="1">
      <c r="A146" s="36"/>
      <c r="B146" s="37"/>
      <c r="C146" s="202" t="s">
        <v>440</v>
      </c>
      <c r="D146" s="202" t="s">
        <v>164</v>
      </c>
      <c r="E146" s="203" t="s">
        <v>3924</v>
      </c>
      <c r="F146" s="204" t="s">
        <v>3925</v>
      </c>
      <c r="G146" s="205" t="s">
        <v>3535</v>
      </c>
      <c r="H146" s="206">
        <v>3</v>
      </c>
      <c r="I146" s="207"/>
      <c r="J146" s="208">
        <f>ROUND(I146*H146,2)</f>
        <v>0</v>
      </c>
      <c r="K146" s="204" t="s">
        <v>19</v>
      </c>
      <c r="L146" s="42"/>
      <c r="M146" s="209" t="s">
        <v>19</v>
      </c>
      <c r="N146" s="210" t="s">
        <v>40</v>
      </c>
      <c r="O146" s="82"/>
      <c r="P146" s="211">
        <f>O146*H146</f>
        <v>0</v>
      </c>
      <c r="Q146" s="211">
        <v>0</v>
      </c>
      <c r="R146" s="211">
        <f>Q146*H146</f>
        <v>0</v>
      </c>
      <c r="S146" s="211">
        <v>0</v>
      </c>
      <c r="T146" s="212">
        <f>S146*H146</f>
        <v>0</v>
      </c>
      <c r="U146" s="36"/>
      <c r="V146" s="36"/>
      <c r="W146" s="36"/>
      <c r="X146" s="36"/>
      <c r="Y146" s="36"/>
      <c r="Z146" s="36"/>
      <c r="AA146" s="36"/>
      <c r="AB146" s="36"/>
      <c r="AC146" s="36"/>
      <c r="AD146" s="36"/>
      <c r="AE146" s="36"/>
      <c r="AR146" s="213" t="s">
        <v>169</v>
      </c>
      <c r="AT146" s="213" t="s">
        <v>164</v>
      </c>
      <c r="AU146" s="213" t="s">
        <v>77</v>
      </c>
      <c r="AY146" s="15" t="s">
        <v>162</v>
      </c>
      <c r="BE146" s="214">
        <f>IF(N146="základní",J146,0)</f>
        <v>0</v>
      </c>
      <c r="BF146" s="214">
        <f>IF(N146="snížená",J146,0)</f>
        <v>0</v>
      </c>
      <c r="BG146" s="214">
        <f>IF(N146="zákl. přenesená",J146,0)</f>
        <v>0</v>
      </c>
      <c r="BH146" s="214">
        <f>IF(N146="sníž. přenesená",J146,0)</f>
        <v>0</v>
      </c>
      <c r="BI146" s="214">
        <f>IF(N146="nulová",J146,0)</f>
        <v>0</v>
      </c>
      <c r="BJ146" s="15" t="s">
        <v>77</v>
      </c>
      <c r="BK146" s="214">
        <f>ROUND(I146*H146,2)</f>
        <v>0</v>
      </c>
      <c r="BL146" s="15" t="s">
        <v>169</v>
      </c>
      <c r="BM146" s="213" t="s">
        <v>741</v>
      </c>
    </row>
    <row r="147" spans="1:65" s="2" customFormat="1" ht="24.15" customHeight="1">
      <c r="A147" s="36"/>
      <c r="B147" s="37"/>
      <c r="C147" s="202" t="s">
        <v>445</v>
      </c>
      <c r="D147" s="202" t="s">
        <v>164</v>
      </c>
      <c r="E147" s="203" t="s">
        <v>3926</v>
      </c>
      <c r="F147" s="204" t="s">
        <v>3824</v>
      </c>
      <c r="G147" s="205" t="s">
        <v>3535</v>
      </c>
      <c r="H147" s="206">
        <v>9</v>
      </c>
      <c r="I147" s="207"/>
      <c r="J147" s="208">
        <f>ROUND(I147*H147,2)</f>
        <v>0</v>
      </c>
      <c r="K147" s="204" t="s">
        <v>19</v>
      </c>
      <c r="L147" s="42"/>
      <c r="M147" s="209" t="s">
        <v>19</v>
      </c>
      <c r="N147" s="210" t="s">
        <v>40</v>
      </c>
      <c r="O147" s="82"/>
      <c r="P147" s="211">
        <f>O147*H147</f>
        <v>0</v>
      </c>
      <c r="Q147" s="211">
        <v>0</v>
      </c>
      <c r="R147" s="211">
        <f>Q147*H147</f>
        <v>0</v>
      </c>
      <c r="S147" s="211">
        <v>0</v>
      </c>
      <c r="T147" s="212">
        <f>S147*H147</f>
        <v>0</v>
      </c>
      <c r="U147" s="36"/>
      <c r="V147" s="36"/>
      <c r="W147" s="36"/>
      <c r="X147" s="36"/>
      <c r="Y147" s="36"/>
      <c r="Z147" s="36"/>
      <c r="AA147" s="36"/>
      <c r="AB147" s="36"/>
      <c r="AC147" s="36"/>
      <c r="AD147" s="36"/>
      <c r="AE147" s="36"/>
      <c r="AR147" s="213" t="s">
        <v>169</v>
      </c>
      <c r="AT147" s="213" t="s">
        <v>164</v>
      </c>
      <c r="AU147" s="213" t="s">
        <v>77</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751</v>
      </c>
    </row>
    <row r="148" spans="1:65" s="2" customFormat="1" ht="24.15" customHeight="1">
      <c r="A148" s="36"/>
      <c r="B148" s="37"/>
      <c r="C148" s="202" t="s">
        <v>450</v>
      </c>
      <c r="D148" s="202" t="s">
        <v>164</v>
      </c>
      <c r="E148" s="203" t="s">
        <v>3927</v>
      </c>
      <c r="F148" s="204" t="s">
        <v>3928</v>
      </c>
      <c r="G148" s="205" t="s">
        <v>3535</v>
      </c>
      <c r="H148" s="206">
        <v>8</v>
      </c>
      <c r="I148" s="207"/>
      <c r="J148" s="208">
        <f>ROUND(I148*H148,2)</f>
        <v>0</v>
      </c>
      <c r="K148" s="204" t="s">
        <v>19</v>
      </c>
      <c r="L148" s="42"/>
      <c r="M148" s="209" t="s">
        <v>19</v>
      </c>
      <c r="N148" s="210" t="s">
        <v>40</v>
      </c>
      <c r="O148" s="82"/>
      <c r="P148" s="211">
        <f>O148*H148</f>
        <v>0</v>
      </c>
      <c r="Q148" s="211">
        <v>0</v>
      </c>
      <c r="R148" s="211">
        <f>Q148*H148</f>
        <v>0</v>
      </c>
      <c r="S148" s="211">
        <v>0</v>
      </c>
      <c r="T148" s="212">
        <f>S148*H148</f>
        <v>0</v>
      </c>
      <c r="U148" s="36"/>
      <c r="V148" s="36"/>
      <c r="W148" s="36"/>
      <c r="X148" s="36"/>
      <c r="Y148" s="36"/>
      <c r="Z148" s="36"/>
      <c r="AA148" s="36"/>
      <c r="AB148" s="36"/>
      <c r="AC148" s="36"/>
      <c r="AD148" s="36"/>
      <c r="AE148" s="36"/>
      <c r="AR148" s="213" t="s">
        <v>169</v>
      </c>
      <c r="AT148" s="213" t="s">
        <v>164</v>
      </c>
      <c r="AU148" s="213" t="s">
        <v>77</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763</v>
      </c>
    </row>
    <row r="149" spans="1:65" s="2" customFormat="1" ht="37.8" customHeight="1">
      <c r="A149" s="36"/>
      <c r="B149" s="37"/>
      <c r="C149" s="202" t="s">
        <v>455</v>
      </c>
      <c r="D149" s="202" t="s">
        <v>164</v>
      </c>
      <c r="E149" s="203" t="s">
        <v>3929</v>
      </c>
      <c r="F149" s="204" t="s">
        <v>3930</v>
      </c>
      <c r="G149" s="205" t="s">
        <v>3535</v>
      </c>
      <c r="H149" s="206">
        <v>2</v>
      </c>
      <c r="I149" s="207"/>
      <c r="J149" s="208">
        <f>ROUND(I149*H149,2)</f>
        <v>0</v>
      </c>
      <c r="K149" s="204" t="s">
        <v>19</v>
      </c>
      <c r="L149" s="42"/>
      <c r="M149" s="209" t="s">
        <v>19</v>
      </c>
      <c r="N149" s="210" t="s">
        <v>40</v>
      </c>
      <c r="O149" s="82"/>
      <c r="P149" s="211">
        <f>O149*H149</f>
        <v>0</v>
      </c>
      <c r="Q149" s="211">
        <v>0</v>
      </c>
      <c r="R149" s="211">
        <f>Q149*H149</f>
        <v>0</v>
      </c>
      <c r="S149" s="211">
        <v>0</v>
      </c>
      <c r="T149" s="212">
        <f>S149*H149</f>
        <v>0</v>
      </c>
      <c r="U149" s="36"/>
      <c r="V149" s="36"/>
      <c r="W149" s="36"/>
      <c r="X149" s="36"/>
      <c r="Y149" s="36"/>
      <c r="Z149" s="36"/>
      <c r="AA149" s="36"/>
      <c r="AB149" s="36"/>
      <c r="AC149" s="36"/>
      <c r="AD149" s="36"/>
      <c r="AE149" s="36"/>
      <c r="AR149" s="213" t="s">
        <v>169</v>
      </c>
      <c r="AT149" s="213" t="s">
        <v>164</v>
      </c>
      <c r="AU149" s="213" t="s">
        <v>77</v>
      </c>
      <c r="AY149" s="15" t="s">
        <v>162</v>
      </c>
      <c r="BE149" s="214">
        <f>IF(N149="základní",J149,0)</f>
        <v>0</v>
      </c>
      <c r="BF149" s="214">
        <f>IF(N149="snížená",J149,0)</f>
        <v>0</v>
      </c>
      <c r="BG149" s="214">
        <f>IF(N149="zákl. přenesená",J149,0)</f>
        <v>0</v>
      </c>
      <c r="BH149" s="214">
        <f>IF(N149="sníž. přenesená",J149,0)</f>
        <v>0</v>
      </c>
      <c r="BI149" s="214">
        <f>IF(N149="nulová",J149,0)</f>
        <v>0</v>
      </c>
      <c r="BJ149" s="15" t="s">
        <v>77</v>
      </c>
      <c r="BK149" s="214">
        <f>ROUND(I149*H149,2)</f>
        <v>0</v>
      </c>
      <c r="BL149" s="15" t="s">
        <v>169</v>
      </c>
      <c r="BM149" s="213" t="s">
        <v>773</v>
      </c>
    </row>
    <row r="150" spans="1:65" s="2" customFormat="1" ht="24.15" customHeight="1">
      <c r="A150" s="36"/>
      <c r="B150" s="37"/>
      <c r="C150" s="202" t="s">
        <v>460</v>
      </c>
      <c r="D150" s="202" t="s">
        <v>164</v>
      </c>
      <c r="E150" s="203" t="s">
        <v>3931</v>
      </c>
      <c r="F150" s="204" t="s">
        <v>3932</v>
      </c>
      <c r="G150" s="205" t="s">
        <v>3535</v>
      </c>
      <c r="H150" s="206">
        <v>4</v>
      </c>
      <c r="I150" s="207"/>
      <c r="J150" s="208">
        <f>ROUND(I150*H150,2)</f>
        <v>0</v>
      </c>
      <c r="K150" s="204" t="s">
        <v>19</v>
      </c>
      <c r="L150" s="42"/>
      <c r="M150" s="209" t="s">
        <v>19</v>
      </c>
      <c r="N150" s="210" t="s">
        <v>40</v>
      </c>
      <c r="O150" s="82"/>
      <c r="P150" s="211">
        <f>O150*H150</f>
        <v>0</v>
      </c>
      <c r="Q150" s="211">
        <v>0</v>
      </c>
      <c r="R150" s="211">
        <f>Q150*H150</f>
        <v>0</v>
      </c>
      <c r="S150" s="211">
        <v>0</v>
      </c>
      <c r="T150" s="212">
        <f>S150*H150</f>
        <v>0</v>
      </c>
      <c r="U150" s="36"/>
      <c r="V150" s="36"/>
      <c r="W150" s="36"/>
      <c r="X150" s="36"/>
      <c r="Y150" s="36"/>
      <c r="Z150" s="36"/>
      <c r="AA150" s="36"/>
      <c r="AB150" s="36"/>
      <c r="AC150" s="36"/>
      <c r="AD150" s="36"/>
      <c r="AE150" s="36"/>
      <c r="AR150" s="213" t="s">
        <v>169</v>
      </c>
      <c r="AT150" s="213" t="s">
        <v>164</v>
      </c>
      <c r="AU150" s="213" t="s">
        <v>77</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783</v>
      </c>
    </row>
    <row r="151" spans="1:65" s="2" customFormat="1" ht="16.5" customHeight="1">
      <c r="A151" s="36"/>
      <c r="B151" s="37"/>
      <c r="C151" s="202" t="s">
        <v>467</v>
      </c>
      <c r="D151" s="202" t="s">
        <v>164</v>
      </c>
      <c r="E151" s="203" t="s">
        <v>3933</v>
      </c>
      <c r="F151" s="204" t="s">
        <v>3934</v>
      </c>
      <c r="G151" s="205" t="s">
        <v>3535</v>
      </c>
      <c r="H151" s="206">
        <v>16</v>
      </c>
      <c r="I151" s="207"/>
      <c r="J151" s="208">
        <f>ROUND(I151*H151,2)</f>
        <v>0</v>
      </c>
      <c r="K151" s="204" t="s">
        <v>19</v>
      </c>
      <c r="L151" s="42"/>
      <c r="M151" s="209" t="s">
        <v>19</v>
      </c>
      <c r="N151" s="210" t="s">
        <v>40</v>
      </c>
      <c r="O151" s="82"/>
      <c r="P151" s="211">
        <f>O151*H151</f>
        <v>0</v>
      </c>
      <c r="Q151" s="211">
        <v>0</v>
      </c>
      <c r="R151" s="211">
        <f>Q151*H151</f>
        <v>0</v>
      </c>
      <c r="S151" s="211">
        <v>0</v>
      </c>
      <c r="T151" s="212">
        <f>S151*H151</f>
        <v>0</v>
      </c>
      <c r="U151" s="36"/>
      <c r="V151" s="36"/>
      <c r="W151" s="36"/>
      <c r="X151" s="36"/>
      <c r="Y151" s="36"/>
      <c r="Z151" s="36"/>
      <c r="AA151" s="36"/>
      <c r="AB151" s="36"/>
      <c r="AC151" s="36"/>
      <c r="AD151" s="36"/>
      <c r="AE151" s="36"/>
      <c r="AR151" s="213" t="s">
        <v>169</v>
      </c>
      <c r="AT151" s="213" t="s">
        <v>164</v>
      </c>
      <c r="AU151" s="213" t="s">
        <v>77</v>
      </c>
      <c r="AY151" s="15" t="s">
        <v>162</v>
      </c>
      <c r="BE151" s="214">
        <f>IF(N151="základní",J151,0)</f>
        <v>0</v>
      </c>
      <c r="BF151" s="214">
        <f>IF(N151="snížená",J151,0)</f>
        <v>0</v>
      </c>
      <c r="BG151" s="214">
        <f>IF(N151="zákl. přenesená",J151,0)</f>
        <v>0</v>
      </c>
      <c r="BH151" s="214">
        <f>IF(N151="sníž. přenesená",J151,0)</f>
        <v>0</v>
      </c>
      <c r="BI151" s="214">
        <f>IF(N151="nulová",J151,0)</f>
        <v>0</v>
      </c>
      <c r="BJ151" s="15" t="s">
        <v>77</v>
      </c>
      <c r="BK151" s="214">
        <f>ROUND(I151*H151,2)</f>
        <v>0</v>
      </c>
      <c r="BL151" s="15" t="s">
        <v>169</v>
      </c>
      <c r="BM151" s="213" t="s">
        <v>805</v>
      </c>
    </row>
    <row r="152" spans="1:65" s="2" customFormat="1" ht="38.55" customHeight="1">
      <c r="A152" s="36"/>
      <c r="B152" s="37"/>
      <c r="C152" s="202" t="s">
        <v>472</v>
      </c>
      <c r="D152" s="202" t="s">
        <v>164</v>
      </c>
      <c r="E152" s="203" t="s">
        <v>3935</v>
      </c>
      <c r="F152" s="204" t="s">
        <v>3936</v>
      </c>
      <c r="G152" s="205" t="s">
        <v>327</v>
      </c>
      <c r="H152" s="206">
        <v>102</v>
      </c>
      <c r="I152" s="207"/>
      <c r="J152" s="208">
        <f>ROUND(I152*H152,2)</f>
        <v>0</v>
      </c>
      <c r="K152" s="204" t="s">
        <v>19</v>
      </c>
      <c r="L152" s="42"/>
      <c r="M152" s="209" t="s">
        <v>19</v>
      </c>
      <c r="N152" s="210" t="s">
        <v>40</v>
      </c>
      <c r="O152" s="82"/>
      <c r="P152" s="211">
        <f>O152*H152</f>
        <v>0</v>
      </c>
      <c r="Q152" s="211">
        <v>0</v>
      </c>
      <c r="R152" s="211">
        <f>Q152*H152</f>
        <v>0</v>
      </c>
      <c r="S152" s="211">
        <v>0</v>
      </c>
      <c r="T152" s="212">
        <f>S152*H152</f>
        <v>0</v>
      </c>
      <c r="U152" s="36"/>
      <c r="V152" s="36"/>
      <c r="W152" s="36"/>
      <c r="X152" s="36"/>
      <c r="Y152" s="36"/>
      <c r="Z152" s="36"/>
      <c r="AA152" s="36"/>
      <c r="AB152" s="36"/>
      <c r="AC152" s="36"/>
      <c r="AD152" s="36"/>
      <c r="AE152" s="36"/>
      <c r="AR152" s="213" t="s">
        <v>169</v>
      </c>
      <c r="AT152" s="213" t="s">
        <v>164</v>
      </c>
      <c r="AU152" s="213" t="s">
        <v>77</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815</v>
      </c>
    </row>
    <row r="153" spans="1:65" s="2" customFormat="1" ht="38.55" customHeight="1">
      <c r="A153" s="36"/>
      <c r="B153" s="37"/>
      <c r="C153" s="202" t="s">
        <v>477</v>
      </c>
      <c r="D153" s="202" t="s">
        <v>164</v>
      </c>
      <c r="E153" s="203" t="s">
        <v>3937</v>
      </c>
      <c r="F153" s="204" t="s">
        <v>3906</v>
      </c>
      <c r="G153" s="205" t="s">
        <v>327</v>
      </c>
      <c r="H153" s="206">
        <v>2.4</v>
      </c>
      <c r="I153" s="207"/>
      <c r="J153" s="208">
        <f>ROUND(I153*H153,2)</f>
        <v>0</v>
      </c>
      <c r="K153" s="204" t="s">
        <v>19</v>
      </c>
      <c r="L153" s="42"/>
      <c r="M153" s="209" t="s">
        <v>19</v>
      </c>
      <c r="N153" s="210" t="s">
        <v>40</v>
      </c>
      <c r="O153" s="82"/>
      <c r="P153" s="211">
        <f>O153*H153</f>
        <v>0</v>
      </c>
      <c r="Q153" s="211">
        <v>0</v>
      </c>
      <c r="R153" s="211">
        <f>Q153*H153</f>
        <v>0</v>
      </c>
      <c r="S153" s="211">
        <v>0</v>
      </c>
      <c r="T153" s="212">
        <f>S153*H153</f>
        <v>0</v>
      </c>
      <c r="U153" s="36"/>
      <c r="V153" s="36"/>
      <c r="W153" s="36"/>
      <c r="X153" s="36"/>
      <c r="Y153" s="36"/>
      <c r="Z153" s="36"/>
      <c r="AA153" s="36"/>
      <c r="AB153" s="36"/>
      <c r="AC153" s="36"/>
      <c r="AD153" s="36"/>
      <c r="AE153" s="36"/>
      <c r="AR153" s="213" t="s">
        <v>169</v>
      </c>
      <c r="AT153" s="213" t="s">
        <v>164</v>
      </c>
      <c r="AU153" s="213" t="s">
        <v>77</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826</v>
      </c>
    </row>
    <row r="154" spans="1:65" s="2" customFormat="1" ht="38.55" customHeight="1">
      <c r="A154" s="36"/>
      <c r="B154" s="37"/>
      <c r="C154" s="202" t="s">
        <v>482</v>
      </c>
      <c r="D154" s="202" t="s">
        <v>164</v>
      </c>
      <c r="E154" s="203" t="s">
        <v>3938</v>
      </c>
      <c r="F154" s="204" t="s">
        <v>3939</v>
      </c>
      <c r="G154" s="205" t="s">
        <v>327</v>
      </c>
      <c r="H154" s="206">
        <v>18</v>
      </c>
      <c r="I154" s="207"/>
      <c r="J154" s="208">
        <f>ROUND(I154*H154,2)</f>
        <v>0</v>
      </c>
      <c r="K154" s="204" t="s">
        <v>19</v>
      </c>
      <c r="L154" s="42"/>
      <c r="M154" s="209" t="s">
        <v>19</v>
      </c>
      <c r="N154" s="210" t="s">
        <v>40</v>
      </c>
      <c r="O154" s="82"/>
      <c r="P154" s="211">
        <f>O154*H154</f>
        <v>0</v>
      </c>
      <c r="Q154" s="211">
        <v>0</v>
      </c>
      <c r="R154" s="211">
        <f>Q154*H154</f>
        <v>0</v>
      </c>
      <c r="S154" s="211">
        <v>0</v>
      </c>
      <c r="T154" s="212">
        <f>S154*H154</f>
        <v>0</v>
      </c>
      <c r="U154" s="36"/>
      <c r="V154" s="36"/>
      <c r="W154" s="36"/>
      <c r="X154" s="36"/>
      <c r="Y154" s="36"/>
      <c r="Z154" s="36"/>
      <c r="AA154" s="36"/>
      <c r="AB154" s="36"/>
      <c r="AC154" s="36"/>
      <c r="AD154" s="36"/>
      <c r="AE154" s="36"/>
      <c r="AR154" s="213" t="s">
        <v>169</v>
      </c>
      <c r="AT154" s="213" t="s">
        <v>164</v>
      </c>
      <c r="AU154" s="213" t="s">
        <v>77</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836</v>
      </c>
    </row>
    <row r="155" spans="1:65" s="2" customFormat="1" ht="38.55" customHeight="1">
      <c r="A155" s="36"/>
      <c r="B155" s="37"/>
      <c r="C155" s="202" t="s">
        <v>487</v>
      </c>
      <c r="D155" s="202" t="s">
        <v>164</v>
      </c>
      <c r="E155" s="203" t="s">
        <v>3940</v>
      </c>
      <c r="F155" s="204" t="s">
        <v>3941</v>
      </c>
      <c r="G155" s="205" t="s">
        <v>327</v>
      </c>
      <c r="H155" s="206">
        <v>6</v>
      </c>
      <c r="I155" s="207"/>
      <c r="J155" s="208">
        <f>ROUND(I155*H155,2)</f>
        <v>0</v>
      </c>
      <c r="K155" s="204" t="s">
        <v>19</v>
      </c>
      <c r="L155" s="42"/>
      <c r="M155" s="209" t="s">
        <v>19</v>
      </c>
      <c r="N155" s="210" t="s">
        <v>40</v>
      </c>
      <c r="O155" s="82"/>
      <c r="P155" s="211">
        <f>O155*H155</f>
        <v>0</v>
      </c>
      <c r="Q155" s="211">
        <v>0</v>
      </c>
      <c r="R155" s="211">
        <f>Q155*H155</f>
        <v>0</v>
      </c>
      <c r="S155" s="211">
        <v>0</v>
      </c>
      <c r="T155" s="212">
        <f>S155*H155</f>
        <v>0</v>
      </c>
      <c r="U155" s="36"/>
      <c r="V155" s="36"/>
      <c r="W155" s="36"/>
      <c r="X155" s="36"/>
      <c r="Y155" s="36"/>
      <c r="Z155" s="36"/>
      <c r="AA155" s="36"/>
      <c r="AB155" s="36"/>
      <c r="AC155" s="36"/>
      <c r="AD155" s="36"/>
      <c r="AE155" s="36"/>
      <c r="AR155" s="213" t="s">
        <v>169</v>
      </c>
      <c r="AT155" s="213" t="s">
        <v>164</v>
      </c>
      <c r="AU155" s="213" t="s">
        <v>77</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848</v>
      </c>
    </row>
    <row r="156" spans="1:65" s="2" customFormat="1" ht="38.55" customHeight="1">
      <c r="A156" s="36"/>
      <c r="B156" s="37"/>
      <c r="C156" s="202" t="s">
        <v>492</v>
      </c>
      <c r="D156" s="202" t="s">
        <v>164</v>
      </c>
      <c r="E156" s="203" t="s">
        <v>3942</v>
      </c>
      <c r="F156" s="204" t="s">
        <v>3943</v>
      </c>
      <c r="G156" s="205" t="s">
        <v>327</v>
      </c>
      <c r="H156" s="206">
        <v>9.6</v>
      </c>
      <c r="I156" s="207"/>
      <c r="J156" s="208">
        <f>ROUND(I156*H156,2)</f>
        <v>0</v>
      </c>
      <c r="K156" s="204" t="s">
        <v>19</v>
      </c>
      <c r="L156" s="42"/>
      <c r="M156" s="209" t="s">
        <v>19</v>
      </c>
      <c r="N156" s="210" t="s">
        <v>40</v>
      </c>
      <c r="O156" s="82"/>
      <c r="P156" s="211">
        <f>O156*H156</f>
        <v>0</v>
      </c>
      <c r="Q156" s="211">
        <v>0</v>
      </c>
      <c r="R156" s="211">
        <f>Q156*H156</f>
        <v>0</v>
      </c>
      <c r="S156" s="211">
        <v>0</v>
      </c>
      <c r="T156" s="212">
        <f>S156*H156</f>
        <v>0</v>
      </c>
      <c r="U156" s="36"/>
      <c r="V156" s="36"/>
      <c r="W156" s="36"/>
      <c r="X156" s="36"/>
      <c r="Y156" s="36"/>
      <c r="Z156" s="36"/>
      <c r="AA156" s="36"/>
      <c r="AB156" s="36"/>
      <c r="AC156" s="36"/>
      <c r="AD156" s="36"/>
      <c r="AE156" s="36"/>
      <c r="AR156" s="213" t="s">
        <v>169</v>
      </c>
      <c r="AT156" s="213" t="s">
        <v>164</v>
      </c>
      <c r="AU156" s="213" t="s">
        <v>77</v>
      </c>
      <c r="AY156" s="15" t="s">
        <v>162</v>
      </c>
      <c r="BE156" s="214">
        <f>IF(N156="základní",J156,0)</f>
        <v>0</v>
      </c>
      <c r="BF156" s="214">
        <f>IF(N156="snížená",J156,0)</f>
        <v>0</v>
      </c>
      <c r="BG156" s="214">
        <f>IF(N156="zákl. přenesená",J156,0)</f>
        <v>0</v>
      </c>
      <c r="BH156" s="214">
        <f>IF(N156="sníž. přenesená",J156,0)</f>
        <v>0</v>
      </c>
      <c r="BI156" s="214">
        <f>IF(N156="nulová",J156,0)</f>
        <v>0</v>
      </c>
      <c r="BJ156" s="15" t="s">
        <v>77</v>
      </c>
      <c r="BK156" s="214">
        <f>ROUND(I156*H156,2)</f>
        <v>0</v>
      </c>
      <c r="BL156" s="15" t="s">
        <v>169</v>
      </c>
      <c r="BM156" s="213" t="s">
        <v>858</v>
      </c>
    </row>
    <row r="157" spans="1:65" s="2" customFormat="1" ht="24.15" customHeight="1">
      <c r="A157" s="36"/>
      <c r="B157" s="37"/>
      <c r="C157" s="202" t="s">
        <v>497</v>
      </c>
      <c r="D157" s="202" t="s">
        <v>164</v>
      </c>
      <c r="E157" s="203" t="s">
        <v>3944</v>
      </c>
      <c r="F157" s="204" t="s">
        <v>3945</v>
      </c>
      <c r="G157" s="205" t="s">
        <v>235</v>
      </c>
      <c r="H157" s="206">
        <v>72</v>
      </c>
      <c r="I157" s="207"/>
      <c r="J157" s="208">
        <f>ROUND(I157*H157,2)</f>
        <v>0</v>
      </c>
      <c r="K157" s="204" t="s">
        <v>19</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77</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868</v>
      </c>
    </row>
    <row r="158" spans="1:65" s="2" customFormat="1" ht="16.5" customHeight="1">
      <c r="A158" s="36"/>
      <c r="B158" s="37"/>
      <c r="C158" s="202" t="s">
        <v>502</v>
      </c>
      <c r="D158" s="202" t="s">
        <v>164</v>
      </c>
      <c r="E158" s="203" t="s">
        <v>3946</v>
      </c>
      <c r="F158" s="204" t="s">
        <v>3860</v>
      </c>
      <c r="G158" s="205" t="s">
        <v>3535</v>
      </c>
      <c r="H158" s="206">
        <v>4</v>
      </c>
      <c r="I158" s="207"/>
      <c r="J158" s="208">
        <f>ROUND(I158*H158,2)</f>
        <v>0</v>
      </c>
      <c r="K158" s="204" t="s">
        <v>19</v>
      </c>
      <c r="L158" s="42"/>
      <c r="M158" s="209" t="s">
        <v>19</v>
      </c>
      <c r="N158" s="210" t="s">
        <v>40</v>
      </c>
      <c r="O158" s="82"/>
      <c r="P158" s="211">
        <f>O158*H158</f>
        <v>0</v>
      </c>
      <c r="Q158" s="211">
        <v>0</v>
      </c>
      <c r="R158" s="211">
        <f>Q158*H158</f>
        <v>0</v>
      </c>
      <c r="S158" s="211">
        <v>0</v>
      </c>
      <c r="T158" s="212">
        <f>S158*H158</f>
        <v>0</v>
      </c>
      <c r="U158" s="36"/>
      <c r="V158" s="36"/>
      <c r="W158" s="36"/>
      <c r="X158" s="36"/>
      <c r="Y158" s="36"/>
      <c r="Z158" s="36"/>
      <c r="AA158" s="36"/>
      <c r="AB158" s="36"/>
      <c r="AC158" s="36"/>
      <c r="AD158" s="36"/>
      <c r="AE158" s="36"/>
      <c r="AR158" s="213" t="s">
        <v>169</v>
      </c>
      <c r="AT158" s="213" t="s">
        <v>164</v>
      </c>
      <c r="AU158" s="213" t="s">
        <v>77</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878</v>
      </c>
    </row>
    <row r="159" spans="1:65" s="2" customFormat="1" ht="24.15" customHeight="1">
      <c r="A159" s="36"/>
      <c r="B159" s="37"/>
      <c r="C159" s="202" t="s">
        <v>507</v>
      </c>
      <c r="D159" s="202" t="s">
        <v>164</v>
      </c>
      <c r="E159" s="203" t="s">
        <v>3947</v>
      </c>
      <c r="F159" s="204" t="s">
        <v>3862</v>
      </c>
      <c r="G159" s="205" t="s">
        <v>296</v>
      </c>
      <c r="H159" s="206">
        <v>1</v>
      </c>
      <c r="I159" s="207"/>
      <c r="J159" s="208">
        <f>ROUND(I159*H159,2)</f>
        <v>0</v>
      </c>
      <c r="K159" s="204" t="s">
        <v>19</v>
      </c>
      <c r="L159" s="42"/>
      <c r="M159" s="209" t="s">
        <v>19</v>
      </c>
      <c r="N159" s="210" t="s">
        <v>40</v>
      </c>
      <c r="O159" s="82"/>
      <c r="P159" s="211">
        <f>O159*H159</f>
        <v>0</v>
      </c>
      <c r="Q159" s="211">
        <v>0</v>
      </c>
      <c r="R159" s="211">
        <f>Q159*H159</f>
        <v>0</v>
      </c>
      <c r="S159" s="211">
        <v>0</v>
      </c>
      <c r="T159" s="212">
        <f>S159*H159</f>
        <v>0</v>
      </c>
      <c r="U159" s="36"/>
      <c r="V159" s="36"/>
      <c r="W159" s="36"/>
      <c r="X159" s="36"/>
      <c r="Y159" s="36"/>
      <c r="Z159" s="36"/>
      <c r="AA159" s="36"/>
      <c r="AB159" s="36"/>
      <c r="AC159" s="36"/>
      <c r="AD159" s="36"/>
      <c r="AE159" s="36"/>
      <c r="AR159" s="213" t="s">
        <v>169</v>
      </c>
      <c r="AT159" s="213" t="s">
        <v>164</v>
      </c>
      <c r="AU159" s="213" t="s">
        <v>77</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890</v>
      </c>
    </row>
    <row r="160" spans="1:65" s="2" customFormat="1" ht="33" customHeight="1">
      <c r="A160" s="36"/>
      <c r="B160" s="37"/>
      <c r="C160" s="202" t="s">
        <v>512</v>
      </c>
      <c r="D160" s="202" t="s">
        <v>164</v>
      </c>
      <c r="E160" s="203" t="s">
        <v>3948</v>
      </c>
      <c r="F160" s="204" t="s">
        <v>3949</v>
      </c>
      <c r="G160" s="205" t="s">
        <v>3535</v>
      </c>
      <c r="H160" s="206">
        <v>1</v>
      </c>
      <c r="I160" s="207"/>
      <c r="J160" s="208">
        <f>ROUND(I160*H160,2)</f>
        <v>0</v>
      </c>
      <c r="K160" s="204" t="s">
        <v>19</v>
      </c>
      <c r="L160" s="42"/>
      <c r="M160" s="209" t="s">
        <v>19</v>
      </c>
      <c r="N160" s="210" t="s">
        <v>40</v>
      </c>
      <c r="O160" s="82"/>
      <c r="P160" s="211">
        <f>O160*H160</f>
        <v>0</v>
      </c>
      <c r="Q160" s="211">
        <v>0</v>
      </c>
      <c r="R160" s="211">
        <f>Q160*H160</f>
        <v>0</v>
      </c>
      <c r="S160" s="211">
        <v>0</v>
      </c>
      <c r="T160" s="212">
        <f>S160*H160</f>
        <v>0</v>
      </c>
      <c r="U160" s="36"/>
      <c r="V160" s="36"/>
      <c r="W160" s="36"/>
      <c r="X160" s="36"/>
      <c r="Y160" s="36"/>
      <c r="Z160" s="36"/>
      <c r="AA160" s="36"/>
      <c r="AB160" s="36"/>
      <c r="AC160" s="36"/>
      <c r="AD160" s="36"/>
      <c r="AE160" s="36"/>
      <c r="AR160" s="213" t="s">
        <v>169</v>
      </c>
      <c r="AT160" s="213" t="s">
        <v>164</v>
      </c>
      <c r="AU160" s="213" t="s">
        <v>77</v>
      </c>
      <c r="AY160" s="15" t="s">
        <v>162</v>
      </c>
      <c r="BE160" s="214">
        <f>IF(N160="základní",J160,0)</f>
        <v>0</v>
      </c>
      <c r="BF160" s="214">
        <f>IF(N160="snížená",J160,0)</f>
        <v>0</v>
      </c>
      <c r="BG160" s="214">
        <f>IF(N160="zákl. přenesená",J160,0)</f>
        <v>0</v>
      </c>
      <c r="BH160" s="214">
        <f>IF(N160="sníž. přenesená",J160,0)</f>
        <v>0</v>
      </c>
      <c r="BI160" s="214">
        <f>IF(N160="nulová",J160,0)</f>
        <v>0</v>
      </c>
      <c r="BJ160" s="15" t="s">
        <v>77</v>
      </c>
      <c r="BK160" s="214">
        <f>ROUND(I160*H160,2)</f>
        <v>0</v>
      </c>
      <c r="BL160" s="15" t="s">
        <v>169</v>
      </c>
      <c r="BM160" s="213" t="s">
        <v>900</v>
      </c>
    </row>
    <row r="161" spans="1:65" s="2" customFormat="1" ht="33" customHeight="1">
      <c r="A161" s="36"/>
      <c r="B161" s="37"/>
      <c r="C161" s="202" t="s">
        <v>517</v>
      </c>
      <c r="D161" s="202" t="s">
        <v>164</v>
      </c>
      <c r="E161" s="203" t="s">
        <v>3950</v>
      </c>
      <c r="F161" s="204" t="s">
        <v>3951</v>
      </c>
      <c r="G161" s="205" t="s">
        <v>3535</v>
      </c>
      <c r="H161" s="206">
        <v>3</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77</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911</v>
      </c>
    </row>
    <row r="162" spans="1:65" s="2" customFormat="1" ht="21.75" customHeight="1">
      <c r="A162" s="36"/>
      <c r="B162" s="37"/>
      <c r="C162" s="202" t="s">
        <v>522</v>
      </c>
      <c r="D162" s="202" t="s">
        <v>164</v>
      </c>
      <c r="E162" s="203" t="s">
        <v>3952</v>
      </c>
      <c r="F162" s="204" t="s">
        <v>3874</v>
      </c>
      <c r="G162" s="205" t="s">
        <v>3535</v>
      </c>
      <c r="H162" s="206">
        <v>2</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77</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925</v>
      </c>
    </row>
    <row r="163" spans="1:65" s="2" customFormat="1" ht="37.8" customHeight="1">
      <c r="A163" s="36"/>
      <c r="B163" s="37"/>
      <c r="C163" s="202" t="s">
        <v>528</v>
      </c>
      <c r="D163" s="202" t="s">
        <v>164</v>
      </c>
      <c r="E163" s="203" t="s">
        <v>3953</v>
      </c>
      <c r="F163" s="204" t="s">
        <v>3916</v>
      </c>
      <c r="G163" s="205" t="s">
        <v>3535</v>
      </c>
      <c r="H163" s="206">
        <v>4</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77</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939</v>
      </c>
    </row>
    <row r="164" spans="1:65" s="2" customFormat="1" ht="37.8" customHeight="1">
      <c r="A164" s="36"/>
      <c r="B164" s="37"/>
      <c r="C164" s="202" t="s">
        <v>537</v>
      </c>
      <c r="D164" s="202" t="s">
        <v>164</v>
      </c>
      <c r="E164" s="203" t="s">
        <v>3954</v>
      </c>
      <c r="F164" s="204" t="s">
        <v>3955</v>
      </c>
      <c r="G164" s="205" t="s">
        <v>3535</v>
      </c>
      <c r="H164" s="206">
        <v>3</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77</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949</v>
      </c>
    </row>
    <row r="165" spans="1:65" s="2" customFormat="1" ht="16.5" customHeight="1">
      <c r="A165" s="36"/>
      <c r="B165" s="37"/>
      <c r="C165" s="202" t="s">
        <v>544</v>
      </c>
      <c r="D165" s="202" t="s">
        <v>164</v>
      </c>
      <c r="E165" s="203" t="s">
        <v>3956</v>
      </c>
      <c r="F165" s="204" t="s">
        <v>3957</v>
      </c>
      <c r="G165" s="205" t="s">
        <v>3535</v>
      </c>
      <c r="H165" s="206">
        <v>1</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77</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3958</v>
      </c>
    </row>
    <row r="166" spans="1:65" s="2" customFormat="1" ht="16.5" customHeight="1">
      <c r="A166" s="36"/>
      <c r="B166" s="37"/>
      <c r="C166" s="202" t="s">
        <v>549</v>
      </c>
      <c r="D166" s="202" t="s">
        <v>164</v>
      </c>
      <c r="E166" s="203" t="s">
        <v>3959</v>
      </c>
      <c r="F166" s="204" t="s">
        <v>3868</v>
      </c>
      <c r="G166" s="205" t="s">
        <v>3535</v>
      </c>
      <c r="H166" s="206">
        <v>1</v>
      </c>
      <c r="I166" s="207"/>
      <c r="J166" s="208">
        <f>ROUND(I166*H166,2)</f>
        <v>0</v>
      </c>
      <c r="K166" s="204" t="s">
        <v>19</v>
      </c>
      <c r="L166" s="42"/>
      <c r="M166" s="209" t="s">
        <v>19</v>
      </c>
      <c r="N166" s="210" t="s">
        <v>40</v>
      </c>
      <c r="O166" s="82"/>
      <c r="P166" s="211">
        <f>O166*H166</f>
        <v>0</v>
      </c>
      <c r="Q166" s="211">
        <v>0</v>
      </c>
      <c r="R166" s="211">
        <f>Q166*H166</f>
        <v>0</v>
      </c>
      <c r="S166" s="211">
        <v>0</v>
      </c>
      <c r="T166" s="212">
        <f>S166*H166</f>
        <v>0</v>
      </c>
      <c r="U166" s="36"/>
      <c r="V166" s="36"/>
      <c r="W166" s="36"/>
      <c r="X166" s="36"/>
      <c r="Y166" s="36"/>
      <c r="Z166" s="36"/>
      <c r="AA166" s="36"/>
      <c r="AB166" s="36"/>
      <c r="AC166" s="36"/>
      <c r="AD166" s="36"/>
      <c r="AE166" s="36"/>
      <c r="AR166" s="213" t="s">
        <v>169</v>
      </c>
      <c r="AT166" s="213" t="s">
        <v>164</v>
      </c>
      <c r="AU166" s="213" t="s">
        <v>77</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3960</v>
      </c>
    </row>
    <row r="167" spans="1:65" s="2" customFormat="1" ht="21.75" customHeight="1">
      <c r="A167" s="36"/>
      <c r="B167" s="37"/>
      <c r="C167" s="202" t="s">
        <v>554</v>
      </c>
      <c r="D167" s="202" t="s">
        <v>164</v>
      </c>
      <c r="E167" s="203" t="s">
        <v>3961</v>
      </c>
      <c r="F167" s="204" t="s">
        <v>3962</v>
      </c>
      <c r="G167" s="205" t="s">
        <v>3546</v>
      </c>
      <c r="H167" s="206">
        <v>18</v>
      </c>
      <c r="I167" s="207"/>
      <c r="J167" s="208">
        <f>ROUND(I167*H167,2)</f>
        <v>0</v>
      </c>
      <c r="K167" s="204" t="s">
        <v>19</v>
      </c>
      <c r="L167" s="42"/>
      <c r="M167" s="209" t="s">
        <v>19</v>
      </c>
      <c r="N167" s="210" t="s">
        <v>40</v>
      </c>
      <c r="O167" s="82"/>
      <c r="P167" s="211">
        <f>O167*H167</f>
        <v>0</v>
      </c>
      <c r="Q167" s="211">
        <v>0</v>
      </c>
      <c r="R167" s="211">
        <f>Q167*H167</f>
        <v>0</v>
      </c>
      <c r="S167" s="211">
        <v>0</v>
      </c>
      <c r="T167" s="212">
        <f>S167*H167</f>
        <v>0</v>
      </c>
      <c r="U167" s="36"/>
      <c r="V167" s="36"/>
      <c r="W167" s="36"/>
      <c r="X167" s="36"/>
      <c r="Y167" s="36"/>
      <c r="Z167" s="36"/>
      <c r="AA167" s="36"/>
      <c r="AB167" s="36"/>
      <c r="AC167" s="36"/>
      <c r="AD167" s="36"/>
      <c r="AE167" s="36"/>
      <c r="AR167" s="213" t="s">
        <v>169</v>
      </c>
      <c r="AT167" s="213" t="s">
        <v>164</v>
      </c>
      <c r="AU167" s="213" t="s">
        <v>77</v>
      </c>
      <c r="AY167" s="15" t="s">
        <v>162</v>
      </c>
      <c r="BE167" s="214">
        <f>IF(N167="základní",J167,0)</f>
        <v>0</v>
      </c>
      <c r="BF167" s="214">
        <f>IF(N167="snížená",J167,0)</f>
        <v>0</v>
      </c>
      <c r="BG167" s="214">
        <f>IF(N167="zákl. přenesená",J167,0)</f>
        <v>0</v>
      </c>
      <c r="BH167" s="214">
        <f>IF(N167="sníž. přenesená",J167,0)</f>
        <v>0</v>
      </c>
      <c r="BI167" s="214">
        <f>IF(N167="nulová",J167,0)</f>
        <v>0</v>
      </c>
      <c r="BJ167" s="15" t="s">
        <v>77</v>
      </c>
      <c r="BK167" s="214">
        <f>ROUND(I167*H167,2)</f>
        <v>0</v>
      </c>
      <c r="BL167" s="15" t="s">
        <v>169</v>
      </c>
      <c r="BM167" s="213" t="s">
        <v>3963</v>
      </c>
    </row>
    <row r="168" spans="1:63" s="12" customFormat="1" ht="25.9" customHeight="1">
      <c r="A168" s="12"/>
      <c r="B168" s="186"/>
      <c r="C168" s="187"/>
      <c r="D168" s="188" t="s">
        <v>68</v>
      </c>
      <c r="E168" s="189" t="s">
        <v>3624</v>
      </c>
      <c r="F168" s="189" t="s">
        <v>3964</v>
      </c>
      <c r="G168" s="187"/>
      <c r="H168" s="187"/>
      <c r="I168" s="190"/>
      <c r="J168" s="191">
        <f>BK168</f>
        <v>0</v>
      </c>
      <c r="K168" s="187"/>
      <c r="L168" s="192"/>
      <c r="M168" s="193"/>
      <c r="N168" s="194"/>
      <c r="O168" s="194"/>
      <c r="P168" s="195">
        <f>SUM(P169:P184)</f>
        <v>0</v>
      </c>
      <c r="Q168" s="194"/>
      <c r="R168" s="195">
        <f>SUM(R169:R184)</f>
        <v>0</v>
      </c>
      <c r="S168" s="194"/>
      <c r="T168" s="196">
        <f>SUM(T169:T184)</f>
        <v>0</v>
      </c>
      <c r="U168" s="12"/>
      <c r="V168" s="12"/>
      <c r="W168" s="12"/>
      <c r="X168" s="12"/>
      <c r="Y168" s="12"/>
      <c r="Z168" s="12"/>
      <c r="AA168" s="12"/>
      <c r="AB168" s="12"/>
      <c r="AC168" s="12"/>
      <c r="AD168" s="12"/>
      <c r="AE168" s="12"/>
      <c r="AR168" s="197" t="s">
        <v>77</v>
      </c>
      <c r="AT168" s="198" t="s">
        <v>68</v>
      </c>
      <c r="AU168" s="198" t="s">
        <v>69</v>
      </c>
      <c r="AY168" s="197" t="s">
        <v>162</v>
      </c>
      <c r="BK168" s="199">
        <f>SUM(BK169:BK184)</f>
        <v>0</v>
      </c>
    </row>
    <row r="169" spans="1:65" s="2" customFormat="1" ht="111.75" customHeight="1">
      <c r="A169" s="36"/>
      <c r="B169" s="37"/>
      <c r="C169" s="202" t="s">
        <v>559</v>
      </c>
      <c r="D169" s="202" t="s">
        <v>164</v>
      </c>
      <c r="E169" s="203" t="s">
        <v>3965</v>
      </c>
      <c r="F169" s="204" t="s">
        <v>3966</v>
      </c>
      <c r="G169" s="205" t="s">
        <v>3535</v>
      </c>
      <c r="H169" s="206">
        <v>1</v>
      </c>
      <c r="I169" s="207"/>
      <c r="J169" s="208">
        <f>ROUND(I169*H169,2)</f>
        <v>0</v>
      </c>
      <c r="K169" s="204" t="s">
        <v>19</v>
      </c>
      <c r="L169" s="42"/>
      <c r="M169" s="209" t="s">
        <v>19</v>
      </c>
      <c r="N169" s="210" t="s">
        <v>40</v>
      </c>
      <c r="O169" s="82"/>
      <c r="P169" s="211">
        <f>O169*H169</f>
        <v>0</v>
      </c>
      <c r="Q169" s="211">
        <v>0</v>
      </c>
      <c r="R169" s="211">
        <f>Q169*H169</f>
        <v>0</v>
      </c>
      <c r="S169" s="211">
        <v>0</v>
      </c>
      <c r="T169" s="212">
        <f>S169*H169</f>
        <v>0</v>
      </c>
      <c r="U169" s="36"/>
      <c r="V169" s="36"/>
      <c r="W169" s="36"/>
      <c r="X169" s="36"/>
      <c r="Y169" s="36"/>
      <c r="Z169" s="36"/>
      <c r="AA169" s="36"/>
      <c r="AB169" s="36"/>
      <c r="AC169" s="36"/>
      <c r="AD169" s="36"/>
      <c r="AE169" s="36"/>
      <c r="AR169" s="213" t="s">
        <v>169</v>
      </c>
      <c r="AT169" s="213" t="s">
        <v>164</v>
      </c>
      <c r="AU169" s="213" t="s">
        <v>77</v>
      </c>
      <c r="AY169" s="15" t="s">
        <v>162</v>
      </c>
      <c r="BE169" s="214">
        <f>IF(N169="základní",J169,0)</f>
        <v>0</v>
      </c>
      <c r="BF169" s="214">
        <f>IF(N169="snížená",J169,0)</f>
        <v>0</v>
      </c>
      <c r="BG169" s="214">
        <f>IF(N169="zákl. přenesená",J169,0)</f>
        <v>0</v>
      </c>
      <c r="BH169" s="214">
        <f>IF(N169="sníž. přenesená",J169,0)</f>
        <v>0</v>
      </c>
      <c r="BI169" s="214">
        <f>IF(N169="nulová",J169,0)</f>
        <v>0</v>
      </c>
      <c r="BJ169" s="15" t="s">
        <v>77</v>
      </c>
      <c r="BK169" s="214">
        <f>ROUND(I169*H169,2)</f>
        <v>0</v>
      </c>
      <c r="BL169" s="15" t="s">
        <v>169</v>
      </c>
      <c r="BM169" s="213" t="s">
        <v>1482</v>
      </c>
    </row>
    <row r="170" spans="1:65" s="2" customFormat="1" ht="24.15" customHeight="1">
      <c r="A170" s="36"/>
      <c r="B170" s="37"/>
      <c r="C170" s="202" t="s">
        <v>564</v>
      </c>
      <c r="D170" s="202" t="s">
        <v>164</v>
      </c>
      <c r="E170" s="203" t="s">
        <v>3967</v>
      </c>
      <c r="F170" s="204" t="s">
        <v>3968</v>
      </c>
      <c r="G170" s="205" t="s">
        <v>3535</v>
      </c>
      <c r="H170" s="206">
        <v>4</v>
      </c>
      <c r="I170" s="207"/>
      <c r="J170" s="208">
        <f>ROUND(I170*H170,2)</f>
        <v>0</v>
      </c>
      <c r="K170" s="204" t="s">
        <v>19</v>
      </c>
      <c r="L170" s="42"/>
      <c r="M170" s="209" t="s">
        <v>19</v>
      </c>
      <c r="N170" s="210" t="s">
        <v>40</v>
      </c>
      <c r="O170" s="82"/>
      <c r="P170" s="211">
        <f>O170*H170</f>
        <v>0</v>
      </c>
      <c r="Q170" s="211">
        <v>0</v>
      </c>
      <c r="R170" s="211">
        <f>Q170*H170</f>
        <v>0</v>
      </c>
      <c r="S170" s="211">
        <v>0</v>
      </c>
      <c r="T170" s="212">
        <f>S170*H170</f>
        <v>0</v>
      </c>
      <c r="U170" s="36"/>
      <c r="V170" s="36"/>
      <c r="W170" s="36"/>
      <c r="X170" s="36"/>
      <c r="Y170" s="36"/>
      <c r="Z170" s="36"/>
      <c r="AA170" s="36"/>
      <c r="AB170" s="36"/>
      <c r="AC170" s="36"/>
      <c r="AD170" s="36"/>
      <c r="AE170" s="36"/>
      <c r="AR170" s="213" t="s">
        <v>169</v>
      </c>
      <c r="AT170" s="213" t="s">
        <v>164</v>
      </c>
      <c r="AU170" s="213" t="s">
        <v>77</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1491</v>
      </c>
    </row>
    <row r="171" spans="1:65" s="2" customFormat="1" ht="16.5" customHeight="1">
      <c r="A171" s="36"/>
      <c r="B171" s="37"/>
      <c r="C171" s="202" t="s">
        <v>571</v>
      </c>
      <c r="D171" s="202" t="s">
        <v>164</v>
      </c>
      <c r="E171" s="203" t="s">
        <v>3969</v>
      </c>
      <c r="F171" s="204" t="s">
        <v>3970</v>
      </c>
      <c r="G171" s="205" t="s">
        <v>3535</v>
      </c>
      <c r="H171" s="206">
        <v>13</v>
      </c>
      <c r="I171" s="207"/>
      <c r="J171" s="208">
        <f>ROUND(I171*H171,2)</f>
        <v>0</v>
      </c>
      <c r="K171" s="204" t="s">
        <v>19</v>
      </c>
      <c r="L171" s="42"/>
      <c r="M171" s="209" t="s">
        <v>19</v>
      </c>
      <c r="N171" s="210" t="s">
        <v>40</v>
      </c>
      <c r="O171" s="82"/>
      <c r="P171" s="211">
        <f>O171*H171</f>
        <v>0</v>
      </c>
      <c r="Q171" s="211">
        <v>0</v>
      </c>
      <c r="R171" s="211">
        <f>Q171*H171</f>
        <v>0</v>
      </c>
      <c r="S171" s="211">
        <v>0</v>
      </c>
      <c r="T171" s="212">
        <f>S171*H171</f>
        <v>0</v>
      </c>
      <c r="U171" s="36"/>
      <c r="V171" s="36"/>
      <c r="W171" s="36"/>
      <c r="X171" s="36"/>
      <c r="Y171" s="36"/>
      <c r="Z171" s="36"/>
      <c r="AA171" s="36"/>
      <c r="AB171" s="36"/>
      <c r="AC171" s="36"/>
      <c r="AD171" s="36"/>
      <c r="AE171" s="36"/>
      <c r="AR171" s="213" t="s">
        <v>169</v>
      </c>
      <c r="AT171" s="213" t="s">
        <v>164</v>
      </c>
      <c r="AU171" s="213" t="s">
        <v>77</v>
      </c>
      <c r="AY171" s="15" t="s">
        <v>162</v>
      </c>
      <c r="BE171" s="214">
        <f>IF(N171="základní",J171,0)</f>
        <v>0</v>
      </c>
      <c r="BF171" s="214">
        <f>IF(N171="snížená",J171,0)</f>
        <v>0</v>
      </c>
      <c r="BG171" s="214">
        <f>IF(N171="zákl. přenesená",J171,0)</f>
        <v>0</v>
      </c>
      <c r="BH171" s="214">
        <f>IF(N171="sníž. přenesená",J171,0)</f>
        <v>0</v>
      </c>
      <c r="BI171" s="214">
        <f>IF(N171="nulová",J171,0)</f>
        <v>0</v>
      </c>
      <c r="BJ171" s="15" t="s">
        <v>77</v>
      </c>
      <c r="BK171" s="214">
        <f>ROUND(I171*H171,2)</f>
        <v>0</v>
      </c>
      <c r="BL171" s="15" t="s">
        <v>169</v>
      </c>
      <c r="BM171" s="213" t="s">
        <v>1498</v>
      </c>
    </row>
    <row r="172" spans="1:65" s="2" customFormat="1" ht="24.15" customHeight="1">
      <c r="A172" s="36"/>
      <c r="B172" s="37"/>
      <c r="C172" s="202" t="s">
        <v>576</v>
      </c>
      <c r="D172" s="202" t="s">
        <v>164</v>
      </c>
      <c r="E172" s="203" t="s">
        <v>3971</v>
      </c>
      <c r="F172" s="204" t="s">
        <v>3972</v>
      </c>
      <c r="G172" s="205" t="s">
        <v>3535</v>
      </c>
      <c r="H172" s="206">
        <v>7</v>
      </c>
      <c r="I172" s="207"/>
      <c r="J172" s="208">
        <f>ROUND(I172*H172,2)</f>
        <v>0</v>
      </c>
      <c r="K172" s="204" t="s">
        <v>19</v>
      </c>
      <c r="L172" s="42"/>
      <c r="M172" s="209" t="s">
        <v>19</v>
      </c>
      <c r="N172" s="210" t="s">
        <v>40</v>
      </c>
      <c r="O172" s="82"/>
      <c r="P172" s="211">
        <f>O172*H172</f>
        <v>0</v>
      </c>
      <c r="Q172" s="211">
        <v>0</v>
      </c>
      <c r="R172" s="211">
        <f>Q172*H172</f>
        <v>0</v>
      </c>
      <c r="S172" s="211">
        <v>0</v>
      </c>
      <c r="T172" s="212">
        <f>S172*H172</f>
        <v>0</v>
      </c>
      <c r="U172" s="36"/>
      <c r="V172" s="36"/>
      <c r="W172" s="36"/>
      <c r="X172" s="36"/>
      <c r="Y172" s="36"/>
      <c r="Z172" s="36"/>
      <c r="AA172" s="36"/>
      <c r="AB172" s="36"/>
      <c r="AC172" s="36"/>
      <c r="AD172" s="36"/>
      <c r="AE172" s="36"/>
      <c r="AR172" s="213" t="s">
        <v>169</v>
      </c>
      <c r="AT172" s="213" t="s">
        <v>164</v>
      </c>
      <c r="AU172" s="213" t="s">
        <v>77</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1505</v>
      </c>
    </row>
    <row r="173" spans="1:65" s="2" customFormat="1" ht="16.5" customHeight="1">
      <c r="A173" s="36"/>
      <c r="B173" s="37"/>
      <c r="C173" s="202" t="s">
        <v>581</v>
      </c>
      <c r="D173" s="202" t="s">
        <v>164</v>
      </c>
      <c r="E173" s="203" t="s">
        <v>3973</v>
      </c>
      <c r="F173" s="204" t="s">
        <v>3974</v>
      </c>
      <c r="G173" s="205" t="s">
        <v>3535</v>
      </c>
      <c r="H173" s="206">
        <v>13</v>
      </c>
      <c r="I173" s="207"/>
      <c r="J173" s="208">
        <f>ROUND(I173*H173,2)</f>
        <v>0</v>
      </c>
      <c r="K173" s="204" t="s">
        <v>19</v>
      </c>
      <c r="L173" s="42"/>
      <c r="M173" s="209" t="s">
        <v>19</v>
      </c>
      <c r="N173" s="210" t="s">
        <v>40</v>
      </c>
      <c r="O173" s="82"/>
      <c r="P173" s="211">
        <f>O173*H173</f>
        <v>0</v>
      </c>
      <c r="Q173" s="211">
        <v>0</v>
      </c>
      <c r="R173" s="211">
        <f>Q173*H173</f>
        <v>0</v>
      </c>
      <c r="S173" s="211">
        <v>0</v>
      </c>
      <c r="T173" s="212">
        <f>S173*H173</f>
        <v>0</v>
      </c>
      <c r="U173" s="36"/>
      <c r="V173" s="36"/>
      <c r="W173" s="36"/>
      <c r="X173" s="36"/>
      <c r="Y173" s="36"/>
      <c r="Z173" s="36"/>
      <c r="AA173" s="36"/>
      <c r="AB173" s="36"/>
      <c r="AC173" s="36"/>
      <c r="AD173" s="36"/>
      <c r="AE173" s="36"/>
      <c r="AR173" s="213" t="s">
        <v>169</v>
      </c>
      <c r="AT173" s="213" t="s">
        <v>164</v>
      </c>
      <c r="AU173" s="213" t="s">
        <v>77</v>
      </c>
      <c r="AY173" s="15" t="s">
        <v>162</v>
      </c>
      <c r="BE173" s="214">
        <f>IF(N173="základní",J173,0)</f>
        <v>0</v>
      </c>
      <c r="BF173" s="214">
        <f>IF(N173="snížená",J173,0)</f>
        <v>0</v>
      </c>
      <c r="BG173" s="214">
        <f>IF(N173="zákl. přenesená",J173,0)</f>
        <v>0</v>
      </c>
      <c r="BH173" s="214">
        <f>IF(N173="sníž. přenesená",J173,0)</f>
        <v>0</v>
      </c>
      <c r="BI173" s="214">
        <f>IF(N173="nulová",J173,0)</f>
        <v>0</v>
      </c>
      <c r="BJ173" s="15" t="s">
        <v>77</v>
      </c>
      <c r="BK173" s="214">
        <f>ROUND(I173*H173,2)</f>
        <v>0</v>
      </c>
      <c r="BL173" s="15" t="s">
        <v>169</v>
      </c>
      <c r="BM173" s="213" t="s">
        <v>1514</v>
      </c>
    </row>
    <row r="174" spans="1:65" s="2" customFormat="1" ht="38.55" customHeight="1">
      <c r="A174" s="36"/>
      <c r="B174" s="37"/>
      <c r="C174" s="202" t="s">
        <v>585</v>
      </c>
      <c r="D174" s="202" t="s">
        <v>164</v>
      </c>
      <c r="E174" s="203" t="s">
        <v>3975</v>
      </c>
      <c r="F174" s="204" t="s">
        <v>3936</v>
      </c>
      <c r="G174" s="205" t="s">
        <v>235</v>
      </c>
      <c r="H174" s="206">
        <v>126</v>
      </c>
      <c r="I174" s="207"/>
      <c r="J174" s="208">
        <f>ROUND(I174*H174,2)</f>
        <v>0</v>
      </c>
      <c r="K174" s="204" t="s">
        <v>19</v>
      </c>
      <c r="L174" s="42"/>
      <c r="M174" s="209" t="s">
        <v>19</v>
      </c>
      <c r="N174" s="210" t="s">
        <v>40</v>
      </c>
      <c r="O174" s="82"/>
      <c r="P174" s="211">
        <f>O174*H174</f>
        <v>0</v>
      </c>
      <c r="Q174" s="211">
        <v>0</v>
      </c>
      <c r="R174" s="211">
        <f>Q174*H174</f>
        <v>0</v>
      </c>
      <c r="S174" s="211">
        <v>0</v>
      </c>
      <c r="T174" s="212">
        <f>S174*H174</f>
        <v>0</v>
      </c>
      <c r="U174" s="36"/>
      <c r="V174" s="36"/>
      <c r="W174" s="36"/>
      <c r="X174" s="36"/>
      <c r="Y174" s="36"/>
      <c r="Z174" s="36"/>
      <c r="AA174" s="36"/>
      <c r="AB174" s="36"/>
      <c r="AC174" s="36"/>
      <c r="AD174" s="36"/>
      <c r="AE174" s="36"/>
      <c r="AR174" s="213" t="s">
        <v>169</v>
      </c>
      <c r="AT174" s="213" t="s">
        <v>164</v>
      </c>
      <c r="AU174" s="213" t="s">
        <v>77</v>
      </c>
      <c r="AY174" s="15" t="s">
        <v>162</v>
      </c>
      <c r="BE174" s="214">
        <f>IF(N174="základní",J174,0)</f>
        <v>0</v>
      </c>
      <c r="BF174" s="214">
        <f>IF(N174="snížená",J174,0)</f>
        <v>0</v>
      </c>
      <c r="BG174" s="214">
        <f>IF(N174="zákl. přenesená",J174,0)</f>
        <v>0</v>
      </c>
      <c r="BH174" s="214">
        <f>IF(N174="sníž. přenesená",J174,0)</f>
        <v>0</v>
      </c>
      <c r="BI174" s="214">
        <f>IF(N174="nulová",J174,0)</f>
        <v>0</v>
      </c>
      <c r="BJ174" s="15" t="s">
        <v>77</v>
      </c>
      <c r="BK174" s="214">
        <f>ROUND(I174*H174,2)</f>
        <v>0</v>
      </c>
      <c r="BL174" s="15" t="s">
        <v>169</v>
      </c>
      <c r="BM174" s="213" t="s">
        <v>1522</v>
      </c>
    </row>
    <row r="175" spans="1:65" s="2" customFormat="1" ht="38.55" customHeight="1">
      <c r="A175" s="36"/>
      <c r="B175" s="37"/>
      <c r="C175" s="202" t="s">
        <v>590</v>
      </c>
      <c r="D175" s="202" t="s">
        <v>164</v>
      </c>
      <c r="E175" s="203" t="s">
        <v>3976</v>
      </c>
      <c r="F175" s="204" t="s">
        <v>3977</v>
      </c>
      <c r="G175" s="205" t="s">
        <v>235</v>
      </c>
      <c r="H175" s="206">
        <v>14.4</v>
      </c>
      <c r="I175" s="207"/>
      <c r="J175" s="208">
        <f>ROUND(I175*H175,2)</f>
        <v>0</v>
      </c>
      <c r="K175" s="204" t="s">
        <v>19</v>
      </c>
      <c r="L175" s="42"/>
      <c r="M175" s="209" t="s">
        <v>19</v>
      </c>
      <c r="N175" s="210" t="s">
        <v>40</v>
      </c>
      <c r="O175" s="82"/>
      <c r="P175" s="211">
        <f>O175*H175</f>
        <v>0</v>
      </c>
      <c r="Q175" s="211">
        <v>0</v>
      </c>
      <c r="R175" s="211">
        <f>Q175*H175</f>
        <v>0</v>
      </c>
      <c r="S175" s="211">
        <v>0</v>
      </c>
      <c r="T175" s="212">
        <f>S175*H175</f>
        <v>0</v>
      </c>
      <c r="U175" s="36"/>
      <c r="V175" s="36"/>
      <c r="W175" s="36"/>
      <c r="X175" s="36"/>
      <c r="Y175" s="36"/>
      <c r="Z175" s="36"/>
      <c r="AA175" s="36"/>
      <c r="AB175" s="36"/>
      <c r="AC175" s="36"/>
      <c r="AD175" s="36"/>
      <c r="AE175" s="36"/>
      <c r="AR175" s="213" t="s">
        <v>169</v>
      </c>
      <c r="AT175" s="213" t="s">
        <v>164</v>
      </c>
      <c r="AU175" s="213" t="s">
        <v>77</v>
      </c>
      <c r="AY175" s="15" t="s">
        <v>162</v>
      </c>
      <c r="BE175" s="214">
        <f>IF(N175="základní",J175,0)</f>
        <v>0</v>
      </c>
      <c r="BF175" s="214">
        <f>IF(N175="snížená",J175,0)</f>
        <v>0</v>
      </c>
      <c r="BG175" s="214">
        <f>IF(N175="zákl. přenesená",J175,0)</f>
        <v>0</v>
      </c>
      <c r="BH175" s="214">
        <f>IF(N175="sníž. přenesená",J175,0)</f>
        <v>0</v>
      </c>
      <c r="BI175" s="214">
        <f>IF(N175="nulová",J175,0)</f>
        <v>0</v>
      </c>
      <c r="BJ175" s="15" t="s">
        <v>77</v>
      </c>
      <c r="BK175" s="214">
        <f>ROUND(I175*H175,2)</f>
        <v>0</v>
      </c>
      <c r="BL175" s="15" t="s">
        <v>169</v>
      </c>
      <c r="BM175" s="213" t="s">
        <v>1529</v>
      </c>
    </row>
    <row r="176" spans="1:65" s="2" customFormat="1" ht="38.55" customHeight="1">
      <c r="A176" s="36"/>
      <c r="B176" s="37"/>
      <c r="C176" s="202" t="s">
        <v>595</v>
      </c>
      <c r="D176" s="202" t="s">
        <v>164</v>
      </c>
      <c r="E176" s="203" t="s">
        <v>3978</v>
      </c>
      <c r="F176" s="204" t="s">
        <v>3939</v>
      </c>
      <c r="G176" s="205" t="s">
        <v>327</v>
      </c>
      <c r="H176" s="206">
        <v>19.2</v>
      </c>
      <c r="I176" s="207"/>
      <c r="J176" s="208">
        <f>ROUND(I176*H176,2)</f>
        <v>0</v>
      </c>
      <c r="K176" s="204" t="s">
        <v>19</v>
      </c>
      <c r="L176" s="42"/>
      <c r="M176" s="209" t="s">
        <v>19</v>
      </c>
      <c r="N176" s="210" t="s">
        <v>40</v>
      </c>
      <c r="O176" s="82"/>
      <c r="P176" s="211">
        <f>O176*H176</f>
        <v>0</v>
      </c>
      <c r="Q176" s="211">
        <v>0</v>
      </c>
      <c r="R176" s="211">
        <f>Q176*H176</f>
        <v>0</v>
      </c>
      <c r="S176" s="211">
        <v>0</v>
      </c>
      <c r="T176" s="212">
        <f>S176*H176</f>
        <v>0</v>
      </c>
      <c r="U176" s="36"/>
      <c r="V176" s="36"/>
      <c r="W176" s="36"/>
      <c r="X176" s="36"/>
      <c r="Y176" s="36"/>
      <c r="Z176" s="36"/>
      <c r="AA176" s="36"/>
      <c r="AB176" s="36"/>
      <c r="AC176" s="36"/>
      <c r="AD176" s="36"/>
      <c r="AE176" s="36"/>
      <c r="AR176" s="213" t="s">
        <v>169</v>
      </c>
      <c r="AT176" s="213" t="s">
        <v>164</v>
      </c>
      <c r="AU176" s="213" t="s">
        <v>77</v>
      </c>
      <c r="AY176" s="15" t="s">
        <v>162</v>
      </c>
      <c r="BE176" s="214">
        <f>IF(N176="základní",J176,0)</f>
        <v>0</v>
      </c>
      <c r="BF176" s="214">
        <f>IF(N176="snížená",J176,0)</f>
        <v>0</v>
      </c>
      <c r="BG176" s="214">
        <f>IF(N176="zákl. přenesená",J176,0)</f>
        <v>0</v>
      </c>
      <c r="BH176" s="214">
        <f>IF(N176="sníž. přenesená",J176,0)</f>
        <v>0</v>
      </c>
      <c r="BI176" s="214">
        <f>IF(N176="nulová",J176,0)</f>
        <v>0</v>
      </c>
      <c r="BJ176" s="15" t="s">
        <v>77</v>
      </c>
      <c r="BK176" s="214">
        <f>ROUND(I176*H176,2)</f>
        <v>0</v>
      </c>
      <c r="BL176" s="15" t="s">
        <v>169</v>
      </c>
      <c r="BM176" s="213" t="s">
        <v>1538</v>
      </c>
    </row>
    <row r="177" spans="1:65" s="2" customFormat="1" ht="38.55" customHeight="1">
      <c r="A177" s="36"/>
      <c r="B177" s="37"/>
      <c r="C177" s="202" t="s">
        <v>602</v>
      </c>
      <c r="D177" s="202" t="s">
        <v>164</v>
      </c>
      <c r="E177" s="203" t="s">
        <v>3979</v>
      </c>
      <c r="F177" s="204" t="s">
        <v>3980</v>
      </c>
      <c r="G177" s="205" t="s">
        <v>327</v>
      </c>
      <c r="H177" s="206">
        <v>4.8</v>
      </c>
      <c r="I177" s="207"/>
      <c r="J177" s="208">
        <f>ROUND(I177*H177,2)</f>
        <v>0</v>
      </c>
      <c r="K177" s="204" t="s">
        <v>19</v>
      </c>
      <c r="L177" s="42"/>
      <c r="M177" s="209" t="s">
        <v>19</v>
      </c>
      <c r="N177" s="210" t="s">
        <v>40</v>
      </c>
      <c r="O177" s="82"/>
      <c r="P177" s="211">
        <f>O177*H177</f>
        <v>0</v>
      </c>
      <c r="Q177" s="211">
        <v>0</v>
      </c>
      <c r="R177" s="211">
        <f>Q177*H177</f>
        <v>0</v>
      </c>
      <c r="S177" s="211">
        <v>0</v>
      </c>
      <c r="T177" s="212">
        <f>S177*H177</f>
        <v>0</v>
      </c>
      <c r="U177" s="36"/>
      <c r="V177" s="36"/>
      <c r="W177" s="36"/>
      <c r="X177" s="36"/>
      <c r="Y177" s="36"/>
      <c r="Z177" s="36"/>
      <c r="AA177" s="36"/>
      <c r="AB177" s="36"/>
      <c r="AC177" s="36"/>
      <c r="AD177" s="36"/>
      <c r="AE177" s="36"/>
      <c r="AR177" s="213" t="s">
        <v>169</v>
      </c>
      <c r="AT177" s="213" t="s">
        <v>164</v>
      </c>
      <c r="AU177" s="213" t="s">
        <v>77</v>
      </c>
      <c r="AY177" s="15" t="s">
        <v>162</v>
      </c>
      <c r="BE177" s="214">
        <f>IF(N177="základní",J177,0)</f>
        <v>0</v>
      </c>
      <c r="BF177" s="214">
        <f>IF(N177="snížená",J177,0)</f>
        <v>0</v>
      </c>
      <c r="BG177" s="214">
        <f>IF(N177="zákl. přenesená",J177,0)</f>
        <v>0</v>
      </c>
      <c r="BH177" s="214">
        <f>IF(N177="sníž. přenesená",J177,0)</f>
        <v>0</v>
      </c>
      <c r="BI177" s="214">
        <f>IF(N177="nulová",J177,0)</f>
        <v>0</v>
      </c>
      <c r="BJ177" s="15" t="s">
        <v>77</v>
      </c>
      <c r="BK177" s="214">
        <f>ROUND(I177*H177,2)</f>
        <v>0</v>
      </c>
      <c r="BL177" s="15" t="s">
        <v>169</v>
      </c>
      <c r="BM177" s="213" t="s">
        <v>1545</v>
      </c>
    </row>
    <row r="178" spans="1:65" s="2" customFormat="1" ht="38.55" customHeight="1">
      <c r="A178" s="36"/>
      <c r="B178" s="37"/>
      <c r="C178" s="202" t="s">
        <v>606</v>
      </c>
      <c r="D178" s="202" t="s">
        <v>164</v>
      </c>
      <c r="E178" s="203" t="s">
        <v>3981</v>
      </c>
      <c r="F178" s="204" t="s">
        <v>3943</v>
      </c>
      <c r="G178" s="205" t="s">
        <v>327</v>
      </c>
      <c r="H178" s="206">
        <v>51.6</v>
      </c>
      <c r="I178" s="207"/>
      <c r="J178" s="208">
        <f>ROUND(I178*H178,2)</f>
        <v>0</v>
      </c>
      <c r="K178" s="204" t="s">
        <v>19</v>
      </c>
      <c r="L178" s="42"/>
      <c r="M178" s="209" t="s">
        <v>19</v>
      </c>
      <c r="N178" s="210" t="s">
        <v>40</v>
      </c>
      <c r="O178" s="82"/>
      <c r="P178" s="211">
        <f>O178*H178</f>
        <v>0</v>
      </c>
      <c r="Q178" s="211">
        <v>0</v>
      </c>
      <c r="R178" s="211">
        <f>Q178*H178</f>
        <v>0</v>
      </c>
      <c r="S178" s="211">
        <v>0</v>
      </c>
      <c r="T178" s="212">
        <f>S178*H178</f>
        <v>0</v>
      </c>
      <c r="U178" s="36"/>
      <c r="V178" s="36"/>
      <c r="W178" s="36"/>
      <c r="X178" s="36"/>
      <c r="Y178" s="36"/>
      <c r="Z178" s="36"/>
      <c r="AA178" s="36"/>
      <c r="AB178" s="36"/>
      <c r="AC178" s="36"/>
      <c r="AD178" s="36"/>
      <c r="AE178" s="36"/>
      <c r="AR178" s="213" t="s">
        <v>169</v>
      </c>
      <c r="AT178" s="213" t="s">
        <v>164</v>
      </c>
      <c r="AU178" s="213" t="s">
        <v>77</v>
      </c>
      <c r="AY178" s="15" t="s">
        <v>162</v>
      </c>
      <c r="BE178" s="214">
        <f>IF(N178="základní",J178,0)</f>
        <v>0</v>
      </c>
      <c r="BF178" s="214">
        <f>IF(N178="snížená",J178,0)</f>
        <v>0</v>
      </c>
      <c r="BG178" s="214">
        <f>IF(N178="zákl. přenesená",J178,0)</f>
        <v>0</v>
      </c>
      <c r="BH178" s="214">
        <f>IF(N178="sníž. přenesená",J178,0)</f>
        <v>0</v>
      </c>
      <c r="BI178" s="214">
        <f>IF(N178="nulová",J178,0)</f>
        <v>0</v>
      </c>
      <c r="BJ178" s="15" t="s">
        <v>77</v>
      </c>
      <c r="BK178" s="214">
        <f>ROUND(I178*H178,2)</f>
        <v>0</v>
      </c>
      <c r="BL178" s="15" t="s">
        <v>169</v>
      </c>
      <c r="BM178" s="213" t="s">
        <v>1554</v>
      </c>
    </row>
    <row r="179" spans="1:65" s="2" customFormat="1" ht="24.15" customHeight="1">
      <c r="A179" s="36"/>
      <c r="B179" s="37"/>
      <c r="C179" s="202" t="s">
        <v>610</v>
      </c>
      <c r="D179" s="202" t="s">
        <v>164</v>
      </c>
      <c r="E179" s="203" t="s">
        <v>3982</v>
      </c>
      <c r="F179" s="204" t="s">
        <v>3945</v>
      </c>
      <c r="G179" s="205" t="s">
        <v>235</v>
      </c>
      <c r="H179" s="206">
        <v>78</v>
      </c>
      <c r="I179" s="207"/>
      <c r="J179" s="208">
        <f>ROUND(I179*H179,2)</f>
        <v>0</v>
      </c>
      <c r="K179" s="204" t="s">
        <v>19</v>
      </c>
      <c r="L179" s="42"/>
      <c r="M179" s="209" t="s">
        <v>19</v>
      </c>
      <c r="N179" s="210" t="s">
        <v>40</v>
      </c>
      <c r="O179" s="82"/>
      <c r="P179" s="211">
        <f>O179*H179</f>
        <v>0</v>
      </c>
      <c r="Q179" s="211">
        <v>0</v>
      </c>
      <c r="R179" s="211">
        <f>Q179*H179</f>
        <v>0</v>
      </c>
      <c r="S179" s="211">
        <v>0</v>
      </c>
      <c r="T179" s="212">
        <f>S179*H179</f>
        <v>0</v>
      </c>
      <c r="U179" s="36"/>
      <c r="V179" s="36"/>
      <c r="W179" s="36"/>
      <c r="X179" s="36"/>
      <c r="Y179" s="36"/>
      <c r="Z179" s="36"/>
      <c r="AA179" s="36"/>
      <c r="AB179" s="36"/>
      <c r="AC179" s="36"/>
      <c r="AD179" s="36"/>
      <c r="AE179" s="36"/>
      <c r="AR179" s="213" t="s">
        <v>169</v>
      </c>
      <c r="AT179" s="213" t="s">
        <v>164</v>
      </c>
      <c r="AU179" s="213" t="s">
        <v>77</v>
      </c>
      <c r="AY179" s="15" t="s">
        <v>162</v>
      </c>
      <c r="BE179" s="214">
        <f>IF(N179="základní",J179,0)</f>
        <v>0</v>
      </c>
      <c r="BF179" s="214">
        <f>IF(N179="snížená",J179,0)</f>
        <v>0</v>
      </c>
      <c r="BG179" s="214">
        <f>IF(N179="zákl. přenesená",J179,0)</f>
        <v>0</v>
      </c>
      <c r="BH179" s="214">
        <f>IF(N179="sníž. přenesená",J179,0)</f>
        <v>0</v>
      </c>
      <c r="BI179" s="214">
        <f>IF(N179="nulová",J179,0)</f>
        <v>0</v>
      </c>
      <c r="BJ179" s="15" t="s">
        <v>77</v>
      </c>
      <c r="BK179" s="214">
        <f>ROUND(I179*H179,2)</f>
        <v>0</v>
      </c>
      <c r="BL179" s="15" t="s">
        <v>169</v>
      </c>
      <c r="BM179" s="213" t="s">
        <v>1563</v>
      </c>
    </row>
    <row r="180" spans="1:65" s="2" customFormat="1" ht="16.5" customHeight="1">
      <c r="A180" s="36"/>
      <c r="B180" s="37"/>
      <c r="C180" s="202" t="s">
        <v>615</v>
      </c>
      <c r="D180" s="202" t="s">
        <v>164</v>
      </c>
      <c r="E180" s="203" t="s">
        <v>3983</v>
      </c>
      <c r="F180" s="204" t="s">
        <v>3860</v>
      </c>
      <c r="G180" s="205" t="s">
        <v>3535</v>
      </c>
      <c r="H180" s="206">
        <v>4</v>
      </c>
      <c r="I180" s="207"/>
      <c r="J180" s="208">
        <f>ROUND(I180*H180,2)</f>
        <v>0</v>
      </c>
      <c r="K180" s="204" t="s">
        <v>19</v>
      </c>
      <c r="L180" s="42"/>
      <c r="M180" s="209" t="s">
        <v>19</v>
      </c>
      <c r="N180" s="210" t="s">
        <v>40</v>
      </c>
      <c r="O180" s="82"/>
      <c r="P180" s="211">
        <f>O180*H180</f>
        <v>0</v>
      </c>
      <c r="Q180" s="211">
        <v>0</v>
      </c>
      <c r="R180" s="211">
        <f>Q180*H180</f>
        <v>0</v>
      </c>
      <c r="S180" s="211">
        <v>0</v>
      </c>
      <c r="T180" s="212">
        <f>S180*H180</f>
        <v>0</v>
      </c>
      <c r="U180" s="36"/>
      <c r="V180" s="36"/>
      <c r="W180" s="36"/>
      <c r="X180" s="36"/>
      <c r="Y180" s="36"/>
      <c r="Z180" s="36"/>
      <c r="AA180" s="36"/>
      <c r="AB180" s="36"/>
      <c r="AC180" s="36"/>
      <c r="AD180" s="36"/>
      <c r="AE180" s="36"/>
      <c r="AR180" s="213" t="s">
        <v>169</v>
      </c>
      <c r="AT180" s="213" t="s">
        <v>164</v>
      </c>
      <c r="AU180" s="213" t="s">
        <v>77</v>
      </c>
      <c r="AY180" s="15" t="s">
        <v>162</v>
      </c>
      <c r="BE180" s="214">
        <f>IF(N180="základní",J180,0)</f>
        <v>0</v>
      </c>
      <c r="BF180" s="214">
        <f>IF(N180="snížená",J180,0)</f>
        <v>0</v>
      </c>
      <c r="BG180" s="214">
        <f>IF(N180="zákl. přenesená",J180,0)</f>
        <v>0</v>
      </c>
      <c r="BH180" s="214">
        <f>IF(N180="sníž. přenesená",J180,0)</f>
        <v>0</v>
      </c>
      <c r="BI180" s="214">
        <f>IF(N180="nulová",J180,0)</f>
        <v>0</v>
      </c>
      <c r="BJ180" s="15" t="s">
        <v>77</v>
      </c>
      <c r="BK180" s="214">
        <f>ROUND(I180*H180,2)</f>
        <v>0</v>
      </c>
      <c r="BL180" s="15" t="s">
        <v>169</v>
      </c>
      <c r="BM180" s="213" t="s">
        <v>1573</v>
      </c>
    </row>
    <row r="181" spans="1:65" s="2" customFormat="1" ht="24.15" customHeight="1">
      <c r="A181" s="36"/>
      <c r="B181" s="37"/>
      <c r="C181" s="202" t="s">
        <v>622</v>
      </c>
      <c r="D181" s="202" t="s">
        <v>164</v>
      </c>
      <c r="E181" s="203" t="s">
        <v>3984</v>
      </c>
      <c r="F181" s="204" t="s">
        <v>3862</v>
      </c>
      <c r="G181" s="205" t="s">
        <v>296</v>
      </c>
      <c r="H181" s="206">
        <v>1</v>
      </c>
      <c r="I181" s="207"/>
      <c r="J181" s="208">
        <f>ROUND(I181*H181,2)</f>
        <v>0</v>
      </c>
      <c r="K181" s="204" t="s">
        <v>19</v>
      </c>
      <c r="L181" s="42"/>
      <c r="M181" s="209" t="s">
        <v>19</v>
      </c>
      <c r="N181" s="210" t="s">
        <v>40</v>
      </c>
      <c r="O181" s="82"/>
      <c r="P181" s="211">
        <f>O181*H181</f>
        <v>0</v>
      </c>
      <c r="Q181" s="211">
        <v>0</v>
      </c>
      <c r="R181" s="211">
        <f>Q181*H181</f>
        <v>0</v>
      </c>
      <c r="S181" s="211">
        <v>0</v>
      </c>
      <c r="T181" s="212">
        <f>S181*H181</f>
        <v>0</v>
      </c>
      <c r="U181" s="36"/>
      <c r="V181" s="36"/>
      <c r="W181" s="36"/>
      <c r="X181" s="36"/>
      <c r="Y181" s="36"/>
      <c r="Z181" s="36"/>
      <c r="AA181" s="36"/>
      <c r="AB181" s="36"/>
      <c r="AC181" s="36"/>
      <c r="AD181" s="36"/>
      <c r="AE181" s="36"/>
      <c r="AR181" s="213" t="s">
        <v>169</v>
      </c>
      <c r="AT181" s="213" t="s">
        <v>164</v>
      </c>
      <c r="AU181" s="213" t="s">
        <v>77</v>
      </c>
      <c r="AY181" s="15" t="s">
        <v>162</v>
      </c>
      <c r="BE181" s="214">
        <f>IF(N181="základní",J181,0)</f>
        <v>0</v>
      </c>
      <c r="BF181" s="214">
        <f>IF(N181="snížená",J181,0)</f>
        <v>0</v>
      </c>
      <c r="BG181" s="214">
        <f>IF(N181="zákl. přenesená",J181,0)</f>
        <v>0</v>
      </c>
      <c r="BH181" s="214">
        <f>IF(N181="sníž. přenesená",J181,0)</f>
        <v>0</v>
      </c>
      <c r="BI181" s="214">
        <f>IF(N181="nulová",J181,0)</f>
        <v>0</v>
      </c>
      <c r="BJ181" s="15" t="s">
        <v>77</v>
      </c>
      <c r="BK181" s="214">
        <f>ROUND(I181*H181,2)</f>
        <v>0</v>
      </c>
      <c r="BL181" s="15" t="s">
        <v>169</v>
      </c>
      <c r="BM181" s="213" t="s">
        <v>1583</v>
      </c>
    </row>
    <row r="182" spans="1:65" s="2" customFormat="1" ht="21.75" customHeight="1">
      <c r="A182" s="36"/>
      <c r="B182" s="37"/>
      <c r="C182" s="202" t="s">
        <v>626</v>
      </c>
      <c r="D182" s="202" t="s">
        <v>164</v>
      </c>
      <c r="E182" s="203" t="s">
        <v>3985</v>
      </c>
      <c r="F182" s="204" t="s">
        <v>3874</v>
      </c>
      <c r="G182" s="205" t="s">
        <v>3535</v>
      </c>
      <c r="H182" s="206">
        <v>2</v>
      </c>
      <c r="I182" s="207"/>
      <c r="J182" s="208">
        <f>ROUND(I182*H182,2)</f>
        <v>0</v>
      </c>
      <c r="K182" s="204" t="s">
        <v>19</v>
      </c>
      <c r="L182" s="42"/>
      <c r="M182" s="209" t="s">
        <v>19</v>
      </c>
      <c r="N182" s="210" t="s">
        <v>40</v>
      </c>
      <c r="O182" s="82"/>
      <c r="P182" s="211">
        <f>O182*H182</f>
        <v>0</v>
      </c>
      <c r="Q182" s="211">
        <v>0</v>
      </c>
      <c r="R182" s="211">
        <f>Q182*H182</f>
        <v>0</v>
      </c>
      <c r="S182" s="211">
        <v>0</v>
      </c>
      <c r="T182" s="212">
        <f>S182*H182</f>
        <v>0</v>
      </c>
      <c r="U182" s="36"/>
      <c r="V182" s="36"/>
      <c r="W182" s="36"/>
      <c r="X182" s="36"/>
      <c r="Y182" s="36"/>
      <c r="Z182" s="36"/>
      <c r="AA182" s="36"/>
      <c r="AB182" s="36"/>
      <c r="AC182" s="36"/>
      <c r="AD182" s="36"/>
      <c r="AE182" s="36"/>
      <c r="AR182" s="213" t="s">
        <v>169</v>
      </c>
      <c r="AT182" s="213" t="s">
        <v>164</v>
      </c>
      <c r="AU182" s="213" t="s">
        <v>77</v>
      </c>
      <c r="AY182" s="15" t="s">
        <v>162</v>
      </c>
      <c r="BE182" s="214">
        <f>IF(N182="základní",J182,0)</f>
        <v>0</v>
      </c>
      <c r="BF182" s="214">
        <f>IF(N182="snížená",J182,0)</f>
        <v>0</v>
      </c>
      <c r="BG182" s="214">
        <f>IF(N182="zákl. přenesená",J182,0)</f>
        <v>0</v>
      </c>
      <c r="BH182" s="214">
        <f>IF(N182="sníž. přenesená",J182,0)</f>
        <v>0</v>
      </c>
      <c r="BI182" s="214">
        <f>IF(N182="nulová",J182,0)</f>
        <v>0</v>
      </c>
      <c r="BJ182" s="15" t="s">
        <v>77</v>
      </c>
      <c r="BK182" s="214">
        <f>ROUND(I182*H182,2)</f>
        <v>0</v>
      </c>
      <c r="BL182" s="15" t="s">
        <v>169</v>
      </c>
      <c r="BM182" s="213" t="s">
        <v>1592</v>
      </c>
    </row>
    <row r="183" spans="1:65" s="2" customFormat="1" ht="37.8" customHeight="1">
      <c r="A183" s="36"/>
      <c r="B183" s="37"/>
      <c r="C183" s="202" t="s">
        <v>632</v>
      </c>
      <c r="D183" s="202" t="s">
        <v>164</v>
      </c>
      <c r="E183" s="203" t="s">
        <v>3986</v>
      </c>
      <c r="F183" s="204" t="s">
        <v>3955</v>
      </c>
      <c r="G183" s="205" t="s">
        <v>3535</v>
      </c>
      <c r="H183" s="206">
        <v>6</v>
      </c>
      <c r="I183" s="207"/>
      <c r="J183" s="208">
        <f>ROUND(I183*H183,2)</f>
        <v>0</v>
      </c>
      <c r="K183" s="204" t="s">
        <v>19</v>
      </c>
      <c r="L183" s="42"/>
      <c r="M183" s="209" t="s">
        <v>19</v>
      </c>
      <c r="N183" s="210" t="s">
        <v>40</v>
      </c>
      <c r="O183" s="82"/>
      <c r="P183" s="211">
        <f>O183*H183</f>
        <v>0</v>
      </c>
      <c r="Q183" s="211">
        <v>0</v>
      </c>
      <c r="R183" s="211">
        <f>Q183*H183</f>
        <v>0</v>
      </c>
      <c r="S183" s="211">
        <v>0</v>
      </c>
      <c r="T183" s="212">
        <f>S183*H183</f>
        <v>0</v>
      </c>
      <c r="U183" s="36"/>
      <c r="V183" s="36"/>
      <c r="W183" s="36"/>
      <c r="X183" s="36"/>
      <c r="Y183" s="36"/>
      <c r="Z183" s="36"/>
      <c r="AA183" s="36"/>
      <c r="AB183" s="36"/>
      <c r="AC183" s="36"/>
      <c r="AD183" s="36"/>
      <c r="AE183" s="36"/>
      <c r="AR183" s="213" t="s">
        <v>169</v>
      </c>
      <c r="AT183" s="213" t="s">
        <v>164</v>
      </c>
      <c r="AU183" s="213" t="s">
        <v>77</v>
      </c>
      <c r="AY183" s="15" t="s">
        <v>162</v>
      </c>
      <c r="BE183" s="214">
        <f>IF(N183="základní",J183,0)</f>
        <v>0</v>
      </c>
      <c r="BF183" s="214">
        <f>IF(N183="snížená",J183,0)</f>
        <v>0</v>
      </c>
      <c r="BG183" s="214">
        <f>IF(N183="zákl. přenesená",J183,0)</f>
        <v>0</v>
      </c>
      <c r="BH183" s="214">
        <f>IF(N183="sníž. přenesená",J183,0)</f>
        <v>0</v>
      </c>
      <c r="BI183" s="214">
        <f>IF(N183="nulová",J183,0)</f>
        <v>0</v>
      </c>
      <c r="BJ183" s="15" t="s">
        <v>77</v>
      </c>
      <c r="BK183" s="214">
        <f>ROUND(I183*H183,2)</f>
        <v>0</v>
      </c>
      <c r="BL183" s="15" t="s">
        <v>169</v>
      </c>
      <c r="BM183" s="213" t="s">
        <v>1601</v>
      </c>
    </row>
    <row r="184" spans="1:65" s="2" customFormat="1" ht="37.8" customHeight="1">
      <c r="A184" s="36"/>
      <c r="B184" s="37"/>
      <c r="C184" s="202" t="s">
        <v>638</v>
      </c>
      <c r="D184" s="202" t="s">
        <v>164</v>
      </c>
      <c r="E184" s="203" t="s">
        <v>3987</v>
      </c>
      <c r="F184" s="204" t="s">
        <v>3988</v>
      </c>
      <c r="G184" s="205" t="s">
        <v>3535</v>
      </c>
      <c r="H184" s="206">
        <v>2</v>
      </c>
      <c r="I184" s="207"/>
      <c r="J184" s="208">
        <f>ROUND(I184*H184,2)</f>
        <v>0</v>
      </c>
      <c r="K184" s="204" t="s">
        <v>19</v>
      </c>
      <c r="L184" s="42"/>
      <c r="M184" s="209" t="s">
        <v>19</v>
      </c>
      <c r="N184" s="210" t="s">
        <v>40</v>
      </c>
      <c r="O184" s="82"/>
      <c r="P184" s="211">
        <f>O184*H184</f>
        <v>0</v>
      </c>
      <c r="Q184" s="211">
        <v>0</v>
      </c>
      <c r="R184" s="211">
        <f>Q184*H184</f>
        <v>0</v>
      </c>
      <c r="S184" s="211">
        <v>0</v>
      </c>
      <c r="T184" s="212">
        <f>S184*H184</f>
        <v>0</v>
      </c>
      <c r="U184" s="36"/>
      <c r="V184" s="36"/>
      <c r="W184" s="36"/>
      <c r="X184" s="36"/>
      <c r="Y184" s="36"/>
      <c r="Z184" s="36"/>
      <c r="AA184" s="36"/>
      <c r="AB184" s="36"/>
      <c r="AC184" s="36"/>
      <c r="AD184" s="36"/>
      <c r="AE184" s="36"/>
      <c r="AR184" s="213" t="s">
        <v>169</v>
      </c>
      <c r="AT184" s="213" t="s">
        <v>164</v>
      </c>
      <c r="AU184" s="213" t="s">
        <v>77</v>
      </c>
      <c r="AY184" s="15" t="s">
        <v>162</v>
      </c>
      <c r="BE184" s="214">
        <f>IF(N184="základní",J184,0)</f>
        <v>0</v>
      </c>
      <c r="BF184" s="214">
        <f>IF(N184="snížená",J184,0)</f>
        <v>0</v>
      </c>
      <c r="BG184" s="214">
        <f>IF(N184="zákl. přenesená",J184,0)</f>
        <v>0</v>
      </c>
      <c r="BH184" s="214">
        <f>IF(N184="sníž. přenesená",J184,0)</f>
        <v>0</v>
      </c>
      <c r="BI184" s="214">
        <f>IF(N184="nulová",J184,0)</f>
        <v>0</v>
      </c>
      <c r="BJ184" s="15" t="s">
        <v>77</v>
      </c>
      <c r="BK184" s="214">
        <f>ROUND(I184*H184,2)</f>
        <v>0</v>
      </c>
      <c r="BL184" s="15" t="s">
        <v>169</v>
      </c>
      <c r="BM184" s="213" t="s">
        <v>1610</v>
      </c>
    </row>
    <row r="185" spans="1:63" s="12" customFormat="1" ht="25.9" customHeight="1">
      <c r="A185" s="12"/>
      <c r="B185" s="186"/>
      <c r="C185" s="187"/>
      <c r="D185" s="188" t="s">
        <v>68</v>
      </c>
      <c r="E185" s="189" t="s">
        <v>3640</v>
      </c>
      <c r="F185" s="189" t="s">
        <v>3989</v>
      </c>
      <c r="G185" s="187"/>
      <c r="H185" s="187"/>
      <c r="I185" s="190"/>
      <c r="J185" s="191">
        <f>BK185</f>
        <v>0</v>
      </c>
      <c r="K185" s="187"/>
      <c r="L185" s="192"/>
      <c r="M185" s="193"/>
      <c r="N185" s="194"/>
      <c r="O185" s="194"/>
      <c r="P185" s="195">
        <f>SUM(P186:P190)</f>
        <v>0</v>
      </c>
      <c r="Q185" s="194"/>
      <c r="R185" s="195">
        <f>SUM(R186:R190)</f>
        <v>0</v>
      </c>
      <c r="S185" s="194"/>
      <c r="T185" s="196">
        <f>SUM(T186:T190)</f>
        <v>0</v>
      </c>
      <c r="U185" s="12"/>
      <c r="V185" s="12"/>
      <c r="W185" s="12"/>
      <c r="X185" s="12"/>
      <c r="Y185" s="12"/>
      <c r="Z185" s="12"/>
      <c r="AA185" s="12"/>
      <c r="AB185" s="12"/>
      <c r="AC185" s="12"/>
      <c r="AD185" s="12"/>
      <c r="AE185" s="12"/>
      <c r="AR185" s="197" t="s">
        <v>77</v>
      </c>
      <c r="AT185" s="198" t="s">
        <v>68</v>
      </c>
      <c r="AU185" s="198" t="s">
        <v>69</v>
      </c>
      <c r="AY185" s="197" t="s">
        <v>162</v>
      </c>
      <c r="BK185" s="199">
        <f>SUM(BK186:BK190)</f>
        <v>0</v>
      </c>
    </row>
    <row r="186" spans="1:65" s="2" customFormat="1" ht="24.15" customHeight="1">
      <c r="A186" s="36"/>
      <c r="B186" s="37"/>
      <c r="C186" s="202" t="s">
        <v>642</v>
      </c>
      <c r="D186" s="202" t="s">
        <v>164</v>
      </c>
      <c r="E186" s="203" t="s">
        <v>3990</v>
      </c>
      <c r="F186" s="204" t="s">
        <v>3991</v>
      </c>
      <c r="G186" s="205" t="s">
        <v>3535</v>
      </c>
      <c r="H186" s="206">
        <v>1</v>
      </c>
      <c r="I186" s="207"/>
      <c r="J186" s="208">
        <f>ROUND(I186*H186,2)</f>
        <v>0</v>
      </c>
      <c r="K186" s="204" t="s">
        <v>19</v>
      </c>
      <c r="L186" s="42"/>
      <c r="M186" s="209" t="s">
        <v>19</v>
      </c>
      <c r="N186" s="210" t="s">
        <v>40</v>
      </c>
      <c r="O186" s="82"/>
      <c r="P186" s="211">
        <f>O186*H186</f>
        <v>0</v>
      </c>
      <c r="Q186" s="211">
        <v>0</v>
      </c>
      <c r="R186" s="211">
        <f>Q186*H186</f>
        <v>0</v>
      </c>
      <c r="S186" s="211">
        <v>0</v>
      </c>
      <c r="T186" s="212">
        <f>S186*H186</f>
        <v>0</v>
      </c>
      <c r="U186" s="36"/>
      <c r="V186" s="36"/>
      <c r="W186" s="36"/>
      <c r="X186" s="36"/>
      <c r="Y186" s="36"/>
      <c r="Z186" s="36"/>
      <c r="AA186" s="36"/>
      <c r="AB186" s="36"/>
      <c r="AC186" s="36"/>
      <c r="AD186" s="36"/>
      <c r="AE186" s="36"/>
      <c r="AR186" s="213" t="s">
        <v>169</v>
      </c>
      <c r="AT186" s="213" t="s">
        <v>164</v>
      </c>
      <c r="AU186" s="213" t="s">
        <v>77</v>
      </c>
      <c r="AY186" s="15" t="s">
        <v>162</v>
      </c>
      <c r="BE186" s="214">
        <f>IF(N186="základní",J186,0)</f>
        <v>0</v>
      </c>
      <c r="BF186" s="214">
        <f>IF(N186="snížená",J186,0)</f>
        <v>0</v>
      </c>
      <c r="BG186" s="214">
        <f>IF(N186="zákl. přenesená",J186,0)</f>
        <v>0</v>
      </c>
      <c r="BH186" s="214">
        <f>IF(N186="sníž. přenesená",J186,0)</f>
        <v>0</v>
      </c>
      <c r="BI186" s="214">
        <f>IF(N186="nulová",J186,0)</f>
        <v>0</v>
      </c>
      <c r="BJ186" s="15" t="s">
        <v>77</v>
      </c>
      <c r="BK186" s="214">
        <f>ROUND(I186*H186,2)</f>
        <v>0</v>
      </c>
      <c r="BL186" s="15" t="s">
        <v>169</v>
      </c>
      <c r="BM186" s="213" t="s">
        <v>1619</v>
      </c>
    </row>
    <row r="187" spans="1:65" s="2" customFormat="1" ht="16.5" customHeight="1">
      <c r="A187" s="36"/>
      <c r="B187" s="37"/>
      <c r="C187" s="202" t="s">
        <v>650</v>
      </c>
      <c r="D187" s="202" t="s">
        <v>164</v>
      </c>
      <c r="E187" s="203" t="s">
        <v>3992</v>
      </c>
      <c r="F187" s="204" t="s">
        <v>3993</v>
      </c>
      <c r="G187" s="205" t="s">
        <v>3535</v>
      </c>
      <c r="H187" s="206">
        <v>1</v>
      </c>
      <c r="I187" s="207"/>
      <c r="J187" s="208">
        <f>ROUND(I187*H187,2)</f>
        <v>0</v>
      </c>
      <c r="K187" s="204" t="s">
        <v>19</v>
      </c>
      <c r="L187" s="42"/>
      <c r="M187" s="209" t="s">
        <v>19</v>
      </c>
      <c r="N187" s="210" t="s">
        <v>40</v>
      </c>
      <c r="O187" s="82"/>
      <c r="P187" s="211">
        <f>O187*H187</f>
        <v>0</v>
      </c>
      <c r="Q187" s="211">
        <v>0</v>
      </c>
      <c r="R187" s="211">
        <f>Q187*H187</f>
        <v>0</v>
      </c>
      <c r="S187" s="211">
        <v>0</v>
      </c>
      <c r="T187" s="212">
        <f>S187*H187</f>
        <v>0</v>
      </c>
      <c r="U187" s="36"/>
      <c r="V187" s="36"/>
      <c r="W187" s="36"/>
      <c r="X187" s="36"/>
      <c r="Y187" s="36"/>
      <c r="Z187" s="36"/>
      <c r="AA187" s="36"/>
      <c r="AB187" s="36"/>
      <c r="AC187" s="36"/>
      <c r="AD187" s="36"/>
      <c r="AE187" s="36"/>
      <c r="AR187" s="213" t="s">
        <v>169</v>
      </c>
      <c r="AT187" s="213" t="s">
        <v>164</v>
      </c>
      <c r="AU187" s="213" t="s">
        <v>77</v>
      </c>
      <c r="AY187" s="15" t="s">
        <v>162</v>
      </c>
      <c r="BE187" s="214">
        <f>IF(N187="základní",J187,0)</f>
        <v>0</v>
      </c>
      <c r="BF187" s="214">
        <f>IF(N187="snížená",J187,0)</f>
        <v>0</v>
      </c>
      <c r="BG187" s="214">
        <f>IF(N187="zákl. přenesená",J187,0)</f>
        <v>0</v>
      </c>
      <c r="BH187" s="214">
        <f>IF(N187="sníž. přenesená",J187,0)</f>
        <v>0</v>
      </c>
      <c r="BI187" s="214">
        <f>IF(N187="nulová",J187,0)</f>
        <v>0</v>
      </c>
      <c r="BJ187" s="15" t="s">
        <v>77</v>
      </c>
      <c r="BK187" s="214">
        <f>ROUND(I187*H187,2)</f>
        <v>0</v>
      </c>
      <c r="BL187" s="15" t="s">
        <v>169</v>
      </c>
      <c r="BM187" s="213" t="s">
        <v>1628</v>
      </c>
    </row>
    <row r="188" spans="1:65" s="2" customFormat="1" ht="16.5" customHeight="1">
      <c r="A188" s="36"/>
      <c r="B188" s="37"/>
      <c r="C188" s="202" t="s">
        <v>656</v>
      </c>
      <c r="D188" s="202" t="s">
        <v>164</v>
      </c>
      <c r="E188" s="203" t="s">
        <v>3994</v>
      </c>
      <c r="F188" s="204" t="s">
        <v>3868</v>
      </c>
      <c r="G188" s="205" t="s">
        <v>3535</v>
      </c>
      <c r="H188" s="206">
        <v>1</v>
      </c>
      <c r="I188" s="207"/>
      <c r="J188" s="208">
        <f>ROUND(I188*H188,2)</f>
        <v>0</v>
      </c>
      <c r="K188" s="204" t="s">
        <v>19</v>
      </c>
      <c r="L188" s="42"/>
      <c r="M188" s="209" t="s">
        <v>19</v>
      </c>
      <c r="N188" s="210" t="s">
        <v>40</v>
      </c>
      <c r="O188" s="82"/>
      <c r="P188" s="211">
        <f>O188*H188</f>
        <v>0</v>
      </c>
      <c r="Q188" s="211">
        <v>0</v>
      </c>
      <c r="R188" s="211">
        <f>Q188*H188</f>
        <v>0</v>
      </c>
      <c r="S188" s="211">
        <v>0</v>
      </c>
      <c r="T188" s="212">
        <f>S188*H188</f>
        <v>0</v>
      </c>
      <c r="U188" s="36"/>
      <c r="V188" s="36"/>
      <c r="W188" s="36"/>
      <c r="X188" s="36"/>
      <c r="Y188" s="36"/>
      <c r="Z188" s="36"/>
      <c r="AA188" s="36"/>
      <c r="AB188" s="36"/>
      <c r="AC188" s="36"/>
      <c r="AD188" s="36"/>
      <c r="AE188" s="36"/>
      <c r="AR188" s="213" t="s">
        <v>169</v>
      </c>
      <c r="AT188" s="213" t="s">
        <v>164</v>
      </c>
      <c r="AU188" s="213" t="s">
        <v>77</v>
      </c>
      <c r="AY188" s="15" t="s">
        <v>162</v>
      </c>
      <c r="BE188" s="214">
        <f>IF(N188="základní",J188,0)</f>
        <v>0</v>
      </c>
      <c r="BF188" s="214">
        <f>IF(N188="snížená",J188,0)</f>
        <v>0</v>
      </c>
      <c r="BG188" s="214">
        <f>IF(N188="zákl. přenesená",J188,0)</f>
        <v>0</v>
      </c>
      <c r="BH188" s="214">
        <f>IF(N188="sníž. přenesená",J188,0)</f>
        <v>0</v>
      </c>
      <c r="BI188" s="214">
        <f>IF(N188="nulová",J188,0)</f>
        <v>0</v>
      </c>
      <c r="BJ188" s="15" t="s">
        <v>77</v>
      </c>
      <c r="BK188" s="214">
        <f>ROUND(I188*H188,2)</f>
        <v>0</v>
      </c>
      <c r="BL188" s="15" t="s">
        <v>169</v>
      </c>
      <c r="BM188" s="213" t="s">
        <v>1636</v>
      </c>
    </row>
    <row r="189" spans="1:65" s="2" customFormat="1" ht="21.75" customHeight="1">
      <c r="A189" s="36"/>
      <c r="B189" s="37"/>
      <c r="C189" s="202" t="s">
        <v>663</v>
      </c>
      <c r="D189" s="202" t="s">
        <v>164</v>
      </c>
      <c r="E189" s="203" t="s">
        <v>3995</v>
      </c>
      <c r="F189" s="204" t="s">
        <v>3870</v>
      </c>
      <c r="G189" s="205" t="s">
        <v>3546</v>
      </c>
      <c r="H189" s="206">
        <v>36</v>
      </c>
      <c r="I189" s="207"/>
      <c r="J189" s="208">
        <f>ROUND(I189*H189,2)</f>
        <v>0</v>
      </c>
      <c r="K189" s="204" t="s">
        <v>19</v>
      </c>
      <c r="L189" s="42"/>
      <c r="M189" s="209" t="s">
        <v>19</v>
      </c>
      <c r="N189" s="210" t="s">
        <v>40</v>
      </c>
      <c r="O189" s="82"/>
      <c r="P189" s="211">
        <f>O189*H189</f>
        <v>0</v>
      </c>
      <c r="Q189" s="211">
        <v>0</v>
      </c>
      <c r="R189" s="211">
        <f>Q189*H189</f>
        <v>0</v>
      </c>
      <c r="S189" s="211">
        <v>0</v>
      </c>
      <c r="T189" s="212">
        <f>S189*H189</f>
        <v>0</v>
      </c>
      <c r="U189" s="36"/>
      <c r="V189" s="36"/>
      <c r="W189" s="36"/>
      <c r="X189" s="36"/>
      <c r="Y189" s="36"/>
      <c r="Z189" s="36"/>
      <c r="AA189" s="36"/>
      <c r="AB189" s="36"/>
      <c r="AC189" s="36"/>
      <c r="AD189" s="36"/>
      <c r="AE189" s="36"/>
      <c r="AR189" s="213" t="s">
        <v>169</v>
      </c>
      <c r="AT189" s="213" t="s">
        <v>164</v>
      </c>
      <c r="AU189" s="213" t="s">
        <v>77</v>
      </c>
      <c r="AY189" s="15" t="s">
        <v>162</v>
      </c>
      <c r="BE189" s="214">
        <f>IF(N189="základní",J189,0)</f>
        <v>0</v>
      </c>
      <c r="BF189" s="214">
        <f>IF(N189="snížená",J189,0)</f>
        <v>0</v>
      </c>
      <c r="BG189" s="214">
        <f>IF(N189="zákl. přenesená",J189,0)</f>
        <v>0</v>
      </c>
      <c r="BH189" s="214">
        <f>IF(N189="sníž. přenesená",J189,0)</f>
        <v>0</v>
      </c>
      <c r="BI189" s="214">
        <f>IF(N189="nulová",J189,0)</f>
        <v>0</v>
      </c>
      <c r="BJ189" s="15" t="s">
        <v>77</v>
      </c>
      <c r="BK189" s="214">
        <f>ROUND(I189*H189,2)</f>
        <v>0</v>
      </c>
      <c r="BL189" s="15" t="s">
        <v>169</v>
      </c>
      <c r="BM189" s="213" t="s">
        <v>1643</v>
      </c>
    </row>
    <row r="190" spans="1:65" s="2" customFormat="1" ht="24.15" customHeight="1">
      <c r="A190" s="36"/>
      <c r="B190" s="37"/>
      <c r="C190" s="202" t="s">
        <v>667</v>
      </c>
      <c r="D190" s="202" t="s">
        <v>164</v>
      </c>
      <c r="E190" s="203" t="s">
        <v>3996</v>
      </c>
      <c r="F190" s="204" t="s">
        <v>3862</v>
      </c>
      <c r="G190" s="205" t="s">
        <v>296</v>
      </c>
      <c r="H190" s="206">
        <v>1</v>
      </c>
      <c r="I190" s="207"/>
      <c r="J190" s="208">
        <f>ROUND(I190*H190,2)</f>
        <v>0</v>
      </c>
      <c r="K190" s="204" t="s">
        <v>19</v>
      </c>
      <c r="L190" s="42"/>
      <c r="M190" s="209" t="s">
        <v>19</v>
      </c>
      <c r="N190" s="210" t="s">
        <v>40</v>
      </c>
      <c r="O190" s="82"/>
      <c r="P190" s="211">
        <f>O190*H190</f>
        <v>0</v>
      </c>
      <c r="Q190" s="211">
        <v>0</v>
      </c>
      <c r="R190" s="211">
        <f>Q190*H190</f>
        <v>0</v>
      </c>
      <c r="S190" s="211">
        <v>0</v>
      </c>
      <c r="T190" s="212">
        <f>S190*H190</f>
        <v>0</v>
      </c>
      <c r="U190" s="36"/>
      <c r="V190" s="36"/>
      <c r="W190" s="36"/>
      <c r="X190" s="36"/>
      <c r="Y190" s="36"/>
      <c r="Z190" s="36"/>
      <c r="AA190" s="36"/>
      <c r="AB190" s="36"/>
      <c r="AC190" s="36"/>
      <c r="AD190" s="36"/>
      <c r="AE190" s="36"/>
      <c r="AR190" s="213" t="s">
        <v>169</v>
      </c>
      <c r="AT190" s="213" t="s">
        <v>164</v>
      </c>
      <c r="AU190" s="213" t="s">
        <v>77</v>
      </c>
      <c r="AY190" s="15" t="s">
        <v>162</v>
      </c>
      <c r="BE190" s="214">
        <f>IF(N190="základní",J190,0)</f>
        <v>0</v>
      </c>
      <c r="BF190" s="214">
        <f>IF(N190="snížená",J190,0)</f>
        <v>0</v>
      </c>
      <c r="BG190" s="214">
        <f>IF(N190="zákl. přenesená",J190,0)</f>
        <v>0</v>
      </c>
      <c r="BH190" s="214">
        <f>IF(N190="sníž. přenesená",J190,0)</f>
        <v>0</v>
      </c>
      <c r="BI190" s="214">
        <f>IF(N190="nulová",J190,0)</f>
        <v>0</v>
      </c>
      <c r="BJ190" s="15" t="s">
        <v>77</v>
      </c>
      <c r="BK190" s="214">
        <f>ROUND(I190*H190,2)</f>
        <v>0</v>
      </c>
      <c r="BL190" s="15" t="s">
        <v>169</v>
      </c>
      <c r="BM190" s="213" t="s">
        <v>1652</v>
      </c>
    </row>
    <row r="191" spans="1:63" s="12" customFormat="1" ht="25.9" customHeight="1">
      <c r="A191" s="12"/>
      <c r="B191" s="186"/>
      <c r="C191" s="187"/>
      <c r="D191" s="188" t="s">
        <v>68</v>
      </c>
      <c r="E191" s="189" t="s">
        <v>3997</v>
      </c>
      <c r="F191" s="189" t="s">
        <v>3998</v>
      </c>
      <c r="G191" s="187"/>
      <c r="H191" s="187"/>
      <c r="I191" s="190"/>
      <c r="J191" s="191">
        <f>BK191</f>
        <v>0</v>
      </c>
      <c r="K191" s="187"/>
      <c r="L191" s="192"/>
      <c r="M191" s="193"/>
      <c r="N191" s="194"/>
      <c r="O191" s="194"/>
      <c r="P191" s="195">
        <f>SUM(P192:P197)</f>
        <v>0</v>
      </c>
      <c r="Q191" s="194"/>
      <c r="R191" s="195">
        <f>SUM(R192:R197)</f>
        <v>0</v>
      </c>
      <c r="S191" s="194"/>
      <c r="T191" s="196">
        <f>SUM(T192:T197)</f>
        <v>0</v>
      </c>
      <c r="U191" s="12"/>
      <c r="V191" s="12"/>
      <c r="W191" s="12"/>
      <c r="X191" s="12"/>
      <c r="Y191" s="12"/>
      <c r="Z191" s="12"/>
      <c r="AA191" s="12"/>
      <c r="AB191" s="12"/>
      <c r="AC191" s="12"/>
      <c r="AD191" s="12"/>
      <c r="AE191" s="12"/>
      <c r="AR191" s="197" t="s">
        <v>77</v>
      </c>
      <c r="AT191" s="198" t="s">
        <v>68</v>
      </c>
      <c r="AU191" s="198" t="s">
        <v>69</v>
      </c>
      <c r="AY191" s="197" t="s">
        <v>162</v>
      </c>
      <c r="BK191" s="199">
        <f>SUM(BK192:BK197)</f>
        <v>0</v>
      </c>
    </row>
    <row r="192" spans="1:65" s="2" customFormat="1" ht="24.15" customHeight="1">
      <c r="A192" s="36"/>
      <c r="B192" s="37"/>
      <c r="C192" s="202" t="s">
        <v>671</v>
      </c>
      <c r="D192" s="202" t="s">
        <v>164</v>
      </c>
      <c r="E192" s="203" t="s">
        <v>3999</v>
      </c>
      <c r="F192" s="204" t="s">
        <v>4000</v>
      </c>
      <c r="G192" s="205" t="s">
        <v>3535</v>
      </c>
      <c r="H192" s="206">
        <v>1</v>
      </c>
      <c r="I192" s="207"/>
      <c r="J192" s="208">
        <f>ROUND(I192*H192,2)</f>
        <v>0</v>
      </c>
      <c r="K192" s="204" t="s">
        <v>19</v>
      </c>
      <c r="L192" s="42"/>
      <c r="M192" s="209" t="s">
        <v>19</v>
      </c>
      <c r="N192" s="210" t="s">
        <v>40</v>
      </c>
      <c r="O192" s="82"/>
      <c r="P192" s="211">
        <f>O192*H192</f>
        <v>0</v>
      </c>
      <c r="Q192" s="211">
        <v>0</v>
      </c>
      <c r="R192" s="211">
        <f>Q192*H192</f>
        <v>0</v>
      </c>
      <c r="S192" s="211">
        <v>0</v>
      </c>
      <c r="T192" s="212">
        <f>S192*H192</f>
        <v>0</v>
      </c>
      <c r="U192" s="36"/>
      <c r="V192" s="36"/>
      <c r="W192" s="36"/>
      <c r="X192" s="36"/>
      <c r="Y192" s="36"/>
      <c r="Z192" s="36"/>
      <c r="AA192" s="36"/>
      <c r="AB192" s="36"/>
      <c r="AC192" s="36"/>
      <c r="AD192" s="36"/>
      <c r="AE192" s="36"/>
      <c r="AR192" s="213" t="s">
        <v>169</v>
      </c>
      <c r="AT192" s="213" t="s">
        <v>164</v>
      </c>
      <c r="AU192" s="213" t="s">
        <v>77</v>
      </c>
      <c r="AY192" s="15" t="s">
        <v>162</v>
      </c>
      <c r="BE192" s="214">
        <f>IF(N192="základní",J192,0)</f>
        <v>0</v>
      </c>
      <c r="BF192" s="214">
        <f>IF(N192="snížená",J192,0)</f>
        <v>0</v>
      </c>
      <c r="BG192" s="214">
        <f>IF(N192="zákl. přenesená",J192,0)</f>
        <v>0</v>
      </c>
      <c r="BH192" s="214">
        <f>IF(N192="sníž. přenesená",J192,0)</f>
        <v>0</v>
      </c>
      <c r="BI192" s="214">
        <f>IF(N192="nulová",J192,0)</f>
        <v>0</v>
      </c>
      <c r="BJ192" s="15" t="s">
        <v>77</v>
      </c>
      <c r="BK192" s="214">
        <f>ROUND(I192*H192,2)</f>
        <v>0</v>
      </c>
      <c r="BL192" s="15" t="s">
        <v>169</v>
      </c>
      <c r="BM192" s="213" t="s">
        <v>1661</v>
      </c>
    </row>
    <row r="193" spans="1:65" s="2" customFormat="1" ht="16.5" customHeight="1">
      <c r="A193" s="36"/>
      <c r="B193" s="37"/>
      <c r="C193" s="202" t="s">
        <v>675</v>
      </c>
      <c r="D193" s="202" t="s">
        <v>164</v>
      </c>
      <c r="E193" s="203" t="s">
        <v>4001</v>
      </c>
      <c r="F193" s="204" t="s">
        <v>4002</v>
      </c>
      <c r="G193" s="205" t="s">
        <v>3535</v>
      </c>
      <c r="H193" s="206">
        <v>1</v>
      </c>
      <c r="I193" s="207"/>
      <c r="J193" s="208">
        <f>ROUND(I193*H193,2)</f>
        <v>0</v>
      </c>
      <c r="K193" s="204" t="s">
        <v>19</v>
      </c>
      <c r="L193" s="42"/>
      <c r="M193" s="209" t="s">
        <v>19</v>
      </c>
      <c r="N193" s="210" t="s">
        <v>40</v>
      </c>
      <c r="O193" s="82"/>
      <c r="P193" s="211">
        <f>O193*H193</f>
        <v>0</v>
      </c>
      <c r="Q193" s="211">
        <v>0</v>
      </c>
      <c r="R193" s="211">
        <f>Q193*H193</f>
        <v>0</v>
      </c>
      <c r="S193" s="211">
        <v>0</v>
      </c>
      <c r="T193" s="212">
        <f>S193*H193</f>
        <v>0</v>
      </c>
      <c r="U193" s="36"/>
      <c r="V193" s="36"/>
      <c r="W193" s="36"/>
      <c r="X193" s="36"/>
      <c r="Y193" s="36"/>
      <c r="Z193" s="36"/>
      <c r="AA193" s="36"/>
      <c r="AB193" s="36"/>
      <c r="AC193" s="36"/>
      <c r="AD193" s="36"/>
      <c r="AE193" s="36"/>
      <c r="AR193" s="213" t="s">
        <v>169</v>
      </c>
      <c r="AT193" s="213" t="s">
        <v>164</v>
      </c>
      <c r="AU193" s="213" t="s">
        <v>77</v>
      </c>
      <c r="AY193" s="15" t="s">
        <v>162</v>
      </c>
      <c r="BE193" s="214">
        <f>IF(N193="základní",J193,0)</f>
        <v>0</v>
      </c>
      <c r="BF193" s="214">
        <f>IF(N193="snížená",J193,0)</f>
        <v>0</v>
      </c>
      <c r="BG193" s="214">
        <f>IF(N193="zákl. přenesená",J193,0)</f>
        <v>0</v>
      </c>
      <c r="BH193" s="214">
        <f>IF(N193="sníž. přenesená",J193,0)</f>
        <v>0</v>
      </c>
      <c r="BI193" s="214">
        <f>IF(N193="nulová",J193,0)</f>
        <v>0</v>
      </c>
      <c r="BJ193" s="15" t="s">
        <v>77</v>
      </c>
      <c r="BK193" s="214">
        <f>ROUND(I193*H193,2)</f>
        <v>0</v>
      </c>
      <c r="BL193" s="15" t="s">
        <v>169</v>
      </c>
      <c r="BM193" s="213" t="s">
        <v>1670</v>
      </c>
    </row>
    <row r="194" spans="1:65" s="2" customFormat="1" ht="16.5" customHeight="1">
      <c r="A194" s="36"/>
      <c r="B194" s="37"/>
      <c r="C194" s="202" t="s">
        <v>679</v>
      </c>
      <c r="D194" s="202" t="s">
        <v>164</v>
      </c>
      <c r="E194" s="203" t="s">
        <v>4003</v>
      </c>
      <c r="F194" s="204" t="s">
        <v>4004</v>
      </c>
      <c r="G194" s="205" t="s">
        <v>3535</v>
      </c>
      <c r="H194" s="206">
        <v>1</v>
      </c>
      <c r="I194" s="207"/>
      <c r="J194" s="208">
        <f>ROUND(I194*H194,2)</f>
        <v>0</v>
      </c>
      <c r="K194" s="204" t="s">
        <v>19</v>
      </c>
      <c r="L194" s="42"/>
      <c r="M194" s="209" t="s">
        <v>19</v>
      </c>
      <c r="N194" s="210" t="s">
        <v>40</v>
      </c>
      <c r="O194" s="82"/>
      <c r="P194" s="211">
        <f>O194*H194</f>
        <v>0</v>
      </c>
      <c r="Q194" s="211">
        <v>0</v>
      </c>
      <c r="R194" s="211">
        <f>Q194*H194</f>
        <v>0</v>
      </c>
      <c r="S194" s="211">
        <v>0</v>
      </c>
      <c r="T194" s="212">
        <f>S194*H194</f>
        <v>0</v>
      </c>
      <c r="U194" s="36"/>
      <c r="V194" s="36"/>
      <c r="W194" s="36"/>
      <c r="X194" s="36"/>
      <c r="Y194" s="36"/>
      <c r="Z194" s="36"/>
      <c r="AA194" s="36"/>
      <c r="AB194" s="36"/>
      <c r="AC194" s="36"/>
      <c r="AD194" s="36"/>
      <c r="AE194" s="36"/>
      <c r="AR194" s="213" t="s">
        <v>169</v>
      </c>
      <c r="AT194" s="213" t="s">
        <v>164</v>
      </c>
      <c r="AU194" s="213" t="s">
        <v>77</v>
      </c>
      <c r="AY194" s="15" t="s">
        <v>162</v>
      </c>
      <c r="BE194" s="214">
        <f>IF(N194="základní",J194,0)</f>
        <v>0</v>
      </c>
      <c r="BF194" s="214">
        <f>IF(N194="snížená",J194,0)</f>
        <v>0</v>
      </c>
      <c r="BG194" s="214">
        <f>IF(N194="zákl. přenesená",J194,0)</f>
        <v>0</v>
      </c>
      <c r="BH194" s="214">
        <f>IF(N194="sníž. přenesená",J194,0)</f>
        <v>0</v>
      </c>
      <c r="BI194" s="214">
        <f>IF(N194="nulová",J194,0)</f>
        <v>0</v>
      </c>
      <c r="BJ194" s="15" t="s">
        <v>77</v>
      </c>
      <c r="BK194" s="214">
        <f>ROUND(I194*H194,2)</f>
        <v>0</v>
      </c>
      <c r="BL194" s="15" t="s">
        <v>169</v>
      </c>
      <c r="BM194" s="213" t="s">
        <v>1678</v>
      </c>
    </row>
    <row r="195" spans="1:65" s="2" customFormat="1" ht="38.55" customHeight="1">
      <c r="A195" s="36"/>
      <c r="B195" s="37"/>
      <c r="C195" s="202" t="s">
        <v>683</v>
      </c>
      <c r="D195" s="202" t="s">
        <v>164</v>
      </c>
      <c r="E195" s="203" t="s">
        <v>4005</v>
      </c>
      <c r="F195" s="204" t="s">
        <v>3980</v>
      </c>
      <c r="G195" s="205" t="s">
        <v>327</v>
      </c>
      <c r="H195" s="206">
        <v>7.2</v>
      </c>
      <c r="I195" s="207"/>
      <c r="J195" s="208">
        <f>ROUND(I195*H195,2)</f>
        <v>0</v>
      </c>
      <c r="K195" s="204" t="s">
        <v>19</v>
      </c>
      <c r="L195" s="42"/>
      <c r="M195" s="209" t="s">
        <v>19</v>
      </c>
      <c r="N195" s="210" t="s">
        <v>40</v>
      </c>
      <c r="O195" s="82"/>
      <c r="P195" s="211">
        <f>O195*H195</f>
        <v>0</v>
      </c>
      <c r="Q195" s="211">
        <v>0</v>
      </c>
      <c r="R195" s="211">
        <f>Q195*H195</f>
        <v>0</v>
      </c>
      <c r="S195" s="211">
        <v>0</v>
      </c>
      <c r="T195" s="212">
        <f>S195*H195</f>
        <v>0</v>
      </c>
      <c r="U195" s="36"/>
      <c r="V195" s="36"/>
      <c r="W195" s="36"/>
      <c r="X195" s="36"/>
      <c r="Y195" s="36"/>
      <c r="Z195" s="36"/>
      <c r="AA195" s="36"/>
      <c r="AB195" s="36"/>
      <c r="AC195" s="36"/>
      <c r="AD195" s="36"/>
      <c r="AE195" s="36"/>
      <c r="AR195" s="213" t="s">
        <v>169</v>
      </c>
      <c r="AT195" s="213" t="s">
        <v>164</v>
      </c>
      <c r="AU195" s="213" t="s">
        <v>77</v>
      </c>
      <c r="AY195" s="15" t="s">
        <v>162</v>
      </c>
      <c r="BE195" s="214">
        <f>IF(N195="základní",J195,0)</f>
        <v>0</v>
      </c>
      <c r="BF195" s="214">
        <f>IF(N195="snížená",J195,0)</f>
        <v>0</v>
      </c>
      <c r="BG195" s="214">
        <f>IF(N195="zákl. přenesená",J195,0)</f>
        <v>0</v>
      </c>
      <c r="BH195" s="214">
        <f>IF(N195="sníž. přenesená",J195,0)</f>
        <v>0</v>
      </c>
      <c r="BI195" s="214">
        <f>IF(N195="nulová",J195,0)</f>
        <v>0</v>
      </c>
      <c r="BJ195" s="15" t="s">
        <v>77</v>
      </c>
      <c r="BK195" s="214">
        <f>ROUND(I195*H195,2)</f>
        <v>0</v>
      </c>
      <c r="BL195" s="15" t="s">
        <v>169</v>
      </c>
      <c r="BM195" s="213" t="s">
        <v>1686</v>
      </c>
    </row>
    <row r="196" spans="1:65" s="2" customFormat="1" ht="21.75" customHeight="1">
      <c r="A196" s="36"/>
      <c r="B196" s="37"/>
      <c r="C196" s="202" t="s">
        <v>689</v>
      </c>
      <c r="D196" s="202" t="s">
        <v>164</v>
      </c>
      <c r="E196" s="203" t="s">
        <v>4006</v>
      </c>
      <c r="F196" s="204" t="s">
        <v>4007</v>
      </c>
      <c r="G196" s="205" t="s">
        <v>3535</v>
      </c>
      <c r="H196" s="206">
        <v>1</v>
      </c>
      <c r="I196" s="207"/>
      <c r="J196" s="208">
        <f>ROUND(I196*H196,2)</f>
        <v>0</v>
      </c>
      <c r="K196" s="204" t="s">
        <v>19</v>
      </c>
      <c r="L196" s="42"/>
      <c r="M196" s="209" t="s">
        <v>19</v>
      </c>
      <c r="N196" s="210" t="s">
        <v>40</v>
      </c>
      <c r="O196" s="82"/>
      <c r="P196" s="211">
        <f>O196*H196</f>
        <v>0</v>
      </c>
      <c r="Q196" s="211">
        <v>0</v>
      </c>
      <c r="R196" s="211">
        <f>Q196*H196</f>
        <v>0</v>
      </c>
      <c r="S196" s="211">
        <v>0</v>
      </c>
      <c r="T196" s="212">
        <f>S196*H196</f>
        <v>0</v>
      </c>
      <c r="U196" s="36"/>
      <c r="V196" s="36"/>
      <c r="W196" s="36"/>
      <c r="X196" s="36"/>
      <c r="Y196" s="36"/>
      <c r="Z196" s="36"/>
      <c r="AA196" s="36"/>
      <c r="AB196" s="36"/>
      <c r="AC196" s="36"/>
      <c r="AD196" s="36"/>
      <c r="AE196" s="36"/>
      <c r="AR196" s="213" t="s">
        <v>169</v>
      </c>
      <c r="AT196" s="213" t="s">
        <v>164</v>
      </c>
      <c r="AU196" s="213" t="s">
        <v>77</v>
      </c>
      <c r="AY196" s="15" t="s">
        <v>162</v>
      </c>
      <c r="BE196" s="214">
        <f>IF(N196="základní",J196,0)</f>
        <v>0</v>
      </c>
      <c r="BF196" s="214">
        <f>IF(N196="snížená",J196,0)</f>
        <v>0</v>
      </c>
      <c r="BG196" s="214">
        <f>IF(N196="zákl. přenesená",J196,0)</f>
        <v>0</v>
      </c>
      <c r="BH196" s="214">
        <f>IF(N196="sníž. přenesená",J196,0)</f>
        <v>0</v>
      </c>
      <c r="BI196" s="214">
        <f>IF(N196="nulová",J196,0)</f>
        <v>0</v>
      </c>
      <c r="BJ196" s="15" t="s">
        <v>77</v>
      </c>
      <c r="BK196" s="214">
        <f>ROUND(I196*H196,2)</f>
        <v>0</v>
      </c>
      <c r="BL196" s="15" t="s">
        <v>169</v>
      </c>
      <c r="BM196" s="213" t="s">
        <v>1695</v>
      </c>
    </row>
    <row r="197" spans="1:65" s="2" customFormat="1" ht="24.15" customHeight="1">
      <c r="A197" s="36"/>
      <c r="B197" s="37"/>
      <c r="C197" s="202" t="s">
        <v>694</v>
      </c>
      <c r="D197" s="202" t="s">
        <v>164</v>
      </c>
      <c r="E197" s="203" t="s">
        <v>4008</v>
      </c>
      <c r="F197" s="204" t="s">
        <v>3862</v>
      </c>
      <c r="G197" s="205" t="s">
        <v>296</v>
      </c>
      <c r="H197" s="206">
        <v>1</v>
      </c>
      <c r="I197" s="207"/>
      <c r="J197" s="208">
        <f>ROUND(I197*H197,2)</f>
        <v>0</v>
      </c>
      <c r="K197" s="204" t="s">
        <v>19</v>
      </c>
      <c r="L197" s="42"/>
      <c r="M197" s="209" t="s">
        <v>19</v>
      </c>
      <c r="N197" s="210" t="s">
        <v>40</v>
      </c>
      <c r="O197" s="82"/>
      <c r="P197" s="211">
        <f>O197*H197</f>
        <v>0</v>
      </c>
      <c r="Q197" s="211">
        <v>0</v>
      </c>
      <c r="R197" s="211">
        <f>Q197*H197</f>
        <v>0</v>
      </c>
      <c r="S197" s="211">
        <v>0</v>
      </c>
      <c r="T197" s="212">
        <f>S197*H197</f>
        <v>0</v>
      </c>
      <c r="U197" s="36"/>
      <c r="V197" s="36"/>
      <c r="W197" s="36"/>
      <c r="X197" s="36"/>
      <c r="Y197" s="36"/>
      <c r="Z197" s="36"/>
      <c r="AA197" s="36"/>
      <c r="AB197" s="36"/>
      <c r="AC197" s="36"/>
      <c r="AD197" s="36"/>
      <c r="AE197" s="36"/>
      <c r="AR197" s="213" t="s">
        <v>169</v>
      </c>
      <c r="AT197" s="213" t="s">
        <v>164</v>
      </c>
      <c r="AU197" s="213" t="s">
        <v>77</v>
      </c>
      <c r="AY197" s="15" t="s">
        <v>162</v>
      </c>
      <c r="BE197" s="214">
        <f>IF(N197="základní",J197,0)</f>
        <v>0</v>
      </c>
      <c r="BF197" s="214">
        <f>IF(N197="snížená",J197,0)</f>
        <v>0</v>
      </c>
      <c r="BG197" s="214">
        <f>IF(N197="zákl. přenesená",J197,0)</f>
        <v>0</v>
      </c>
      <c r="BH197" s="214">
        <f>IF(N197="sníž. přenesená",J197,0)</f>
        <v>0</v>
      </c>
      <c r="BI197" s="214">
        <f>IF(N197="nulová",J197,0)</f>
        <v>0</v>
      </c>
      <c r="BJ197" s="15" t="s">
        <v>77</v>
      </c>
      <c r="BK197" s="214">
        <f>ROUND(I197*H197,2)</f>
        <v>0</v>
      </c>
      <c r="BL197" s="15" t="s">
        <v>169</v>
      </c>
      <c r="BM197" s="213" t="s">
        <v>1704</v>
      </c>
    </row>
    <row r="198" spans="1:63" s="12" customFormat="1" ht="25.9" customHeight="1">
      <c r="A198" s="12"/>
      <c r="B198" s="186"/>
      <c r="C198" s="187"/>
      <c r="D198" s="188" t="s">
        <v>68</v>
      </c>
      <c r="E198" s="189" t="s">
        <v>3662</v>
      </c>
      <c r="F198" s="189" t="s">
        <v>4009</v>
      </c>
      <c r="G198" s="187"/>
      <c r="H198" s="187"/>
      <c r="I198" s="190"/>
      <c r="J198" s="191">
        <f>BK198</f>
        <v>0</v>
      </c>
      <c r="K198" s="187"/>
      <c r="L198" s="192"/>
      <c r="M198" s="193"/>
      <c r="N198" s="194"/>
      <c r="O198" s="194"/>
      <c r="P198" s="195">
        <f>SUM(P199:P205)</f>
        <v>0</v>
      </c>
      <c r="Q198" s="194"/>
      <c r="R198" s="195">
        <f>SUM(R199:R205)</f>
        <v>0</v>
      </c>
      <c r="S198" s="194"/>
      <c r="T198" s="196">
        <f>SUM(T199:T205)</f>
        <v>0</v>
      </c>
      <c r="U198" s="12"/>
      <c r="V198" s="12"/>
      <c r="W198" s="12"/>
      <c r="X198" s="12"/>
      <c r="Y198" s="12"/>
      <c r="Z198" s="12"/>
      <c r="AA198" s="12"/>
      <c r="AB198" s="12"/>
      <c r="AC198" s="12"/>
      <c r="AD198" s="12"/>
      <c r="AE198" s="12"/>
      <c r="AR198" s="197" t="s">
        <v>77</v>
      </c>
      <c r="AT198" s="198" t="s">
        <v>68</v>
      </c>
      <c r="AU198" s="198" t="s">
        <v>69</v>
      </c>
      <c r="AY198" s="197" t="s">
        <v>162</v>
      </c>
      <c r="BK198" s="199">
        <f>SUM(BK199:BK205)</f>
        <v>0</v>
      </c>
    </row>
    <row r="199" spans="1:65" s="2" customFormat="1" ht="37.8" customHeight="1">
      <c r="A199" s="36"/>
      <c r="B199" s="37"/>
      <c r="C199" s="202" t="s">
        <v>699</v>
      </c>
      <c r="D199" s="202" t="s">
        <v>164</v>
      </c>
      <c r="E199" s="203" t="s">
        <v>3795</v>
      </c>
      <c r="F199" s="204" t="s">
        <v>4010</v>
      </c>
      <c r="G199" s="205" t="s">
        <v>296</v>
      </c>
      <c r="H199" s="206">
        <v>1</v>
      </c>
      <c r="I199" s="207"/>
      <c r="J199" s="208">
        <f>ROUND(I199*H199,2)</f>
        <v>0</v>
      </c>
      <c r="K199" s="204" t="s">
        <v>19</v>
      </c>
      <c r="L199" s="42"/>
      <c r="M199" s="209" t="s">
        <v>19</v>
      </c>
      <c r="N199" s="210" t="s">
        <v>40</v>
      </c>
      <c r="O199" s="82"/>
      <c r="P199" s="211">
        <f>O199*H199</f>
        <v>0</v>
      </c>
      <c r="Q199" s="211">
        <v>0</v>
      </c>
      <c r="R199" s="211">
        <f>Q199*H199</f>
        <v>0</v>
      </c>
      <c r="S199" s="211">
        <v>0</v>
      </c>
      <c r="T199" s="212">
        <f>S199*H199</f>
        <v>0</v>
      </c>
      <c r="U199" s="36"/>
      <c r="V199" s="36"/>
      <c r="W199" s="36"/>
      <c r="X199" s="36"/>
      <c r="Y199" s="36"/>
      <c r="Z199" s="36"/>
      <c r="AA199" s="36"/>
      <c r="AB199" s="36"/>
      <c r="AC199" s="36"/>
      <c r="AD199" s="36"/>
      <c r="AE199" s="36"/>
      <c r="AR199" s="213" t="s">
        <v>169</v>
      </c>
      <c r="AT199" s="213" t="s">
        <v>164</v>
      </c>
      <c r="AU199" s="213" t="s">
        <v>77</v>
      </c>
      <c r="AY199" s="15" t="s">
        <v>162</v>
      </c>
      <c r="BE199" s="214">
        <f>IF(N199="základní",J199,0)</f>
        <v>0</v>
      </c>
      <c r="BF199" s="214">
        <f>IF(N199="snížená",J199,0)</f>
        <v>0</v>
      </c>
      <c r="BG199" s="214">
        <f>IF(N199="zákl. přenesená",J199,0)</f>
        <v>0</v>
      </c>
      <c r="BH199" s="214">
        <f>IF(N199="sníž. přenesená",J199,0)</f>
        <v>0</v>
      </c>
      <c r="BI199" s="214">
        <f>IF(N199="nulová",J199,0)</f>
        <v>0</v>
      </c>
      <c r="BJ199" s="15" t="s">
        <v>77</v>
      </c>
      <c r="BK199" s="214">
        <f>ROUND(I199*H199,2)</f>
        <v>0</v>
      </c>
      <c r="BL199" s="15" t="s">
        <v>169</v>
      </c>
      <c r="BM199" s="213" t="s">
        <v>1712</v>
      </c>
    </row>
    <row r="200" spans="1:65" s="2" customFormat="1" ht="16.5" customHeight="1">
      <c r="A200" s="36"/>
      <c r="B200" s="37"/>
      <c r="C200" s="202" t="s">
        <v>704</v>
      </c>
      <c r="D200" s="202" t="s">
        <v>164</v>
      </c>
      <c r="E200" s="203" t="s">
        <v>4011</v>
      </c>
      <c r="F200" s="204" t="s">
        <v>4012</v>
      </c>
      <c r="G200" s="205" t="s">
        <v>296</v>
      </c>
      <c r="H200" s="206">
        <v>1</v>
      </c>
      <c r="I200" s="207"/>
      <c r="J200" s="208">
        <f>ROUND(I200*H200,2)</f>
        <v>0</v>
      </c>
      <c r="K200" s="204" t="s">
        <v>19</v>
      </c>
      <c r="L200" s="42"/>
      <c r="M200" s="209" t="s">
        <v>19</v>
      </c>
      <c r="N200" s="210" t="s">
        <v>40</v>
      </c>
      <c r="O200" s="82"/>
      <c r="P200" s="211">
        <f>O200*H200</f>
        <v>0</v>
      </c>
      <c r="Q200" s="211">
        <v>0</v>
      </c>
      <c r="R200" s="211">
        <f>Q200*H200</f>
        <v>0</v>
      </c>
      <c r="S200" s="211">
        <v>0</v>
      </c>
      <c r="T200" s="212">
        <f>S200*H200</f>
        <v>0</v>
      </c>
      <c r="U200" s="36"/>
      <c r="V200" s="36"/>
      <c r="W200" s="36"/>
      <c r="X200" s="36"/>
      <c r="Y200" s="36"/>
      <c r="Z200" s="36"/>
      <c r="AA200" s="36"/>
      <c r="AB200" s="36"/>
      <c r="AC200" s="36"/>
      <c r="AD200" s="36"/>
      <c r="AE200" s="36"/>
      <c r="AR200" s="213" t="s">
        <v>169</v>
      </c>
      <c r="AT200" s="213" t="s">
        <v>164</v>
      </c>
      <c r="AU200" s="213" t="s">
        <v>77</v>
      </c>
      <c r="AY200" s="15" t="s">
        <v>162</v>
      </c>
      <c r="BE200" s="214">
        <f>IF(N200="základní",J200,0)</f>
        <v>0</v>
      </c>
      <c r="BF200" s="214">
        <f>IF(N200="snížená",J200,0)</f>
        <v>0</v>
      </c>
      <c r="BG200" s="214">
        <f>IF(N200="zákl. přenesená",J200,0)</f>
        <v>0</v>
      </c>
      <c r="BH200" s="214">
        <f>IF(N200="sníž. přenesená",J200,0)</f>
        <v>0</v>
      </c>
      <c r="BI200" s="214">
        <f>IF(N200="nulová",J200,0)</f>
        <v>0</v>
      </c>
      <c r="BJ200" s="15" t="s">
        <v>77</v>
      </c>
      <c r="BK200" s="214">
        <f>ROUND(I200*H200,2)</f>
        <v>0</v>
      </c>
      <c r="BL200" s="15" t="s">
        <v>169</v>
      </c>
      <c r="BM200" s="213" t="s">
        <v>1721</v>
      </c>
    </row>
    <row r="201" spans="1:65" s="2" customFormat="1" ht="21.75" customHeight="1">
      <c r="A201" s="36"/>
      <c r="B201" s="37"/>
      <c r="C201" s="202" t="s">
        <v>709</v>
      </c>
      <c r="D201" s="202" t="s">
        <v>164</v>
      </c>
      <c r="E201" s="203" t="s">
        <v>4013</v>
      </c>
      <c r="F201" s="204" t="s">
        <v>4014</v>
      </c>
      <c r="G201" s="205" t="s">
        <v>296</v>
      </c>
      <c r="H201" s="206">
        <v>1</v>
      </c>
      <c r="I201" s="207"/>
      <c r="J201" s="208">
        <f>ROUND(I201*H201,2)</f>
        <v>0</v>
      </c>
      <c r="K201" s="204" t="s">
        <v>19</v>
      </c>
      <c r="L201" s="42"/>
      <c r="M201" s="209" t="s">
        <v>19</v>
      </c>
      <c r="N201" s="210" t="s">
        <v>40</v>
      </c>
      <c r="O201" s="82"/>
      <c r="P201" s="211">
        <f>O201*H201</f>
        <v>0</v>
      </c>
      <c r="Q201" s="211">
        <v>0</v>
      </c>
      <c r="R201" s="211">
        <f>Q201*H201</f>
        <v>0</v>
      </c>
      <c r="S201" s="211">
        <v>0</v>
      </c>
      <c r="T201" s="212">
        <f>S201*H201</f>
        <v>0</v>
      </c>
      <c r="U201" s="36"/>
      <c r="V201" s="36"/>
      <c r="W201" s="36"/>
      <c r="X201" s="36"/>
      <c r="Y201" s="36"/>
      <c r="Z201" s="36"/>
      <c r="AA201" s="36"/>
      <c r="AB201" s="36"/>
      <c r="AC201" s="36"/>
      <c r="AD201" s="36"/>
      <c r="AE201" s="36"/>
      <c r="AR201" s="213" t="s">
        <v>169</v>
      </c>
      <c r="AT201" s="213" t="s">
        <v>164</v>
      </c>
      <c r="AU201" s="213" t="s">
        <v>77</v>
      </c>
      <c r="AY201" s="15" t="s">
        <v>162</v>
      </c>
      <c r="BE201" s="214">
        <f>IF(N201="základní",J201,0)</f>
        <v>0</v>
      </c>
      <c r="BF201" s="214">
        <f>IF(N201="snížená",J201,0)</f>
        <v>0</v>
      </c>
      <c r="BG201" s="214">
        <f>IF(N201="zákl. přenesená",J201,0)</f>
        <v>0</v>
      </c>
      <c r="BH201" s="214">
        <f>IF(N201="sníž. přenesená",J201,0)</f>
        <v>0</v>
      </c>
      <c r="BI201" s="214">
        <f>IF(N201="nulová",J201,0)</f>
        <v>0</v>
      </c>
      <c r="BJ201" s="15" t="s">
        <v>77</v>
      </c>
      <c r="BK201" s="214">
        <f>ROUND(I201*H201,2)</f>
        <v>0</v>
      </c>
      <c r="BL201" s="15" t="s">
        <v>169</v>
      </c>
      <c r="BM201" s="213" t="s">
        <v>1786</v>
      </c>
    </row>
    <row r="202" spans="1:65" s="2" customFormat="1" ht="49.05" customHeight="1">
      <c r="A202" s="36"/>
      <c r="B202" s="37"/>
      <c r="C202" s="202" t="s">
        <v>714</v>
      </c>
      <c r="D202" s="202" t="s">
        <v>164</v>
      </c>
      <c r="E202" s="203" t="s">
        <v>4015</v>
      </c>
      <c r="F202" s="204" t="s">
        <v>4016</v>
      </c>
      <c r="G202" s="205" t="s">
        <v>327</v>
      </c>
      <c r="H202" s="206">
        <v>18</v>
      </c>
      <c r="I202" s="207"/>
      <c r="J202" s="208">
        <f>ROUND(I202*H202,2)</f>
        <v>0</v>
      </c>
      <c r="K202" s="204" t="s">
        <v>19</v>
      </c>
      <c r="L202" s="42"/>
      <c r="M202" s="209" t="s">
        <v>19</v>
      </c>
      <c r="N202" s="210" t="s">
        <v>40</v>
      </c>
      <c r="O202" s="82"/>
      <c r="P202" s="211">
        <f>O202*H202</f>
        <v>0</v>
      </c>
      <c r="Q202" s="211">
        <v>0</v>
      </c>
      <c r="R202" s="211">
        <f>Q202*H202</f>
        <v>0</v>
      </c>
      <c r="S202" s="211">
        <v>0</v>
      </c>
      <c r="T202" s="212">
        <f>S202*H202</f>
        <v>0</v>
      </c>
      <c r="U202" s="36"/>
      <c r="V202" s="36"/>
      <c r="W202" s="36"/>
      <c r="X202" s="36"/>
      <c r="Y202" s="36"/>
      <c r="Z202" s="36"/>
      <c r="AA202" s="36"/>
      <c r="AB202" s="36"/>
      <c r="AC202" s="36"/>
      <c r="AD202" s="36"/>
      <c r="AE202" s="36"/>
      <c r="AR202" s="213" t="s">
        <v>169</v>
      </c>
      <c r="AT202" s="213" t="s">
        <v>164</v>
      </c>
      <c r="AU202" s="213" t="s">
        <v>77</v>
      </c>
      <c r="AY202" s="15" t="s">
        <v>162</v>
      </c>
      <c r="BE202" s="214">
        <f>IF(N202="základní",J202,0)</f>
        <v>0</v>
      </c>
      <c r="BF202" s="214">
        <f>IF(N202="snížená",J202,0)</f>
        <v>0</v>
      </c>
      <c r="BG202" s="214">
        <f>IF(N202="zákl. přenesená",J202,0)</f>
        <v>0</v>
      </c>
      <c r="BH202" s="214">
        <f>IF(N202="sníž. přenesená",J202,0)</f>
        <v>0</v>
      </c>
      <c r="BI202" s="214">
        <f>IF(N202="nulová",J202,0)</f>
        <v>0</v>
      </c>
      <c r="BJ202" s="15" t="s">
        <v>77</v>
      </c>
      <c r="BK202" s="214">
        <f>ROUND(I202*H202,2)</f>
        <v>0</v>
      </c>
      <c r="BL202" s="15" t="s">
        <v>169</v>
      </c>
      <c r="BM202" s="213" t="s">
        <v>1804</v>
      </c>
    </row>
    <row r="203" spans="1:65" s="2" customFormat="1" ht="49.05" customHeight="1">
      <c r="A203" s="36"/>
      <c r="B203" s="37"/>
      <c r="C203" s="202" t="s">
        <v>721</v>
      </c>
      <c r="D203" s="202" t="s">
        <v>164</v>
      </c>
      <c r="E203" s="203" t="s">
        <v>4017</v>
      </c>
      <c r="F203" s="204" t="s">
        <v>4018</v>
      </c>
      <c r="G203" s="205" t="s">
        <v>327</v>
      </c>
      <c r="H203" s="206">
        <v>18</v>
      </c>
      <c r="I203" s="207"/>
      <c r="J203" s="208">
        <f>ROUND(I203*H203,2)</f>
        <v>0</v>
      </c>
      <c r="K203" s="204" t="s">
        <v>19</v>
      </c>
      <c r="L203" s="42"/>
      <c r="M203" s="209" t="s">
        <v>19</v>
      </c>
      <c r="N203" s="210" t="s">
        <v>40</v>
      </c>
      <c r="O203" s="82"/>
      <c r="P203" s="211">
        <f>O203*H203</f>
        <v>0</v>
      </c>
      <c r="Q203" s="211">
        <v>0</v>
      </c>
      <c r="R203" s="211">
        <f>Q203*H203</f>
        <v>0</v>
      </c>
      <c r="S203" s="211">
        <v>0</v>
      </c>
      <c r="T203" s="212">
        <f>S203*H203</f>
        <v>0</v>
      </c>
      <c r="U203" s="36"/>
      <c r="V203" s="36"/>
      <c r="W203" s="36"/>
      <c r="X203" s="36"/>
      <c r="Y203" s="36"/>
      <c r="Z203" s="36"/>
      <c r="AA203" s="36"/>
      <c r="AB203" s="36"/>
      <c r="AC203" s="36"/>
      <c r="AD203" s="36"/>
      <c r="AE203" s="36"/>
      <c r="AR203" s="213" t="s">
        <v>169</v>
      </c>
      <c r="AT203" s="213" t="s">
        <v>164</v>
      </c>
      <c r="AU203" s="213" t="s">
        <v>77</v>
      </c>
      <c r="AY203" s="15" t="s">
        <v>162</v>
      </c>
      <c r="BE203" s="214">
        <f>IF(N203="základní",J203,0)</f>
        <v>0</v>
      </c>
      <c r="BF203" s="214">
        <f>IF(N203="snížená",J203,0)</f>
        <v>0</v>
      </c>
      <c r="BG203" s="214">
        <f>IF(N203="zákl. přenesená",J203,0)</f>
        <v>0</v>
      </c>
      <c r="BH203" s="214">
        <f>IF(N203="sníž. přenesená",J203,0)</f>
        <v>0</v>
      </c>
      <c r="BI203" s="214">
        <f>IF(N203="nulová",J203,0)</f>
        <v>0</v>
      </c>
      <c r="BJ203" s="15" t="s">
        <v>77</v>
      </c>
      <c r="BK203" s="214">
        <f>ROUND(I203*H203,2)</f>
        <v>0</v>
      </c>
      <c r="BL203" s="15" t="s">
        <v>169</v>
      </c>
      <c r="BM203" s="213" t="s">
        <v>1814</v>
      </c>
    </row>
    <row r="204" spans="1:65" s="2" customFormat="1" ht="44.25" customHeight="1">
      <c r="A204" s="36"/>
      <c r="B204" s="37"/>
      <c r="C204" s="202" t="s">
        <v>726</v>
      </c>
      <c r="D204" s="202" t="s">
        <v>164</v>
      </c>
      <c r="E204" s="203" t="s">
        <v>4019</v>
      </c>
      <c r="F204" s="204" t="s">
        <v>4020</v>
      </c>
      <c r="G204" s="205" t="s">
        <v>327</v>
      </c>
      <c r="H204" s="206">
        <v>6</v>
      </c>
      <c r="I204" s="207"/>
      <c r="J204" s="208">
        <f>ROUND(I204*H204,2)</f>
        <v>0</v>
      </c>
      <c r="K204" s="204" t="s">
        <v>19</v>
      </c>
      <c r="L204" s="42"/>
      <c r="M204" s="209" t="s">
        <v>19</v>
      </c>
      <c r="N204" s="210" t="s">
        <v>40</v>
      </c>
      <c r="O204" s="82"/>
      <c r="P204" s="211">
        <f>O204*H204</f>
        <v>0</v>
      </c>
      <c r="Q204" s="211">
        <v>0</v>
      </c>
      <c r="R204" s="211">
        <f>Q204*H204</f>
        <v>0</v>
      </c>
      <c r="S204" s="211">
        <v>0</v>
      </c>
      <c r="T204" s="212">
        <f>S204*H204</f>
        <v>0</v>
      </c>
      <c r="U204" s="36"/>
      <c r="V204" s="36"/>
      <c r="W204" s="36"/>
      <c r="X204" s="36"/>
      <c r="Y204" s="36"/>
      <c r="Z204" s="36"/>
      <c r="AA204" s="36"/>
      <c r="AB204" s="36"/>
      <c r="AC204" s="36"/>
      <c r="AD204" s="36"/>
      <c r="AE204" s="36"/>
      <c r="AR204" s="213" t="s">
        <v>169</v>
      </c>
      <c r="AT204" s="213" t="s">
        <v>164</v>
      </c>
      <c r="AU204" s="213" t="s">
        <v>77</v>
      </c>
      <c r="AY204" s="15" t="s">
        <v>162</v>
      </c>
      <c r="BE204" s="214">
        <f>IF(N204="základní",J204,0)</f>
        <v>0</v>
      </c>
      <c r="BF204" s="214">
        <f>IF(N204="snížená",J204,0)</f>
        <v>0</v>
      </c>
      <c r="BG204" s="214">
        <f>IF(N204="zákl. přenesená",J204,0)</f>
        <v>0</v>
      </c>
      <c r="BH204" s="214">
        <f>IF(N204="sníž. přenesená",J204,0)</f>
        <v>0</v>
      </c>
      <c r="BI204" s="214">
        <f>IF(N204="nulová",J204,0)</f>
        <v>0</v>
      </c>
      <c r="BJ204" s="15" t="s">
        <v>77</v>
      </c>
      <c r="BK204" s="214">
        <f>ROUND(I204*H204,2)</f>
        <v>0</v>
      </c>
      <c r="BL204" s="15" t="s">
        <v>169</v>
      </c>
      <c r="BM204" s="213" t="s">
        <v>1821</v>
      </c>
    </row>
    <row r="205" spans="1:65" s="2" customFormat="1" ht="44.25" customHeight="1">
      <c r="A205" s="36"/>
      <c r="B205" s="37"/>
      <c r="C205" s="202" t="s">
        <v>731</v>
      </c>
      <c r="D205" s="202" t="s">
        <v>164</v>
      </c>
      <c r="E205" s="203" t="s">
        <v>4021</v>
      </c>
      <c r="F205" s="204" t="s">
        <v>4022</v>
      </c>
      <c r="G205" s="205" t="s">
        <v>327</v>
      </c>
      <c r="H205" s="206">
        <v>6</v>
      </c>
      <c r="I205" s="207"/>
      <c r="J205" s="208">
        <f>ROUND(I205*H205,2)</f>
        <v>0</v>
      </c>
      <c r="K205" s="204" t="s">
        <v>19</v>
      </c>
      <c r="L205" s="42"/>
      <c r="M205" s="235" t="s">
        <v>19</v>
      </c>
      <c r="N205" s="236" t="s">
        <v>40</v>
      </c>
      <c r="O205" s="232"/>
      <c r="P205" s="237">
        <f>O205*H205</f>
        <v>0</v>
      </c>
      <c r="Q205" s="237">
        <v>0</v>
      </c>
      <c r="R205" s="237">
        <f>Q205*H205</f>
        <v>0</v>
      </c>
      <c r="S205" s="237">
        <v>0</v>
      </c>
      <c r="T205" s="238">
        <f>S205*H205</f>
        <v>0</v>
      </c>
      <c r="U205" s="36"/>
      <c r="V205" s="36"/>
      <c r="W205" s="36"/>
      <c r="X205" s="36"/>
      <c r="Y205" s="36"/>
      <c r="Z205" s="36"/>
      <c r="AA205" s="36"/>
      <c r="AB205" s="36"/>
      <c r="AC205" s="36"/>
      <c r="AD205" s="36"/>
      <c r="AE205" s="36"/>
      <c r="AR205" s="213" t="s">
        <v>169</v>
      </c>
      <c r="AT205" s="213" t="s">
        <v>164</v>
      </c>
      <c r="AU205" s="213" t="s">
        <v>77</v>
      </c>
      <c r="AY205" s="15" t="s">
        <v>162</v>
      </c>
      <c r="BE205" s="214">
        <f>IF(N205="základní",J205,0)</f>
        <v>0</v>
      </c>
      <c r="BF205" s="214">
        <f>IF(N205="snížená",J205,0)</f>
        <v>0</v>
      </c>
      <c r="BG205" s="214">
        <f>IF(N205="zákl. přenesená",J205,0)</f>
        <v>0</v>
      </c>
      <c r="BH205" s="214">
        <f>IF(N205="sníž. přenesená",J205,0)</f>
        <v>0</v>
      </c>
      <c r="BI205" s="214">
        <f>IF(N205="nulová",J205,0)</f>
        <v>0</v>
      </c>
      <c r="BJ205" s="15" t="s">
        <v>77</v>
      </c>
      <c r="BK205" s="214">
        <f>ROUND(I205*H205,2)</f>
        <v>0</v>
      </c>
      <c r="BL205" s="15" t="s">
        <v>169</v>
      </c>
      <c r="BM205" s="213" t="s">
        <v>1829</v>
      </c>
    </row>
    <row r="206" spans="1:31" s="2" customFormat="1" ht="6.95" customHeight="1">
      <c r="A206" s="36"/>
      <c r="B206" s="57"/>
      <c r="C206" s="58"/>
      <c r="D206" s="58"/>
      <c r="E206" s="58"/>
      <c r="F206" s="58"/>
      <c r="G206" s="58"/>
      <c r="H206" s="58"/>
      <c r="I206" s="58"/>
      <c r="J206" s="58"/>
      <c r="K206" s="58"/>
      <c r="L206" s="42"/>
      <c r="M206" s="36"/>
      <c r="O206" s="36"/>
      <c r="P206" s="36"/>
      <c r="Q206" s="36"/>
      <c r="R206" s="36"/>
      <c r="S206" s="36"/>
      <c r="T206" s="36"/>
      <c r="U206" s="36"/>
      <c r="V206" s="36"/>
      <c r="W206" s="36"/>
      <c r="X206" s="36"/>
      <c r="Y206" s="36"/>
      <c r="Z206" s="36"/>
      <c r="AA206" s="36"/>
      <c r="AB206" s="36"/>
      <c r="AC206" s="36"/>
      <c r="AD206" s="36"/>
      <c r="AE206" s="36"/>
    </row>
  </sheetData>
  <sheetProtection password="CC35" sheet="1" objects="1" scenarios="1" formatColumns="0" formatRows="0" autoFilter="0"/>
  <autoFilter ref="C85:K20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97</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4023</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ROUND(J82,2)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ROUND((SUM(BE82:BE182)),2)</f>
        <v>0</v>
      </c>
      <c r="G33" s="36"/>
      <c r="H33" s="36"/>
      <c r="I33" s="146">
        <v>0.21</v>
      </c>
      <c r="J33" s="145">
        <f>ROUND(((SUM(BE82:BE182))*I33),2)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ROUND((SUM(BF82:BF182)),2)</f>
        <v>0</v>
      </c>
      <c r="G34" s="36"/>
      <c r="H34" s="36"/>
      <c r="I34" s="146">
        <v>0.15</v>
      </c>
      <c r="J34" s="145">
        <f>ROUND(((SUM(BF82:BF182))*I34),2)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ROUND((SUM(BG82:BG182)),2)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ROUND((SUM(BH82:BH182)),2)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ROUND((SUM(BI82:BI182)),2)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07 - El - silno</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J82</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4024</v>
      </c>
      <c r="E60" s="166"/>
      <c r="F60" s="166"/>
      <c r="G60" s="166"/>
      <c r="H60" s="166"/>
      <c r="I60" s="166"/>
      <c r="J60" s="167">
        <f>J83</f>
        <v>0</v>
      </c>
      <c r="K60" s="164"/>
      <c r="L60" s="168"/>
      <c r="S60" s="9"/>
      <c r="T60" s="9"/>
      <c r="U60" s="9"/>
      <c r="V60" s="9"/>
      <c r="W60" s="9"/>
      <c r="X60" s="9"/>
      <c r="Y60" s="9"/>
      <c r="Z60" s="9"/>
      <c r="AA60" s="9"/>
      <c r="AB60" s="9"/>
      <c r="AC60" s="9"/>
      <c r="AD60" s="9"/>
      <c r="AE60" s="9"/>
    </row>
    <row r="61" spans="1:31" s="9" customFormat="1" ht="24.95" customHeight="1">
      <c r="A61" s="9"/>
      <c r="B61" s="163"/>
      <c r="C61" s="164"/>
      <c r="D61" s="165" t="s">
        <v>4025</v>
      </c>
      <c r="E61" s="166"/>
      <c r="F61" s="166"/>
      <c r="G61" s="166"/>
      <c r="H61" s="166"/>
      <c r="I61" s="166"/>
      <c r="J61" s="167">
        <f>J87</f>
        <v>0</v>
      </c>
      <c r="K61" s="164"/>
      <c r="L61" s="168"/>
      <c r="S61" s="9"/>
      <c r="T61" s="9"/>
      <c r="U61" s="9"/>
      <c r="V61" s="9"/>
      <c r="W61" s="9"/>
      <c r="X61" s="9"/>
      <c r="Y61" s="9"/>
      <c r="Z61" s="9"/>
      <c r="AA61" s="9"/>
      <c r="AB61" s="9"/>
      <c r="AC61" s="9"/>
      <c r="AD61" s="9"/>
      <c r="AE61" s="9"/>
    </row>
    <row r="62" spans="1:31" s="9" customFormat="1" ht="24.95" customHeight="1">
      <c r="A62" s="9"/>
      <c r="B62" s="163"/>
      <c r="C62" s="164"/>
      <c r="D62" s="165" t="s">
        <v>4026</v>
      </c>
      <c r="E62" s="166"/>
      <c r="F62" s="166"/>
      <c r="G62" s="166"/>
      <c r="H62" s="166"/>
      <c r="I62" s="166"/>
      <c r="J62" s="167">
        <f>J180</f>
        <v>0</v>
      </c>
      <c r="K62" s="164"/>
      <c r="L62" s="168"/>
      <c r="S62" s="9"/>
      <c r="T62" s="9"/>
      <c r="U62" s="9"/>
      <c r="V62" s="9"/>
      <c r="W62" s="9"/>
      <c r="X62" s="9"/>
      <c r="Y62" s="9"/>
      <c r="Z62" s="9"/>
      <c r="AA62" s="9"/>
      <c r="AB62" s="9"/>
      <c r="AC62" s="9"/>
      <c r="AD62" s="9"/>
      <c r="AE62" s="9"/>
    </row>
    <row r="63" spans="1:31" s="2" customFormat="1" ht="21.8" customHeight="1">
      <c r="A63" s="36"/>
      <c r="B63" s="37"/>
      <c r="C63" s="38"/>
      <c r="D63" s="38"/>
      <c r="E63" s="38"/>
      <c r="F63" s="38"/>
      <c r="G63" s="38"/>
      <c r="H63" s="38"/>
      <c r="I63" s="38"/>
      <c r="J63" s="38"/>
      <c r="K63" s="38"/>
      <c r="L63" s="132"/>
      <c r="S63" s="36"/>
      <c r="T63" s="36"/>
      <c r="U63" s="36"/>
      <c r="V63" s="36"/>
      <c r="W63" s="36"/>
      <c r="X63" s="36"/>
      <c r="Y63" s="36"/>
      <c r="Z63" s="36"/>
      <c r="AA63" s="36"/>
      <c r="AB63" s="36"/>
      <c r="AC63" s="36"/>
      <c r="AD63" s="36"/>
      <c r="AE63" s="36"/>
    </row>
    <row r="64" spans="1:31" s="2" customFormat="1" ht="6.95" customHeight="1">
      <c r="A64" s="36"/>
      <c r="B64" s="57"/>
      <c r="C64" s="58"/>
      <c r="D64" s="58"/>
      <c r="E64" s="58"/>
      <c r="F64" s="58"/>
      <c r="G64" s="58"/>
      <c r="H64" s="58"/>
      <c r="I64" s="58"/>
      <c r="J64" s="58"/>
      <c r="K64" s="58"/>
      <c r="L64" s="132"/>
      <c r="S64" s="36"/>
      <c r="T64" s="36"/>
      <c r="U64" s="36"/>
      <c r="V64" s="36"/>
      <c r="W64" s="36"/>
      <c r="X64" s="36"/>
      <c r="Y64" s="36"/>
      <c r="Z64" s="36"/>
      <c r="AA64" s="36"/>
      <c r="AB64" s="36"/>
      <c r="AC64" s="36"/>
      <c r="AD64" s="36"/>
      <c r="AE64" s="36"/>
    </row>
    <row r="68" spans="1:31" s="2" customFormat="1" ht="6.95" customHeight="1">
      <c r="A68" s="36"/>
      <c r="B68" s="59"/>
      <c r="C68" s="60"/>
      <c r="D68" s="60"/>
      <c r="E68" s="60"/>
      <c r="F68" s="60"/>
      <c r="G68" s="60"/>
      <c r="H68" s="60"/>
      <c r="I68" s="60"/>
      <c r="J68" s="60"/>
      <c r="K68" s="60"/>
      <c r="L68" s="132"/>
      <c r="S68" s="36"/>
      <c r="T68" s="36"/>
      <c r="U68" s="36"/>
      <c r="V68" s="36"/>
      <c r="W68" s="36"/>
      <c r="X68" s="36"/>
      <c r="Y68" s="36"/>
      <c r="Z68" s="36"/>
      <c r="AA68" s="36"/>
      <c r="AB68" s="36"/>
      <c r="AC68" s="36"/>
      <c r="AD68" s="36"/>
      <c r="AE68" s="36"/>
    </row>
    <row r="69" spans="1:31" s="2" customFormat="1" ht="24.95" customHeight="1">
      <c r="A69" s="36"/>
      <c r="B69" s="37"/>
      <c r="C69" s="21" t="s">
        <v>147</v>
      </c>
      <c r="D69" s="38"/>
      <c r="E69" s="38"/>
      <c r="F69" s="38"/>
      <c r="G69" s="38"/>
      <c r="H69" s="38"/>
      <c r="I69" s="38"/>
      <c r="J69" s="38"/>
      <c r="K69" s="38"/>
      <c r="L69" s="132"/>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32"/>
      <c r="S70" s="36"/>
      <c r="T70" s="36"/>
      <c r="U70" s="36"/>
      <c r="V70" s="36"/>
      <c r="W70" s="36"/>
      <c r="X70" s="36"/>
      <c r="Y70" s="36"/>
      <c r="Z70" s="36"/>
      <c r="AA70" s="36"/>
      <c r="AB70" s="36"/>
      <c r="AC70" s="36"/>
      <c r="AD70" s="36"/>
      <c r="AE70" s="36"/>
    </row>
    <row r="71" spans="1:31" s="2" customFormat="1" ht="12" customHeight="1">
      <c r="A71" s="36"/>
      <c r="B71" s="37"/>
      <c r="C71" s="30" t="s">
        <v>16</v>
      </c>
      <c r="D71" s="38"/>
      <c r="E71" s="38"/>
      <c r="F71" s="38"/>
      <c r="G71" s="38"/>
      <c r="H71" s="38"/>
      <c r="I71" s="38"/>
      <c r="J71" s="38"/>
      <c r="K71" s="38"/>
      <c r="L71" s="132"/>
      <c r="S71" s="36"/>
      <c r="T71" s="36"/>
      <c r="U71" s="36"/>
      <c r="V71" s="36"/>
      <c r="W71" s="36"/>
      <c r="X71" s="36"/>
      <c r="Y71" s="36"/>
      <c r="Z71" s="36"/>
      <c r="AA71" s="36"/>
      <c r="AB71" s="36"/>
      <c r="AC71" s="36"/>
      <c r="AD71" s="36"/>
      <c r="AE71" s="36"/>
    </row>
    <row r="72" spans="1:31" s="2" customFormat="1" ht="16.5" customHeight="1">
      <c r="A72" s="36"/>
      <c r="B72" s="37"/>
      <c r="C72" s="38"/>
      <c r="D72" s="38"/>
      <c r="E72" s="158" t="str">
        <f>E7</f>
        <v>SPŠS Havlíčkův Brod</v>
      </c>
      <c r="F72" s="30"/>
      <c r="G72" s="30"/>
      <c r="H72" s="30"/>
      <c r="I72" s="38"/>
      <c r="J72" s="38"/>
      <c r="K72" s="38"/>
      <c r="L72" s="132"/>
      <c r="S72" s="36"/>
      <c r="T72" s="36"/>
      <c r="U72" s="36"/>
      <c r="V72" s="36"/>
      <c r="W72" s="36"/>
      <c r="X72" s="36"/>
      <c r="Y72" s="36"/>
      <c r="Z72" s="36"/>
      <c r="AA72" s="36"/>
      <c r="AB72" s="36"/>
      <c r="AC72" s="36"/>
      <c r="AD72" s="36"/>
      <c r="AE72" s="36"/>
    </row>
    <row r="73" spans="1:31" s="2" customFormat="1" ht="12" customHeight="1">
      <c r="A73" s="36"/>
      <c r="B73" s="37"/>
      <c r="C73" s="30" t="s">
        <v>111</v>
      </c>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16.5" customHeight="1">
      <c r="A74" s="36"/>
      <c r="B74" s="37"/>
      <c r="C74" s="38"/>
      <c r="D74" s="38"/>
      <c r="E74" s="67" t="str">
        <f>E9</f>
        <v>07 - El - silno</v>
      </c>
      <c r="F74" s="38"/>
      <c r="G74" s="38"/>
      <c r="H74" s="38"/>
      <c r="I74" s="38"/>
      <c r="J74" s="38"/>
      <c r="K74" s="38"/>
      <c r="L74" s="13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2" customHeight="1">
      <c r="A76" s="36"/>
      <c r="B76" s="37"/>
      <c r="C76" s="30" t="s">
        <v>21</v>
      </c>
      <c r="D76" s="38"/>
      <c r="E76" s="38"/>
      <c r="F76" s="25" t="str">
        <f>F12</f>
        <v xml:space="preserve"> </v>
      </c>
      <c r="G76" s="38"/>
      <c r="H76" s="38"/>
      <c r="I76" s="30" t="s">
        <v>23</v>
      </c>
      <c r="J76" s="70" t="str">
        <f>IF(J12="","",J12)</f>
        <v>27. 9. 2023</v>
      </c>
      <c r="K76" s="38"/>
      <c r="L76" s="13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32"/>
      <c r="S77" s="36"/>
      <c r="T77" s="36"/>
      <c r="U77" s="36"/>
      <c r="V77" s="36"/>
      <c r="W77" s="36"/>
      <c r="X77" s="36"/>
      <c r="Y77" s="36"/>
      <c r="Z77" s="36"/>
      <c r="AA77" s="36"/>
      <c r="AB77" s="36"/>
      <c r="AC77" s="36"/>
      <c r="AD77" s="36"/>
      <c r="AE77" s="36"/>
    </row>
    <row r="78" spans="1:31" s="2" customFormat="1" ht="15.15" customHeight="1">
      <c r="A78" s="36"/>
      <c r="B78" s="37"/>
      <c r="C78" s="30" t="s">
        <v>25</v>
      </c>
      <c r="D78" s="38"/>
      <c r="E78" s="38"/>
      <c r="F78" s="25" t="str">
        <f>E15</f>
        <v xml:space="preserve"> </v>
      </c>
      <c r="G78" s="38"/>
      <c r="H78" s="38"/>
      <c r="I78" s="30" t="s">
        <v>30</v>
      </c>
      <c r="J78" s="34" t="str">
        <f>E21</f>
        <v xml:space="preserve"> </v>
      </c>
      <c r="K78" s="38"/>
      <c r="L78" s="132"/>
      <c r="S78" s="36"/>
      <c r="T78" s="36"/>
      <c r="U78" s="36"/>
      <c r="V78" s="36"/>
      <c r="W78" s="36"/>
      <c r="X78" s="36"/>
      <c r="Y78" s="36"/>
      <c r="Z78" s="36"/>
      <c r="AA78" s="36"/>
      <c r="AB78" s="36"/>
      <c r="AC78" s="36"/>
      <c r="AD78" s="36"/>
      <c r="AE78" s="36"/>
    </row>
    <row r="79" spans="1:31" s="2" customFormat="1" ht="15.15" customHeight="1">
      <c r="A79" s="36"/>
      <c r="B79" s="37"/>
      <c r="C79" s="30" t="s">
        <v>28</v>
      </c>
      <c r="D79" s="38"/>
      <c r="E79" s="38"/>
      <c r="F79" s="25" t="str">
        <f>IF(E18="","",E18)</f>
        <v>Vyplň údaj</v>
      </c>
      <c r="G79" s="38"/>
      <c r="H79" s="38"/>
      <c r="I79" s="30" t="s">
        <v>32</v>
      </c>
      <c r="J79" s="34" t="str">
        <f>E24</f>
        <v xml:space="preserve"> </v>
      </c>
      <c r="K79" s="38"/>
      <c r="L79" s="132"/>
      <c r="S79" s="36"/>
      <c r="T79" s="36"/>
      <c r="U79" s="36"/>
      <c r="V79" s="36"/>
      <c r="W79" s="36"/>
      <c r="X79" s="36"/>
      <c r="Y79" s="36"/>
      <c r="Z79" s="36"/>
      <c r="AA79" s="36"/>
      <c r="AB79" s="36"/>
      <c r="AC79" s="36"/>
      <c r="AD79" s="36"/>
      <c r="AE79" s="36"/>
    </row>
    <row r="80" spans="1:31" s="2" customFormat="1" ht="10.3" customHeight="1">
      <c r="A80" s="36"/>
      <c r="B80" s="37"/>
      <c r="C80" s="38"/>
      <c r="D80" s="38"/>
      <c r="E80" s="38"/>
      <c r="F80" s="38"/>
      <c r="G80" s="38"/>
      <c r="H80" s="38"/>
      <c r="I80" s="38"/>
      <c r="J80" s="38"/>
      <c r="K80" s="38"/>
      <c r="L80" s="132"/>
      <c r="S80" s="36"/>
      <c r="T80" s="36"/>
      <c r="U80" s="36"/>
      <c r="V80" s="36"/>
      <c r="W80" s="36"/>
      <c r="X80" s="36"/>
      <c r="Y80" s="36"/>
      <c r="Z80" s="36"/>
      <c r="AA80" s="36"/>
      <c r="AB80" s="36"/>
      <c r="AC80" s="36"/>
      <c r="AD80" s="36"/>
      <c r="AE80" s="36"/>
    </row>
    <row r="81" spans="1:31" s="11" customFormat="1" ht="29.25" customHeight="1">
      <c r="A81" s="175"/>
      <c r="B81" s="176"/>
      <c r="C81" s="177" t="s">
        <v>148</v>
      </c>
      <c r="D81" s="178" t="s">
        <v>54</v>
      </c>
      <c r="E81" s="178" t="s">
        <v>50</v>
      </c>
      <c r="F81" s="178" t="s">
        <v>51</v>
      </c>
      <c r="G81" s="178" t="s">
        <v>149</v>
      </c>
      <c r="H81" s="178" t="s">
        <v>150</v>
      </c>
      <c r="I81" s="178" t="s">
        <v>151</v>
      </c>
      <c r="J81" s="178" t="s">
        <v>115</v>
      </c>
      <c r="K81" s="179" t="s">
        <v>152</v>
      </c>
      <c r="L81" s="180"/>
      <c r="M81" s="90" t="s">
        <v>19</v>
      </c>
      <c r="N81" s="91" t="s">
        <v>39</v>
      </c>
      <c r="O81" s="91" t="s">
        <v>153</v>
      </c>
      <c r="P81" s="91" t="s">
        <v>154</v>
      </c>
      <c r="Q81" s="91" t="s">
        <v>155</v>
      </c>
      <c r="R81" s="91" t="s">
        <v>156</v>
      </c>
      <c r="S81" s="91" t="s">
        <v>157</v>
      </c>
      <c r="T81" s="92" t="s">
        <v>158</v>
      </c>
      <c r="U81" s="175"/>
      <c r="V81" s="175"/>
      <c r="W81" s="175"/>
      <c r="X81" s="175"/>
      <c r="Y81" s="175"/>
      <c r="Z81" s="175"/>
      <c r="AA81" s="175"/>
      <c r="AB81" s="175"/>
      <c r="AC81" s="175"/>
      <c r="AD81" s="175"/>
      <c r="AE81" s="175"/>
    </row>
    <row r="82" spans="1:63" s="2" customFormat="1" ht="22.8" customHeight="1">
      <c r="A82" s="36"/>
      <c r="B82" s="37"/>
      <c r="C82" s="97" t="s">
        <v>159</v>
      </c>
      <c r="D82" s="38"/>
      <c r="E82" s="38"/>
      <c r="F82" s="38"/>
      <c r="G82" s="38"/>
      <c r="H82" s="38"/>
      <c r="I82" s="38"/>
      <c r="J82" s="181">
        <f>BK82</f>
        <v>0</v>
      </c>
      <c r="K82" s="38"/>
      <c r="L82" s="42"/>
      <c r="M82" s="93"/>
      <c r="N82" s="182"/>
      <c r="O82" s="94"/>
      <c r="P82" s="183">
        <f>P83+P87+P180</f>
        <v>0</v>
      </c>
      <c r="Q82" s="94"/>
      <c r="R82" s="183">
        <f>R83+R87+R180</f>
        <v>0</v>
      </c>
      <c r="S82" s="94"/>
      <c r="T82" s="184">
        <f>T83+T87+T180</f>
        <v>0</v>
      </c>
      <c r="U82" s="36"/>
      <c r="V82" s="36"/>
      <c r="W82" s="36"/>
      <c r="X82" s="36"/>
      <c r="Y82" s="36"/>
      <c r="Z82" s="36"/>
      <c r="AA82" s="36"/>
      <c r="AB82" s="36"/>
      <c r="AC82" s="36"/>
      <c r="AD82" s="36"/>
      <c r="AE82" s="36"/>
      <c r="AT82" s="15" t="s">
        <v>68</v>
      </c>
      <c r="AU82" s="15" t="s">
        <v>116</v>
      </c>
      <c r="BK82" s="185">
        <f>BK83+BK87+BK180</f>
        <v>0</v>
      </c>
    </row>
    <row r="83" spans="1:63" s="12" customFormat="1" ht="25.9" customHeight="1">
      <c r="A83" s="12"/>
      <c r="B83" s="186"/>
      <c r="C83" s="187"/>
      <c r="D83" s="188" t="s">
        <v>68</v>
      </c>
      <c r="E83" s="189" t="s">
        <v>656</v>
      </c>
      <c r="F83" s="189" t="s">
        <v>4027</v>
      </c>
      <c r="G83" s="187"/>
      <c r="H83" s="187"/>
      <c r="I83" s="190"/>
      <c r="J83" s="191">
        <f>BK83</f>
        <v>0</v>
      </c>
      <c r="K83" s="187"/>
      <c r="L83" s="192"/>
      <c r="M83" s="193"/>
      <c r="N83" s="194"/>
      <c r="O83" s="194"/>
      <c r="P83" s="195">
        <f>SUM(P84:P86)</f>
        <v>0</v>
      </c>
      <c r="Q83" s="194"/>
      <c r="R83" s="195">
        <f>SUM(R84:R86)</f>
        <v>0</v>
      </c>
      <c r="S83" s="194"/>
      <c r="T83" s="196">
        <f>SUM(T84:T86)</f>
        <v>0</v>
      </c>
      <c r="U83" s="12"/>
      <c r="V83" s="12"/>
      <c r="W83" s="12"/>
      <c r="X83" s="12"/>
      <c r="Y83" s="12"/>
      <c r="Z83" s="12"/>
      <c r="AA83" s="12"/>
      <c r="AB83" s="12"/>
      <c r="AC83" s="12"/>
      <c r="AD83" s="12"/>
      <c r="AE83" s="12"/>
      <c r="AR83" s="197" t="s">
        <v>77</v>
      </c>
      <c r="AT83" s="198" t="s">
        <v>68</v>
      </c>
      <c r="AU83" s="198" t="s">
        <v>69</v>
      </c>
      <c r="AY83" s="197" t="s">
        <v>162</v>
      </c>
      <c r="BK83" s="199">
        <f>SUM(BK84:BK86)</f>
        <v>0</v>
      </c>
    </row>
    <row r="84" spans="1:65" s="2" customFormat="1" ht="16.5" customHeight="1">
      <c r="A84" s="36"/>
      <c r="B84" s="37"/>
      <c r="C84" s="202" t="s">
        <v>77</v>
      </c>
      <c r="D84" s="202" t="s">
        <v>164</v>
      </c>
      <c r="E84" s="203" t="s">
        <v>4028</v>
      </c>
      <c r="F84" s="204" t="s">
        <v>4029</v>
      </c>
      <c r="G84" s="205" t="s">
        <v>327</v>
      </c>
      <c r="H84" s="206">
        <v>830</v>
      </c>
      <c r="I84" s="207"/>
      <c r="J84" s="208">
        <f>ROUND(I84*H84,2)</f>
        <v>0</v>
      </c>
      <c r="K84" s="204" t="s">
        <v>19</v>
      </c>
      <c r="L84" s="42"/>
      <c r="M84" s="209" t="s">
        <v>19</v>
      </c>
      <c r="N84" s="210" t="s">
        <v>40</v>
      </c>
      <c r="O84" s="82"/>
      <c r="P84" s="211">
        <f>O84*H84</f>
        <v>0</v>
      </c>
      <c r="Q84" s="211">
        <v>0</v>
      </c>
      <c r="R84" s="211">
        <f>Q84*H84</f>
        <v>0</v>
      </c>
      <c r="S84" s="211">
        <v>0</v>
      </c>
      <c r="T84" s="212">
        <f>S84*H84</f>
        <v>0</v>
      </c>
      <c r="U84" s="36"/>
      <c r="V84" s="36"/>
      <c r="W84" s="36"/>
      <c r="X84" s="36"/>
      <c r="Y84" s="36"/>
      <c r="Z84" s="36"/>
      <c r="AA84" s="36"/>
      <c r="AB84" s="36"/>
      <c r="AC84" s="36"/>
      <c r="AD84" s="36"/>
      <c r="AE84" s="36"/>
      <c r="AR84" s="213" t="s">
        <v>169</v>
      </c>
      <c r="AT84" s="213" t="s">
        <v>164</v>
      </c>
      <c r="AU84" s="213" t="s">
        <v>77</v>
      </c>
      <c r="AY84" s="15" t="s">
        <v>162</v>
      </c>
      <c r="BE84" s="214">
        <f>IF(N84="základní",J84,0)</f>
        <v>0</v>
      </c>
      <c r="BF84" s="214">
        <f>IF(N84="snížená",J84,0)</f>
        <v>0</v>
      </c>
      <c r="BG84" s="214">
        <f>IF(N84="zákl. přenesená",J84,0)</f>
        <v>0</v>
      </c>
      <c r="BH84" s="214">
        <f>IF(N84="sníž. přenesená",J84,0)</f>
        <v>0</v>
      </c>
      <c r="BI84" s="214">
        <f>IF(N84="nulová",J84,0)</f>
        <v>0</v>
      </c>
      <c r="BJ84" s="15" t="s">
        <v>77</v>
      </c>
      <c r="BK84" s="214">
        <f>ROUND(I84*H84,2)</f>
        <v>0</v>
      </c>
      <c r="BL84" s="15" t="s">
        <v>169</v>
      </c>
      <c r="BM84" s="213" t="s">
        <v>79</v>
      </c>
    </row>
    <row r="85" spans="1:65" s="2" customFormat="1" ht="16.5" customHeight="1">
      <c r="A85" s="36"/>
      <c r="B85" s="37"/>
      <c r="C85" s="202" t="s">
        <v>79</v>
      </c>
      <c r="D85" s="202" t="s">
        <v>164</v>
      </c>
      <c r="E85" s="203" t="s">
        <v>4030</v>
      </c>
      <c r="F85" s="204" t="s">
        <v>4031</v>
      </c>
      <c r="G85" s="205" t="s">
        <v>327</v>
      </c>
      <c r="H85" s="206">
        <v>300</v>
      </c>
      <c r="I85" s="207"/>
      <c r="J85" s="208">
        <f>ROUND(I85*H85,2)</f>
        <v>0</v>
      </c>
      <c r="K85" s="204" t="s">
        <v>19</v>
      </c>
      <c r="L85" s="42"/>
      <c r="M85" s="209" t="s">
        <v>19</v>
      </c>
      <c r="N85" s="210" t="s">
        <v>40</v>
      </c>
      <c r="O85" s="82"/>
      <c r="P85" s="211">
        <f>O85*H85</f>
        <v>0</v>
      </c>
      <c r="Q85" s="211">
        <v>0</v>
      </c>
      <c r="R85" s="211">
        <f>Q85*H85</f>
        <v>0</v>
      </c>
      <c r="S85" s="211">
        <v>0</v>
      </c>
      <c r="T85" s="212">
        <f>S85*H85</f>
        <v>0</v>
      </c>
      <c r="U85" s="36"/>
      <c r="V85" s="36"/>
      <c r="W85" s="36"/>
      <c r="X85" s="36"/>
      <c r="Y85" s="36"/>
      <c r="Z85" s="36"/>
      <c r="AA85" s="36"/>
      <c r="AB85" s="36"/>
      <c r="AC85" s="36"/>
      <c r="AD85" s="36"/>
      <c r="AE85" s="36"/>
      <c r="AR85" s="213" t="s">
        <v>169</v>
      </c>
      <c r="AT85" s="213" t="s">
        <v>164</v>
      </c>
      <c r="AU85" s="213" t="s">
        <v>77</v>
      </c>
      <c r="AY85" s="15" t="s">
        <v>162</v>
      </c>
      <c r="BE85" s="214">
        <f>IF(N85="základní",J85,0)</f>
        <v>0</v>
      </c>
      <c r="BF85" s="214">
        <f>IF(N85="snížená",J85,0)</f>
        <v>0</v>
      </c>
      <c r="BG85" s="214">
        <f>IF(N85="zákl. přenesená",J85,0)</f>
        <v>0</v>
      </c>
      <c r="BH85" s="214">
        <f>IF(N85="sníž. přenesená",J85,0)</f>
        <v>0</v>
      </c>
      <c r="BI85" s="214">
        <f>IF(N85="nulová",J85,0)</f>
        <v>0</v>
      </c>
      <c r="BJ85" s="15" t="s">
        <v>77</v>
      </c>
      <c r="BK85" s="214">
        <f>ROUND(I85*H85,2)</f>
        <v>0</v>
      </c>
      <c r="BL85" s="15" t="s">
        <v>169</v>
      </c>
      <c r="BM85" s="213" t="s">
        <v>169</v>
      </c>
    </row>
    <row r="86" spans="1:65" s="2" customFormat="1" ht="21.75" customHeight="1">
      <c r="A86" s="36"/>
      <c r="B86" s="37"/>
      <c r="C86" s="202" t="s">
        <v>177</v>
      </c>
      <c r="D86" s="202" t="s">
        <v>164</v>
      </c>
      <c r="E86" s="203" t="s">
        <v>4032</v>
      </c>
      <c r="F86" s="204" t="s">
        <v>4033</v>
      </c>
      <c r="G86" s="205" t="s">
        <v>196</v>
      </c>
      <c r="H86" s="206">
        <v>350</v>
      </c>
      <c r="I86" s="207"/>
      <c r="J86" s="208">
        <f>ROUND(I86*H86,2)</f>
        <v>0</v>
      </c>
      <c r="K86" s="204" t="s">
        <v>19</v>
      </c>
      <c r="L86" s="42"/>
      <c r="M86" s="209" t="s">
        <v>19</v>
      </c>
      <c r="N86" s="210" t="s">
        <v>40</v>
      </c>
      <c r="O86" s="82"/>
      <c r="P86" s="211">
        <f>O86*H86</f>
        <v>0</v>
      </c>
      <c r="Q86" s="211">
        <v>0</v>
      </c>
      <c r="R86" s="211">
        <f>Q86*H86</f>
        <v>0</v>
      </c>
      <c r="S86" s="211">
        <v>0</v>
      </c>
      <c r="T86" s="212">
        <f>S86*H86</f>
        <v>0</v>
      </c>
      <c r="U86" s="36"/>
      <c r="V86" s="36"/>
      <c r="W86" s="36"/>
      <c r="X86" s="36"/>
      <c r="Y86" s="36"/>
      <c r="Z86" s="36"/>
      <c r="AA86" s="36"/>
      <c r="AB86" s="36"/>
      <c r="AC86" s="36"/>
      <c r="AD86" s="36"/>
      <c r="AE86" s="36"/>
      <c r="AR86" s="213" t="s">
        <v>169</v>
      </c>
      <c r="AT86" s="213" t="s">
        <v>164</v>
      </c>
      <c r="AU86" s="213" t="s">
        <v>77</v>
      </c>
      <c r="AY86" s="15" t="s">
        <v>162</v>
      </c>
      <c r="BE86" s="214">
        <f>IF(N86="základní",J86,0)</f>
        <v>0</v>
      </c>
      <c r="BF86" s="214">
        <f>IF(N86="snížená",J86,0)</f>
        <v>0</v>
      </c>
      <c r="BG86" s="214">
        <f>IF(N86="zákl. přenesená",J86,0)</f>
        <v>0</v>
      </c>
      <c r="BH86" s="214">
        <f>IF(N86="sníž. přenesená",J86,0)</f>
        <v>0</v>
      </c>
      <c r="BI86" s="214">
        <f>IF(N86="nulová",J86,0)</f>
        <v>0</v>
      </c>
      <c r="BJ86" s="15" t="s">
        <v>77</v>
      </c>
      <c r="BK86" s="214">
        <f>ROUND(I86*H86,2)</f>
        <v>0</v>
      </c>
      <c r="BL86" s="15" t="s">
        <v>169</v>
      </c>
      <c r="BM86" s="213" t="s">
        <v>193</v>
      </c>
    </row>
    <row r="87" spans="1:63" s="12" customFormat="1" ht="25.9" customHeight="1">
      <c r="A87" s="12"/>
      <c r="B87" s="186"/>
      <c r="C87" s="187"/>
      <c r="D87" s="188" t="s">
        <v>68</v>
      </c>
      <c r="E87" s="189" t="s">
        <v>4034</v>
      </c>
      <c r="F87" s="189" t="s">
        <v>4035</v>
      </c>
      <c r="G87" s="187"/>
      <c r="H87" s="187"/>
      <c r="I87" s="190"/>
      <c r="J87" s="191">
        <f>BK87</f>
        <v>0</v>
      </c>
      <c r="K87" s="187"/>
      <c r="L87" s="192"/>
      <c r="M87" s="193"/>
      <c r="N87" s="194"/>
      <c r="O87" s="194"/>
      <c r="P87" s="195">
        <f>SUM(P88:P179)</f>
        <v>0</v>
      </c>
      <c r="Q87" s="194"/>
      <c r="R87" s="195">
        <f>SUM(R88:R179)</f>
        <v>0</v>
      </c>
      <c r="S87" s="194"/>
      <c r="T87" s="196">
        <f>SUM(T88:T179)</f>
        <v>0</v>
      </c>
      <c r="U87" s="12"/>
      <c r="V87" s="12"/>
      <c r="W87" s="12"/>
      <c r="X87" s="12"/>
      <c r="Y87" s="12"/>
      <c r="Z87" s="12"/>
      <c r="AA87" s="12"/>
      <c r="AB87" s="12"/>
      <c r="AC87" s="12"/>
      <c r="AD87" s="12"/>
      <c r="AE87" s="12"/>
      <c r="AR87" s="197" t="s">
        <v>77</v>
      </c>
      <c r="AT87" s="198" t="s">
        <v>68</v>
      </c>
      <c r="AU87" s="198" t="s">
        <v>69</v>
      </c>
      <c r="AY87" s="197" t="s">
        <v>162</v>
      </c>
      <c r="BK87" s="199">
        <f>SUM(BK88:BK179)</f>
        <v>0</v>
      </c>
    </row>
    <row r="88" spans="1:65" s="2" customFormat="1" ht="24.15" customHeight="1">
      <c r="A88" s="36"/>
      <c r="B88" s="37"/>
      <c r="C88" s="202" t="s">
        <v>169</v>
      </c>
      <c r="D88" s="202" t="s">
        <v>164</v>
      </c>
      <c r="E88" s="203" t="s">
        <v>77</v>
      </c>
      <c r="F88" s="204" t="s">
        <v>4036</v>
      </c>
      <c r="G88" s="205" t="s">
        <v>3535</v>
      </c>
      <c r="H88" s="206">
        <v>2</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204</v>
      </c>
    </row>
    <row r="89" spans="1:65" s="2" customFormat="1" ht="21.75" customHeight="1">
      <c r="A89" s="36"/>
      <c r="B89" s="37"/>
      <c r="C89" s="202" t="s">
        <v>188</v>
      </c>
      <c r="D89" s="202" t="s">
        <v>164</v>
      </c>
      <c r="E89" s="203" t="s">
        <v>79</v>
      </c>
      <c r="F89" s="204" t="s">
        <v>4037</v>
      </c>
      <c r="G89" s="205" t="s">
        <v>3535</v>
      </c>
      <c r="H89" s="206">
        <v>1</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104</v>
      </c>
    </row>
    <row r="90" spans="1:65" s="2" customFormat="1" ht="16.5" customHeight="1">
      <c r="A90" s="36"/>
      <c r="B90" s="37"/>
      <c r="C90" s="202" t="s">
        <v>193</v>
      </c>
      <c r="D90" s="202" t="s">
        <v>164</v>
      </c>
      <c r="E90" s="203" t="s">
        <v>177</v>
      </c>
      <c r="F90" s="204" t="s">
        <v>4038</v>
      </c>
      <c r="G90" s="205" t="s">
        <v>3535</v>
      </c>
      <c r="H90" s="206">
        <v>4</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220</v>
      </c>
    </row>
    <row r="91" spans="1:65" s="2" customFormat="1" ht="24.15" customHeight="1">
      <c r="A91" s="36"/>
      <c r="B91" s="37"/>
      <c r="C91" s="202" t="s">
        <v>199</v>
      </c>
      <c r="D91" s="202" t="s">
        <v>164</v>
      </c>
      <c r="E91" s="203" t="s">
        <v>169</v>
      </c>
      <c r="F91" s="204" t="s">
        <v>4039</v>
      </c>
      <c r="G91" s="205" t="s">
        <v>3535</v>
      </c>
      <c r="H91" s="206">
        <v>1</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229</v>
      </c>
    </row>
    <row r="92" spans="1:65" s="2" customFormat="1" ht="24.15" customHeight="1">
      <c r="A92" s="36"/>
      <c r="B92" s="37"/>
      <c r="C92" s="202" t="s">
        <v>204</v>
      </c>
      <c r="D92" s="202" t="s">
        <v>164</v>
      </c>
      <c r="E92" s="203" t="s">
        <v>188</v>
      </c>
      <c r="F92" s="204" t="s">
        <v>4040</v>
      </c>
      <c r="G92" s="205" t="s">
        <v>3535</v>
      </c>
      <c r="H92" s="206">
        <v>2</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238</v>
      </c>
    </row>
    <row r="93" spans="1:65" s="2" customFormat="1" ht="16.5" customHeight="1">
      <c r="A93" s="36"/>
      <c r="B93" s="37"/>
      <c r="C93" s="202" t="s">
        <v>209</v>
      </c>
      <c r="D93" s="202" t="s">
        <v>164</v>
      </c>
      <c r="E93" s="203" t="s">
        <v>193</v>
      </c>
      <c r="F93" s="204" t="s">
        <v>4041</v>
      </c>
      <c r="G93" s="205" t="s">
        <v>3535</v>
      </c>
      <c r="H93" s="206">
        <v>4</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249</v>
      </c>
    </row>
    <row r="94" spans="1:65" s="2" customFormat="1" ht="16.5" customHeight="1">
      <c r="A94" s="36"/>
      <c r="B94" s="37"/>
      <c r="C94" s="202" t="s">
        <v>104</v>
      </c>
      <c r="D94" s="202" t="s">
        <v>164</v>
      </c>
      <c r="E94" s="203" t="s">
        <v>199</v>
      </c>
      <c r="F94" s="204" t="s">
        <v>4041</v>
      </c>
      <c r="G94" s="205" t="s">
        <v>3535</v>
      </c>
      <c r="H94" s="206">
        <v>4</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260</v>
      </c>
    </row>
    <row r="95" spans="1:65" s="2" customFormat="1" ht="24.15" customHeight="1">
      <c r="A95" s="36"/>
      <c r="B95" s="37"/>
      <c r="C95" s="202" t="s">
        <v>107</v>
      </c>
      <c r="D95" s="202" t="s">
        <v>164</v>
      </c>
      <c r="E95" s="203" t="s">
        <v>204</v>
      </c>
      <c r="F95" s="204" t="s">
        <v>4042</v>
      </c>
      <c r="G95" s="205" t="s">
        <v>3535</v>
      </c>
      <c r="H95" s="206">
        <v>3</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269</v>
      </c>
    </row>
    <row r="96" spans="1:65" s="2" customFormat="1" ht="24.15" customHeight="1">
      <c r="A96" s="36"/>
      <c r="B96" s="37"/>
      <c r="C96" s="202" t="s">
        <v>220</v>
      </c>
      <c r="D96" s="202" t="s">
        <v>164</v>
      </c>
      <c r="E96" s="203" t="s">
        <v>209</v>
      </c>
      <c r="F96" s="204" t="s">
        <v>4043</v>
      </c>
      <c r="G96" s="205" t="s">
        <v>3535</v>
      </c>
      <c r="H96" s="206">
        <v>2</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278</v>
      </c>
    </row>
    <row r="97" spans="1:65" s="2" customFormat="1" ht="24.15" customHeight="1">
      <c r="A97" s="36"/>
      <c r="B97" s="37"/>
      <c r="C97" s="202" t="s">
        <v>225</v>
      </c>
      <c r="D97" s="202" t="s">
        <v>164</v>
      </c>
      <c r="E97" s="203" t="s">
        <v>104</v>
      </c>
      <c r="F97" s="204" t="s">
        <v>4040</v>
      </c>
      <c r="G97" s="205" t="s">
        <v>3535</v>
      </c>
      <c r="H97" s="206">
        <v>1</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288</v>
      </c>
    </row>
    <row r="98" spans="1:65" s="2" customFormat="1" ht="16.5" customHeight="1">
      <c r="A98" s="36"/>
      <c r="B98" s="37"/>
      <c r="C98" s="202" t="s">
        <v>229</v>
      </c>
      <c r="D98" s="202" t="s">
        <v>164</v>
      </c>
      <c r="E98" s="203" t="s">
        <v>107</v>
      </c>
      <c r="F98" s="204" t="s">
        <v>4038</v>
      </c>
      <c r="G98" s="205" t="s">
        <v>3535</v>
      </c>
      <c r="H98" s="206">
        <v>4</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298</v>
      </c>
    </row>
    <row r="99" spans="1:65" s="2" customFormat="1" ht="24.15" customHeight="1">
      <c r="A99" s="36"/>
      <c r="B99" s="37"/>
      <c r="C99" s="202" t="s">
        <v>8</v>
      </c>
      <c r="D99" s="202" t="s">
        <v>164</v>
      </c>
      <c r="E99" s="203" t="s">
        <v>220</v>
      </c>
      <c r="F99" s="204" t="s">
        <v>4042</v>
      </c>
      <c r="G99" s="205" t="s">
        <v>3535</v>
      </c>
      <c r="H99" s="206">
        <v>2</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306</v>
      </c>
    </row>
    <row r="100" spans="1:65" s="2" customFormat="1" ht="24.15" customHeight="1">
      <c r="A100" s="36"/>
      <c r="B100" s="37"/>
      <c r="C100" s="202" t="s">
        <v>238</v>
      </c>
      <c r="D100" s="202" t="s">
        <v>164</v>
      </c>
      <c r="E100" s="203" t="s">
        <v>225</v>
      </c>
      <c r="F100" s="204" t="s">
        <v>4044</v>
      </c>
      <c r="G100" s="205" t="s">
        <v>3535</v>
      </c>
      <c r="H100" s="206">
        <v>2</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314</v>
      </c>
    </row>
    <row r="101" spans="1:65" s="2" customFormat="1" ht="24.15" customHeight="1">
      <c r="A101" s="36"/>
      <c r="B101" s="37"/>
      <c r="C101" s="202" t="s">
        <v>244</v>
      </c>
      <c r="D101" s="202" t="s">
        <v>164</v>
      </c>
      <c r="E101" s="203" t="s">
        <v>229</v>
      </c>
      <c r="F101" s="204" t="s">
        <v>4045</v>
      </c>
      <c r="G101" s="205" t="s">
        <v>3535</v>
      </c>
      <c r="H101" s="206">
        <v>68</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324</v>
      </c>
    </row>
    <row r="102" spans="1:65" s="2" customFormat="1" ht="24.15" customHeight="1">
      <c r="A102" s="36"/>
      <c r="B102" s="37"/>
      <c r="C102" s="202" t="s">
        <v>249</v>
      </c>
      <c r="D102" s="202" t="s">
        <v>164</v>
      </c>
      <c r="E102" s="203" t="s">
        <v>8</v>
      </c>
      <c r="F102" s="204" t="s">
        <v>4046</v>
      </c>
      <c r="G102" s="205" t="s">
        <v>3535</v>
      </c>
      <c r="H102" s="206">
        <v>6</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335</v>
      </c>
    </row>
    <row r="103" spans="1:65" s="2" customFormat="1" ht="24.15" customHeight="1">
      <c r="A103" s="36"/>
      <c r="B103" s="37"/>
      <c r="C103" s="202" t="s">
        <v>254</v>
      </c>
      <c r="D103" s="202" t="s">
        <v>164</v>
      </c>
      <c r="E103" s="203" t="s">
        <v>238</v>
      </c>
      <c r="F103" s="204" t="s">
        <v>4039</v>
      </c>
      <c r="G103" s="205" t="s">
        <v>3535</v>
      </c>
      <c r="H103" s="206">
        <v>4</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345</v>
      </c>
    </row>
    <row r="104" spans="1:65" s="2" customFormat="1" ht="24.15" customHeight="1">
      <c r="A104" s="36"/>
      <c r="B104" s="37"/>
      <c r="C104" s="202" t="s">
        <v>260</v>
      </c>
      <c r="D104" s="202" t="s">
        <v>164</v>
      </c>
      <c r="E104" s="203" t="s">
        <v>244</v>
      </c>
      <c r="F104" s="204" t="s">
        <v>4042</v>
      </c>
      <c r="G104" s="205" t="s">
        <v>3535</v>
      </c>
      <c r="H104" s="206">
        <v>12</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355</v>
      </c>
    </row>
    <row r="105" spans="1:65" s="2" customFormat="1" ht="21.75" customHeight="1">
      <c r="A105" s="36"/>
      <c r="B105" s="37"/>
      <c r="C105" s="202" t="s">
        <v>7</v>
      </c>
      <c r="D105" s="202" t="s">
        <v>164</v>
      </c>
      <c r="E105" s="203" t="s">
        <v>249</v>
      </c>
      <c r="F105" s="204" t="s">
        <v>4047</v>
      </c>
      <c r="G105" s="205" t="s">
        <v>3535</v>
      </c>
      <c r="H105" s="206">
        <v>7</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365</v>
      </c>
    </row>
    <row r="106" spans="1:65" s="2" customFormat="1" ht="24.15" customHeight="1">
      <c r="A106" s="36"/>
      <c r="B106" s="37"/>
      <c r="C106" s="202" t="s">
        <v>269</v>
      </c>
      <c r="D106" s="202" t="s">
        <v>164</v>
      </c>
      <c r="E106" s="203" t="s">
        <v>254</v>
      </c>
      <c r="F106" s="204" t="s">
        <v>4048</v>
      </c>
      <c r="G106" s="205" t="s">
        <v>3535</v>
      </c>
      <c r="H106" s="206">
        <v>1</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375</v>
      </c>
    </row>
    <row r="107" spans="1:65" s="2" customFormat="1" ht="16.5" customHeight="1">
      <c r="A107" s="36"/>
      <c r="B107" s="37"/>
      <c r="C107" s="202" t="s">
        <v>273</v>
      </c>
      <c r="D107" s="202" t="s">
        <v>164</v>
      </c>
      <c r="E107" s="203" t="s">
        <v>260</v>
      </c>
      <c r="F107" s="204" t="s">
        <v>4038</v>
      </c>
      <c r="G107" s="205" t="s">
        <v>3535</v>
      </c>
      <c r="H107" s="206">
        <v>8</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385</v>
      </c>
    </row>
    <row r="108" spans="1:65" s="2" customFormat="1" ht="24.15" customHeight="1">
      <c r="A108" s="36"/>
      <c r="B108" s="37"/>
      <c r="C108" s="202" t="s">
        <v>278</v>
      </c>
      <c r="D108" s="202" t="s">
        <v>164</v>
      </c>
      <c r="E108" s="203" t="s">
        <v>7</v>
      </c>
      <c r="F108" s="204" t="s">
        <v>4049</v>
      </c>
      <c r="G108" s="205" t="s">
        <v>3535</v>
      </c>
      <c r="H108" s="206">
        <v>1</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395</v>
      </c>
    </row>
    <row r="109" spans="1:65" s="2" customFormat="1" ht="21.75" customHeight="1">
      <c r="A109" s="36"/>
      <c r="B109" s="37"/>
      <c r="C109" s="202" t="s">
        <v>283</v>
      </c>
      <c r="D109" s="202" t="s">
        <v>164</v>
      </c>
      <c r="E109" s="203" t="s">
        <v>269</v>
      </c>
      <c r="F109" s="204" t="s">
        <v>4050</v>
      </c>
      <c r="G109" s="205" t="s">
        <v>3535</v>
      </c>
      <c r="H109" s="206">
        <v>9</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405</v>
      </c>
    </row>
    <row r="110" spans="1:65" s="2" customFormat="1" ht="24.15" customHeight="1">
      <c r="A110" s="36"/>
      <c r="B110" s="37"/>
      <c r="C110" s="202" t="s">
        <v>288</v>
      </c>
      <c r="D110" s="202" t="s">
        <v>164</v>
      </c>
      <c r="E110" s="203" t="s">
        <v>273</v>
      </c>
      <c r="F110" s="204" t="s">
        <v>4042</v>
      </c>
      <c r="G110" s="205" t="s">
        <v>3535</v>
      </c>
      <c r="H110" s="206">
        <v>1</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415</v>
      </c>
    </row>
    <row r="111" spans="1:65" s="2" customFormat="1" ht="24.15" customHeight="1">
      <c r="A111" s="36"/>
      <c r="B111" s="37"/>
      <c r="C111" s="202" t="s">
        <v>293</v>
      </c>
      <c r="D111" s="202" t="s">
        <v>164</v>
      </c>
      <c r="E111" s="203" t="s">
        <v>278</v>
      </c>
      <c r="F111" s="204" t="s">
        <v>4051</v>
      </c>
      <c r="G111" s="205" t="s">
        <v>3535</v>
      </c>
      <c r="H111" s="206">
        <v>10</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425</v>
      </c>
    </row>
    <row r="112" spans="1:65" s="2" customFormat="1" ht="16.5" customHeight="1">
      <c r="A112" s="36"/>
      <c r="B112" s="37"/>
      <c r="C112" s="202" t="s">
        <v>298</v>
      </c>
      <c r="D112" s="202" t="s">
        <v>164</v>
      </c>
      <c r="E112" s="203" t="s">
        <v>283</v>
      </c>
      <c r="F112" s="204" t="s">
        <v>4052</v>
      </c>
      <c r="G112" s="205" t="s">
        <v>3535</v>
      </c>
      <c r="H112" s="206">
        <v>23</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435</v>
      </c>
    </row>
    <row r="113" spans="1:65" s="2" customFormat="1" ht="16.5" customHeight="1">
      <c r="A113" s="36"/>
      <c r="B113" s="37"/>
      <c r="C113" s="202" t="s">
        <v>302</v>
      </c>
      <c r="D113" s="202" t="s">
        <v>164</v>
      </c>
      <c r="E113" s="203" t="s">
        <v>4053</v>
      </c>
      <c r="F113" s="204" t="s">
        <v>4054</v>
      </c>
      <c r="G113" s="205" t="s">
        <v>196</v>
      </c>
      <c r="H113" s="206">
        <v>208</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445</v>
      </c>
    </row>
    <row r="114" spans="1:65" s="2" customFormat="1" ht="16.5" customHeight="1">
      <c r="A114" s="36"/>
      <c r="B114" s="37"/>
      <c r="C114" s="202" t="s">
        <v>306</v>
      </c>
      <c r="D114" s="202" t="s">
        <v>164</v>
      </c>
      <c r="E114" s="203" t="s">
        <v>288</v>
      </c>
      <c r="F114" s="204" t="s">
        <v>4055</v>
      </c>
      <c r="G114" s="205" t="s">
        <v>3535</v>
      </c>
      <c r="H114" s="206">
        <v>1</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455</v>
      </c>
    </row>
    <row r="115" spans="1:65" s="2" customFormat="1" ht="16.5" customHeight="1">
      <c r="A115" s="36"/>
      <c r="B115" s="37"/>
      <c r="C115" s="202" t="s">
        <v>310</v>
      </c>
      <c r="D115" s="202" t="s">
        <v>164</v>
      </c>
      <c r="E115" s="203" t="s">
        <v>293</v>
      </c>
      <c r="F115" s="204" t="s">
        <v>4056</v>
      </c>
      <c r="G115" s="205" t="s">
        <v>3535</v>
      </c>
      <c r="H115" s="206">
        <v>1</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467</v>
      </c>
    </row>
    <row r="116" spans="1:65" s="2" customFormat="1" ht="16.5" customHeight="1">
      <c r="A116" s="36"/>
      <c r="B116" s="37"/>
      <c r="C116" s="202" t="s">
        <v>314</v>
      </c>
      <c r="D116" s="202" t="s">
        <v>164</v>
      </c>
      <c r="E116" s="203" t="s">
        <v>298</v>
      </c>
      <c r="F116" s="204" t="s">
        <v>4057</v>
      </c>
      <c r="G116" s="205" t="s">
        <v>3535</v>
      </c>
      <c r="H116" s="206">
        <v>1</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477</v>
      </c>
    </row>
    <row r="117" spans="1:65" s="2" customFormat="1" ht="16.5" customHeight="1">
      <c r="A117" s="36"/>
      <c r="B117" s="37"/>
      <c r="C117" s="202" t="s">
        <v>319</v>
      </c>
      <c r="D117" s="202" t="s">
        <v>164</v>
      </c>
      <c r="E117" s="203" t="s">
        <v>302</v>
      </c>
      <c r="F117" s="204" t="s">
        <v>4058</v>
      </c>
      <c r="G117" s="205" t="s">
        <v>3535</v>
      </c>
      <c r="H117" s="206">
        <v>1</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487</v>
      </c>
    </row>
    <row r="118" spans="1:65" s="2" customFormat="1" ht="16.5" customHeight="1">
      <c r="A118" s="36"/>
      <c r="B118" s="37"/>
      <c r="C118" s="202" t="s">
        <v>324</v>
      </c>
      <c r="D118" s="202" t="s">
        <v>164</v>
      </c>
      <c r="E118" s="203" t="s">
        <v>306</v>
      </c>
      <c r="F118" s="204" t="s">
        <v>4059</v>
      </c>
      <c r="G118" s="205" t="s">
        <v>3535</v>
      </c>
      <c r="H118" s="206">
        <v>1</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497</v>
      </c>
    </row>
    <row r="119" spans="1:65" s="2" customFormat="1" ht="16.5" customHeight="1">
      <c r="A119" s="36"/>
      <c r="B119" s="37"/>
      <c r="C119" s="202" t="s">
        <v>330</v>
      </c>
      <c r="D119" s="202" t="s">
        <v>164</v>
      </c>
      <c r="E119" s="203" t="s">
        <v>310</v>
      </c>
      <c r="F119" s="204" t="s">
        <v>4060</v>
      </c>
      <c r="G119" s="205" t="s">
        <v>3535</v>
      </c>
      <c r="H119" s="206">
        <v>1</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507</v>
      </c>
    </row>
    <row r="120" spans="1:65" s="2" customFormat="1" ht="16.5" customHeight="1">
      <c r="A120" s="36"/>
      <c r="B120" s="37"/>
      <c r="C120" s="202" t="s">
        <v>335</v>
      </c>
      <c r="D120" s="202" t="s">
        <v>164</v>
      </c>
      <c r="E120" s="203" t="s">
        <v>314</v>
      </c>
      <c r="F120" s="204" t="s">
        <v>4061</v>
      </c>
      <c r="G120" s="205" t="s">
        <v>3535</v>
      </c>
      <c r="H120" s="206">
        <v>1</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77</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517</v>
      </c>
    </row>
    <row r="121" spans="1:65" s="2" customFormat="1" ht="16.5" customHeight="1">
      <c r="A121" s="36"/>
      <c r="B121" s="37"/>
      <c r="C121" s="202" t="s">
        <v>340</v>
      </c>
      <c r="D121" s="202" t="s">
        <v>164</v>
      </c>
      <c r="E121" s="203" t="s">
        <v>319</v>
      </c>
      <c r="F121" s="204" t="s">
        <v>4062</v>
      </c>
      <c r="G121" s="205" t="s">
        <v>3535</v>
      </c>
      <c r="H121" s="206">
        <v>1</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528</v>
      </c>
    </row>
    <row r="122" spans="1:65" s="2" customFormat="1" ht="16.5" customHeight="1">
      <c r="A122" s="36"/>
      <c r="B122" s="37"/>
      <c r="C122" s="202" t="s">
        <v>345</v>
      </c>
      <c r="D122" s="202" t="s">
        <v>164</v>
      </c>
      <c r="E122" s="203" t="s">
        <v>324</v>
      </c>
      <c r="F122" s="204" t="s">
        <v>4063</v>
      </c>
      <c r="G122" s="205" t="s">
        <v>3535</v>
      </c>
      <c r="H122" s="206">
        <v>1</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544</v>
      </c>
    </row>
    <row r="123" spans="1:65" s="2" customFormat="1" ht="16.5" customHeight="1">
      <c r="A123" s="36"/>
      <c r="B123" s="37"/>
      <c r="C123" s="202" t="s">
        <v>350</v>
      </c>
      <c r="D123" s="202" t="s">
        <v>164</v>
      </c>
      <c r="E123" s="203" t="s">
        <v>330</v>
      </c>
      <c r="F123" s="204" t="s">
        <v>4064</v>
      </c>
      <c r="G123" s="205" t="s">
        <v>3535</v>
      </c>
      <c r="H123" s="206">
        <v>1</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554</v>
      </c>
    </row>
    <row r="124" spans="1:65" s="2" customFormat="1" ht="16.5" customHeight="1">
      <c r="A124" s="36"/>
      <c r="B124" s="37"/>
      <c r="C124" s="202" t="s">
        <v>355</v>
      </c>
      <c r="D124" s="202" t="s">
        <v>164</v>
      </c>
      <c r="E124" s="203" t="s">
        <v>335</v>
      </c>
      <c r="F124" s="204" t="s">
        <v>4065</v>
      </c>
      <c r="G124" s="205" t="s">
        <v>3535</v>
      </c>
      <c r="H124" s="206">
        <v>1</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564</v>
      </c>
    </row>
    <row r="125" spans="1:65" s="2" customFormat="1" ht="16.5" customHeight="1">
      <c r="A125" s="36"/>
      <c r="B125" s="37"/>
      <c r="C125" s="202" t="s">
        <v>360</v>
      </c>
      <c r="D125" s="202" t="s">
        <v>164</v>
      </c>
      <c r="E125" s="203" t="s">
        <v>340</v>
      </c>
      <c r="F125" s="204" t="s">
        <v>4066</v>
      </c>
      <c r="G125" s="205" t="s">
        <v>3535</v>
      </c>
      <c r="H125" s="206">
        <v>1</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576</v>
      </c>
    </row>
    <row r="126" spans="1:65" s="2" customFormat="1" ht="16.5" customHeight="1">
      <c r="A126" s="36"/>
      <c r="B126" s="37"/>
      <c r="C126" s="202" t="s">
        <v>365</v>
      </c>
      <c r="D126" s="202" t="s">
        <v>164</v>
      </c>
      <c r="E126" s="203" t="s">
        <v>4067</v>
      </c>
      <c r="F126" s="204" t="s">
        <v>4068</v>
      </c>
      <c r="G126" s="205" t="s">
        <v>196</v>
      </c>
      <c r="H126" s="206">
        <v>11</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585</v>
      </c>
    </row>
    <row r="127" spans="1:65" s="2" customFormat="1" ht="24.15" customHeight="1">
      <c r="A127" s="36"/>
      <c r="B127" s="37"/>
      <c r="C127" s="202" t="s">
        <v>370</v>
      </c>
      <c r="D127" s="202" t="s">
        <v>164</v>
      </c>
      <c r="E127" s="203" t="s">
        <v>345</v>
      </c>
      <c r="F127" s="204" t="s">
        <v>4069</v>
      </c>
      <c r="G127" s="205" t="s">
        <v>3535</v>
      </c>
      <c r="H127" s="206">
        <v>4</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595</v>
      </c>
    </row>
    <row r="128" spans="1:65" s="2" customFormat="1" ht="24.15" customHeight="1">
      <c r="A128" s="36"/>
      <c r="B128" s="37"/>
      <c r="C128" s="202" t="s">
        <v>375</v>
      </c>
      <c r="D128" s="202" t="s">
        <v>164</v>
      </c>
      <c r="E128" s="203" t="s">
        <v>4070</v>
      </c>
      <c r="F128" s="204" t="s">
        <v>4071</v>
      </c>
      <c r="G128" s="205" t="s">
        <v>327</v>
      </c>
      <c r="H128" s="206">
        <v>84</v>
      </c>
      <c r="I128" s="207"/>
      <c r="J128" s="208">
        <f>ROUND(I128*H128,2)</f>
        <v>0</v>
      </c>
      <c r="K128" s="204" t="s">
        <v>19</v>
      </c>
      <c r="L128" s="42"/>
      <c r="M128" s="209" t="s">
        <v>19</v>
      </c>
      <c r="N128" s="210" t="s">
        <v>40</v>
      </c>
      <c r="O128" s="82"/>
      <c r="P128" s="211">
        <f>O128*H128</f>
        <v>0</v>
      </c>
      <c r="Q128" s="211">
        <v>0</v>
      </c>
      <c r="R128" s="211">
        <f>Q128*H128</f>
        <v>0</v>
      </c>
      <c r="S128" s="211">
        <v>0</v>
      </c>
      <c r="T128" s="212">
        <f>S128*H128</f>
        <v>0</v>
      </c>
      <c r="U128" s="36"/>
      <c r="V128" s="36"/>
      <c r="W128" s="36"/>
      <c r="X128" s="36"/>
      <c r="Y128" s="36"/>
      <c r="Z128" s="36"/>
      <c r="AA128" s="36"/>
      <c r="AB128" s="36"/>
      <c r="AC128" s="36"/>
      <c r="AD128" s="36"/>
      <c r="AE128" s="36"/>
      <c r="AR128" s="213" t="s">
        <v>169</v>
      </c>
      <c r="AT128" s="213" t="s">
        <v>164</v>
      </c>
      <c r="AU128" s="213" t="s">
        <v>77</v>
      </c>
      <c r="AY128" s="15" t="s">
        <v>162</v>
      </c>
      <c r="BE128" s="214">
        <f>IF(N128="základní",J128,0)</f>
        <v>0</v>
      </c>
      <c r="BF128" s="214">
        <f>IF(N128="snížená",J128,0)</f>
        <v>0</v>
      </c>
      <c r="BG128" s="214">
        <f>IF(N128="zákl. přenesená",J128,0)</f>
        <v>0</v>
      </c>
      <c r="BH128" s="214">
        <f>IF(N128="sníž. přenesená",J128,0)</f>
        <v>0</v>
      </c>
      <c r="BI128" s="214">
        <f>IF(N128="nulová",J128,0)</f>
        <v>0</v>
      </c>
      <c r="BJ128" s="15" t="s">
        <v>77</v>
      </c>
      <c r="BK128" s="214">
        <f>ROUND(I128*H128,2)</f>
        <v>0</v>
      </c>
      <c r="BL128" s="15" t="s">
        <v>169</v>
      </c>
      <c r="BM128" s="213" t="s">
        <v>606</v>
      </c>
    </row>
    <row r="129" spans="1:65" s="2" customFormat="1" ht="24.15" customHeight="1">
      <c r="A129" s="36"/>
      <c r="B129" s="37"/>
      <c r="C129" s="202" t="s">
        <v>380</v>
      </c>
      <c r="D129" s="202" t="s">
        <v>164</v>
      </c>
      <c r="E129" s="203" t="s">
        <v>4072</v>
      </c>
      <c r="F129" s="204" t="s">
        <v>4073</v>
      </c>
      <c r="G129" s="205" t="s">
        <v>327</v>
      </c>
      <c r="H129" s="206">
        <v>30</v>
      </c>
      <c r="I129" s="207"/>
      <c r="J129" s="208">
        <f>ROUND(I129*H129,2)</f>
        <v>0</v>
      </c>
      <c r="K129" s="204" t="s">
        <v>19</v>
      </c>
      <c r="L129" s="42"/>
      <c r="M129" s="209" t="s">
        <v>19</v>
      </c>
      <c r="N129" s="210" t="s">
        <v>40</v>
      </c>
      <c r="O129" s="82"/>
      <c r="P129" s="211">
        <f>O129*H129</f>
        <v>0</v>
      </c>
      <c r="Q129" s="211">
        <v>0</v>
      </c>
      <c r="R129" s="211">
        <f>Q129*H129</f>
        <v>0</v>
      </c>
      <c r="S129" s="211">
        <v>0</v>
      </c>
      <c r="T129" s="212">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615</v>
      </c>
    </row>
    <row r="130" spans="1:65" s="2" customFormat="1" ht="33" customHeight="1">
      <c r="A130" s="36"/>
      <c r="B130" s="37"/>
      <c r="C130" s="202" t="s">
        <v>385</v>
      </c>
      <c r="D130" s="202" t="s">
        <v>164</v>
      </c>
      <c r="E130" s="203" t="s">
        <v>4074</v>
      </c>
      <c r="F130" s="204" t="s">
        <v>4075</v>
      </c>
      <c r="G130" s="205" t="s">
        <v>327</v>
      </c>
      <c r="H130" s="206">
        <v>84</v>
      </c>
      <c r="I130" s="207"/>
      <c r="J130" s="208">
        <f>ROUND(I130*H130,2)</f>
        <v>0</v>
      </c>
      <c r="K130" s="204" t="s">
        <v>19</v>
      </c>
      <c r="L130" s="42"/>
      <c r="M130" s="209" t="s">
        <v>19</v>
      </c>
      <c r="N130" s="210" t="s">
        <v>40</v>
      </c>
      <c r="O130" s="82"/>
      <c r="P130" s="211">
        <f>O130*H130</f>
        <v>0</v>
      </c>
      <c r="Q130" s="211">
        <v>0</v>
      </c>
      <c r="R130" s="211">
        <f>Q130*H130</f>
        <v>0</v>
      </c>
      <c r="S130" s="211">
        <v>0</v>
      </c>
      <c r="T130" s="212">
        <f>S130*H130</f>
        <v>0</v>
      </c>
      <c r="U130" s="36"/>
      <c r="V130" s="36"/>
      <c r="W130" s="36"/>
      <c r="X130" s="36"/>
      <c r="Y130" s="36"/>
      <c r="Z130" s="36"/>
      <c r="AA130" s="36"/>
      <c r="AB130" s="36"/>
      <c r="AC130" s="36"/>
      <c r="AD130" s="36"/>
      <c r="AE130" s="36"/>
      <c r="AR130" s="213" t="s">
        <v>169</v>
      </c>
      <c r="AT130" s="213" t="s">
        <v>164</v>
      </c>
      <c r="AU130" s="213" t="s">
        <v>77</v>
      </c>
      <c r="AY130" s="15" t="s">
        <v>162</v>
      </c>
      <c r="BE130" s="214">
        <f>IF(N130="základní",J130,0)</f>
        <v>0</v>
      </c>
      <c r="BF130" s="214">
        <f>IF(N130="snížená",J130,0)</f>
        <v>0</v>
      </c>
      <c r="BG130" s="214">
        <f>IF(N130="zákl. přenesená",J130,0)</f>
        <v>0</v>
      </c>
      <c r="BH130" s="214">
        <f>IF(N130="sníž. přenesená",J130,0)</f>
        <v>0</v>
      </c>
      <c r="BI130" s="214">
        <f>IF(N130="nulová",J130,0)</f>
        <v>0</v>
      </c>
      <c r="BJ130" s="15" t="s">
        <v>77</v>
      </c>
      <c r="BK130" s="214">
        <f>ROUND(I130*H130,2)</f>
        <v>0</v>
      </c>
      <c r="BL130" s="15" t="s">
        <v>169</v>
      </c>
      <c r="BM130" s="213" t="s">
        <v>626</v>
      </c>
    </row>
    <row r="131" spans="1:65" s="2" customFormat="1" ht="24.15" customHeight="1">
      <c r="A131" s="36"/>
      <c r="B131" s="37"/>
      <c r="C131" s="202" t="s">
        <v>390</v>
      </c>
      <c r="D131" s="202" t="s">
        <v>164</v>
      </c>
      <c r="E131" s="203" t="s">
        <v>4076</v>
      </c>
      <c r="F131" s="204" t="s">
        <v>4077</v>
      </c>
      <c r="G131" s="205" t="s">
        <v>327</v>
      </c>
      <c r="H131" s="206">
        <v>24</v>
      </c>
      <c r="I131" s="207"/>
      <c r="J131" s="208">
        <f>ROUND(I131*H131,2)</f>
        <v>0</v>
      </c>
      <c r="K131" s="204" t="s">
        <v>19</v>
      </c>
      <c r="L131" s="42"/>
      <c r="M131" s="209" t="s">
        <v>19</v>
      </c>
      <c r="N131" s="210" t="s">
        <v>40</v>
      </c>
      <c r="O131" s="82"/>
      <c r="P131" s="211">
        <f>O131*H131</f>
        <v>0</v>
      </c>
      <c r="Q131" s="211">
        <v>0</v>
      </c>
      <c r="R131" s="211">
        <f>Q131*H131</f>
        <v>0</v>
      </c>
      <c r="S131" s="211">
        <v>0</v>
      </c>
      <c r="T131" s="212">
        <f>S131*H131</f>
        <v>0</v>
      </c>
      <c r="U131" s="36"/>
      <c r="V131" s="36"/>
      <c r="W131" s="36"/>
      <c r="X131" s="36"/>
      <c r="Y131" s="36"/>
      <c r="Z131" s="36"/>
      <c r="AA131" s="36"/>
      <c r="AB131" s="36"/>
      <c r="AC131" s="36"/>
      <c r="AD131" s="36"/>
      <c r="AE131" s="36"/>
      <c r="AR131" s="213" t="s">
        <v>169</v>
      </c>
      <c r="AT131" s="213" t="s">
        <v>164</v>
      </c>
      <c r="AU131" s="213" t="s">
        <v>77</v>
      </c>
      <c r="AY131" s="15" t="s">
        <v>162</v>
      </c>
      <c r="BE131" s="214">
        <f>IF(N131="základní",J131,0)</f>
        <v>0</v>
      </c>
      <c r="BF131" s="214">
        <f>IF(N131="snížená",J131,0)</f>
        <v>0</v>
      </c>
      <c r="BG131" s="214">
        <f>IF(N131="zákl. přenesená",J131,0)</f>
        <v>0</v>
      </c>
      <c r="BH131" s="214">
        <f>IF(N131="sníž. přenesená",J131,0)</f>
        <v>0</v>
      </c>
      <c r="BI131" s="214">
        <f>IF(N131="nulová",J131,0)</f>
        <v>0</v>
      </c>
      <c r="BJ131" s="15" t="s">
        <v>77</v>
      </c>
      <c r="BK131" s="214">
        <f>ROUND(I131*H131,2)</f>
        <v>0</v>
      </c>
      <c r="BL131" s="15" t="s">
        <v>169</v>
      </c>
      <c r="BM131" s="213" t="s">
        <v>638</v>
      </c>
    </row>
    <row r="132" spans="1:65" s="2" customFormat="1" ht="24.15" customHeight="1">
      <c r="A132" s="36"/>
      <c r="B132" s="37"/>
      <c r="C132" s="202" t="s">
        <v>395</v>
      </c>
      <c r="D132" s="202" t="s">
        <v>164</v>
      </c>
      <c r="E132" s="203" t="s">
        <v>4078</v>
      </c>
      <c r="F132" s="204" t="s">
        <v>4079</v>
      </c>
      <c r="G132" s="205" t="s">
        <v>327</v>
      </c>
      <c r="H132" s="206">
        <v>36</v>
      </c>
      <c r="I132" s="207"/>
      <c r="J132" s="208">
        <f>ROUND(I132*H132,2)</f>
        <v>0</v>
      </c>
      <c r="K132" s="204" t="s">
        <v>19</v>
      </c>
      <c r="L132" s="42"/>
      <c r="M132" s="209" t="s">
        <v>19</v>
      </c>
      <c r="N132" s="210" t="s">
        <v>40</v>
      </c>
      <c r="O132" s="82"/>
      <c r="P132" s="211">
        <f>O132*H132</f>
        <v>0</v>
      </c>
      <c r="Q132" s="211">
        <v>0</v>
      </c>
      <c r="R132" s="211">
        <f>Q132*H132</f>
        <v>0</v>
      </c>
      <c r="S132" s="211">
        <v>0</v>
      </c>
      <c r="T132" s="212">
        <f>S132*H132</f>
        <v>0</v>
      </c>
      <c r="U132" s="36"/>
      <c r="V132" s="36"/>
      <c r="W132" s="36"/>
      <c r="X132" s="36"/>
      <c r="Y132" s="36"/>
      <c r="Z132" s="36"/>
      <c r="AA132" s="36"/>
      <c r="AB132" s="36"/>
      <c r="AC132" s="36"/>
      <c r="AD132" s="36"/>
      <c r="AE132" s="36"/>
      <c r="AR132" s="213" t="s">
        <v>169</v>
      </c>
      <c r="AT132" s="213" t="s">
        <v>164</v>
      </c>
      <c r="AU132" s="213" t="s">
        <v>77</v>
      </c>
      <c r="AY132" s="15" t="s">
        <v>162</v>
      </c>
      <c r="BE132" s="214">
        <f>IF(N132="základní",J132,0)</f>
        <v>0</v>
      </c>
      <c r="BF132" s="214">
        <f>IF(N132="snížená",J132,0)</f>
        <v>0</v>
      </c>
      <c r="BG132" s="214">
        <f>IF(N132="zákl. přenesená",J132,0)</f>
        <v>0</v>
      </c>
      <c r="BH132" s="214">
        <f>IF(N132="sníž. přenesená",J132,0)</f>
        <v>0</v>
      </c>
      <c r="BI132" s="214">
        <f>IF(N132="nulová",J132,0)</f>
        <v>0</v>
      </c>
      <c r="BJ132" s="15" t="s">
        <v>77</v>
      </c>
      <c r="BK132" s="214">
        <f>ROUND(I132*H132,2)</f>
        <v>0</v>
      </c>
      <c r="BL132" s="15" t="s">
        <v>169</v>
      </c>
      <c r="BM132" s="213" t="s">
        <v>650</v>
      </c>
    </row>
    <row r="133" spans="1:65" s="2" customFormat="1" ht="24.15" customHeight="1">
      <c r="A133" s="36"/>
      <c r="B133" s="37"/>
      <c r="C133" s="202" t="s">
        <v>400</v>
      </c>
      <c r="D133" s="202" t="s">
        <v>164</v>
      </c>
      <c r="E133" s="203" t="s">
        <v>4080</v>
      </c>
      <c r="F133" s="204" t="s">
        <v>4081</v>
      </c>
      <c r="G133" s="205" t="s">
        <v>327</v>
      </c>
      <c r="H133" s="206">
        <v>36</v>
      </c>
      <c r="I133" s="207"/>
      <c r="J133" s="208">
        <f>ROUND(I133*H133,2)</f>
        <v>0</v>
      </c>
      <c r="K133" s="204" t="s">
        <v>19</v>
      </c>
      <c r="L133" s="42"/>
      <c r="M133" s="209" t="s">
        <v>19</v>
      </c>
      <c r="N133" s="210" t="s">
        <v>40</v>
      </c>
      <c r="O133" s="82"/>
      <c r="P133" s="211">
        <f>O133*H133</f>
        <v>0</v>
      </c>
      <c r="Q133" s="211">
        <v>0</v>
      </c>
      <c r="R133" s="211">
        <f>Q133*H133</f>
        <v>0</v>
      </c>
      <c r="S133" s="211">
        <v>0</v>
      </c>
      <c r="T133" s="212">
        <f>S133*H133</f>
        <v>0</v>
      </c>
      <c r="U133" s="36"/>
      <c r="V133" s="36"/>
      <c r="W133" s="36"/>
      <c r="X133" s="36"/>
      <c r="Y133" s="36"/>
      <c r="Z133" s="36"/>
      <c r="AA133" s="36"/>
      <c r="AB133" s="36"/>
      <c r="AC133" s="36"/>
      <c r="AD133" s="36"/>
      <c r="AE133" s="36"/>
      <c r="AR133" s="213" t="s">
        <v>169</v>
      </c>
      <c r="AT133" s="213" t="s">
        <v>164</v>
      </c>
      <c r="AU133" s="213" t="s">
        <v>77</v>
      </c>
      <c r="AY133" s="15" t="s">
        <v>162</v>
      </c>
      <c r="BE133" s="214">
        <f>IF(N133="základní",J133,0)</f>
        <v>0</v>
      </c>
      <c r="BF133" s="214">
        <f>IF(N133="snížená",J133,0)</f>
        <v>0</v>
      </c>
      <c r="BG133" s="214">
        <f>IF(N133="zákl. přenesená",J133,0)</f>
        <v>0</v>
      </c>
      <c r="BH133" s="214">
        <f>IF(N133="sníž. přenesená",J133,0)</f>
        <v>0</v>
      </c>
      <c r="BI133" s="214">
        <f>IF(N133="nulová",J133,0)</f>
        <v>0</v>
      </c>
      <c r="BJ133" s="15" t="s">
        <v>77</v>
      </c>
      <c r="BK133" s="214">
        <f>ROUND(I133*H133,2)</f>
        <v>0</v>
      </c>
      <c r="BL133" s="15" t="s">
        <v>169</v>
      </c>
      <c r="BM133" s="213" t="s">
        <v>663</v>
      </c>
    </row>
    <row r="134" spans="1:65" s="2" customFormat="1" ht="24.15" customHeight="1">
      <c r="A134" s="36"/>
      <c r="B134" s="37"/>
      <c r="C134" s="202" t="s">
        <v>405</v>
      </c>
      <c r="D134" s="202" t="s">
        <v>164</v>
      </c>
      <c r="E134" s="203" t="s">
        <v>4082</v>
      </c>
      <c r="F134" s="204" t="s">
        <v>4083</v>
      </c>
      <c r="G134" s="205" t="s">
        <v>327</v>
      </c>
      <c r="H134" s="206">
        <v>24</v>
      </c>
      <c r="I134" s="207"/>
      <c r="J134" s="208">
        <f>ROUND(I134*H134,2)</f>
        <v>0</v>
      </c>
      <c r="K134" s="204" t="s">
        <v>19</v>
      </c>
      <c r="L134" s="42"/>
      <c r="M134" s="209" t="s">
        <v>19</v>
      </c>
      <c r="N134" s="210" t="s">
        <v>40</v>
      </c>
      <c r="O134" s="82"/>
      <c r="P134" s="211">
        <f>O134*H134</f>
        <v>0</v>
      </c>
      <c r="Q134" s="211">
        <v>0</v>
      </c>
      <c r="R134" s="211">
        <f>Q134*H134</f>
        <v>0</v>
      </c>
      <c r="S134" s="211">
        <v>0</v>
      </c>
      <c r="T134" s="212">
        <f>S134*H134</f>
        <v>0</v>
      </c>
      <c r="U134" s="36"/>
      <c r="V134" s="36"/>
      <c r="W134" s="36"/>
      <c r="X134" s="36"/>
      <c r="Y134" s="36"/>
      <c r="Z134" s="36"/>
      <c r="AA134" s="36"/>
      <c r="AB134" s="36"/>
      <c r="AC134" s="36"/>
      <c r="AD134" s="36"/>
      <c r="AE134" s="36"/>
      <c r="AR134" s="213" t="s">
        <v>169</v>
      </c>
      <c r="AT134" s="213" t="s">
        <v>164</v>
      </c>
      <c r="AU134" s="213" t="s">
        <v>77</v>
      </c>
      <c r="AY134" s="15" t="s">
        <v>162</v>
      </c>
      <c r="BE134" s="214">
        <f>IF(N134="základní",J134,0)</f>
        <v>0</v>
      </c>
      <c r="BF134" s="214">
        <f>IF(N134="snížená",J134,0)</f>
        <v>0</v>
      </c>
      <c r="BG134" s="214">
        <f>IF(N134="zákl. přenesená",J134,0)</f>
        <v>0</v>
      </c>
      <c r="BH134" s="214">
        <f>IF(N134="sníž. přenesená",J134,0)</f>
        <v>0</v>
      </c>
      <c r="BI134" s="214">
        <f>IF(N134="nulová",J134,0)</f>
        <v>0</v>
      </c>
      <c r="BJ134" s="15" t="s">
        <v>77</v>
      </c>
      <c r="BK134" s="214">
        <f>ROUND(I134*H134,2)</f>
        <v>0</v>
      </c>
      <c r="BL134" s="15" t="s">
        <v>169</v>
      </c>
      <c r="BM134" s="213" t="s">
        <v>671</v>
      </c>
    </row>
    <row r="135" spans="1:65" s="2" customFormat="1" ht="24.15" customHeight="1">
      <c r="A135" s="36"/>
      <c r="B135" s="37"/>
      <c r="C135" s="202" t="s">
        <v>410</v>
      </c>
      <c r="D135" s="202" t="s">
        <v>164</v>
      </c>
      <c r="E135" s="203" t="s">
        <v>4084</v>
      </c>
      <c r="F135" s="204" t="s">
        <v>4085</v>
      </c>
      <c r="G135" s="205" t="s">
        <v>327</v>
      </c>
      <c r="H135" s="206">
        <v>114</v>
      </c>
      <c r="I135" s="207"/>
      <c r="J135" s="208">
        <f>ROUND(I135*H135,2)</f>
        <v>0</v>
      </c>
      <c r="K135" s="204" t="s">
        <v>19</v>
      </c>
      <c r="L135" s="42"/>
      <c r="M135" s="209" t="s">
        <v>19</v>
      </c>
      <c r="N135" s="210" t="s">
        <v>40</v>
      </c>
      <c r="O135" s="82"/>
      <c r="P135" s="211">
        <f>O135*H135</f>
        <v>0</v>
      </c>
      <c r="Q135" s="211">
        <v>0</v>
      </c>
      <c r="R135" s="211">
        <f>Q135*H135</f>
        <v>0</v>
      </c>
      <c r="S135" s="211">
        <v>0</v>
      </c>
      <c r="T135" s="212">
        <f>S135*H135</f>
        <v>0</v>
      </c>
      <c r="U135" s="36"/>
      <c r="V135" s="36"/>
      <c r="W135" s="36"/>
      <c r="X135" s="36"/>
      <c r="Y135" s="36"/>
      <c r="Z135" s="36"/>
      <c r="AA135" s="36"/>
      <c r="AB135" s="36"/>
      <c r="AC135" s="36"/>
      <c r="AD135" s="36"/>
      <c r="AE135" s="36"/>
      <c r="AR135" s="213" t="s">
        <v>169</v>
      </c>
      <c r="AT135" s="213" t="s">
        <v>164</v>
      </c>
      <c r="AU135" s="213" t="s">
        <v>77</v>
      </c>
      <c r="AY135" s="15" t="s">
        <v>162</v>
      </c>
      <c r="BE135" s="214">
        <f>IF(N135="základní",J135,0)</f>
        <v>0</v>
      </c>
      <c r="BF135" s="214">
        <f>IF(N135="snížená",J135,0)</f>
        <v>0</v>
      </c>
      <c r="BG135" s="214">
        <f>IF(N135="zákl. přenesená",J135,0)</f>
        <v>0</v>
      </c>
      <c r="BH135" s="214">
        <f>IF(N135="sníž. přenesená",J135,0)</f>
        <v>0</v>
      </c>
      <c r="BI135" s="214">
        <f>IF(N135="nulová",J135,0)</f>
        <v>0</v>
      </c>
      <c r="BJ135" s="15" t="s">
        <v>77</v>
      </c>
      <c r="BK135" s="214">
        <f>ROUND(I135*H135,2)</f>
        <v>0</v>
      </c>
      <c r="BL135" s="15" t="s">
        <v>169</v>
      </c>
      <c r="BM135" s="213" t="s">
        <v>679</v>
      </c>
    </row>
    <row r="136" spans="1:65" s="2" customFormat="1" ht="24.15" customHeight="1">
      <c r="A136" s="36"/>
      <c r="B136" s="37"/>
      <c r="C136" s="202" t="s">
        <v>415</v>
      </c>
      <c r="D136" s="202" t="s">
        <v>164</v>
      </c>
      <c r="E136" s="203" t="s">
        <v>4086</v>
      </c>
      <c r="F136" s="204" t="s">
        <v>4087</v>
      </c>
      <c r="G136" s="205" t="s">
        <v>327</v>
      </c>
      <c r="H136" s="206">
        <v>3120</v>
      </c>
      <c r="I136" s="207"/>
      <c r="J136" s="208">
        <f>ROUND(I136*H136,2)</f>
        <v>0</v>
      </c>
      <c r="K136" s="204" t="s">
        <v>19</v>
      </c>
      <c r="L136" s="42"/>
      <c r="M136" s="209" t="s">
        <v>19</v>
      </c>
      <c r="N136" s="210" t="s">
        <v>40</v>
      </c>
      <c r="O136" s="82"/>
      <c r="P136" s="211">
        <f>O136*H136</f>
        <v>0</v>
      </c>
      <c r="Q136" s="211">
        <v>0</v>
      </c>
      <c r="R136" s="211">
        <f>Q136*H136</f>
        <v>0</v>
      </c>
      <c r="S136" s="211">
        <v>0</v>
      </c>
      <c r="T136" s="212">
        <f>S136*H136</f>
        <v>0</v>
      </c>
      <c r="U136" s="36"/>
      <c r="V136" s="36"/>
      <c r="W136" s="36"/>
      <c r="X136" s="36"/>
      <c r="Y136" s="36"/>
      <c r="Z136" s="36"/>
      <c r="AA136" s="36"/>
      <c r="AB136" s="36"/>
      <c r="AC136" s="36"/>
      <c r="AD136" s="36"/>
      <c r="AE136" s="36"/>
      <c r="AR136" s="213" t="s">
        <v>169</v>
      </c>
      <c r="AT136" s="213" t="s">
        <v>164</v>
      </c>
      <c r="AU136" s="213" t="s">
        <v>77</v>
      </c>
      <c r="AY136" s="15" t="s">
        <v>162</v>
      </c>
      <c r="BE136" s="214">
        <f>IF(N136="základní",J136,0)</f>
        <v>0</v>
      </c>
      <c r="BF136" s="214">
        <f>IF(N136="snížená",J136,0)</f>
        <v>0</v>
      </c>
      <c r="BG136" s="214">
        <f>IF(N136="zákl. přenesená",J136,0)</f>
        <v>0</v>
      </c>
      <c r="BH136" s="214">
        <f>IF(N136="sníž. přenesená",J136,0)</f>
        <v>0</v>
      </c>
      <c r="BI136" s="214">
        <f>IF(N136="nulová",J136,0)</f>
        <v>0</v>
      </c>
      <c r="BJ136" s="15" t="s">
        <v>77</v>
      </c>
      <c r="BK136" s="214">
        <f>ROUND(I136*H136,2)</f>
        <v>0</v>
      </c>
      <c r="BL136" s="15" t="s">
        <v>169</v>
      </c>
      <c r="BM136" s="213" t="s">
        <v>689</v>
      </c>
    </row>
    <row r="137" spans="1:65" s="2" customFormat="1" ht="24.15" customHeight="1">
      <c r="A137" s="36"/>
      <c r="B137" s="37"/>
      <c r="C137" s="202" t="s">
        <v>420</v>
      </c>
      <c r="D137" s="202" t="s">
        <v>164</v>
      </c>
      <c r="E137" s="203" t="s">
        <v>4088</v>
      </c>
      <c r="F137" s="204" t="s">
        <v>4089</v>
      </c>
      <c r="G137" s="205" t="s">
        <v>327</v>
      </c>
      <c r="H137" s="206">
        <v>5400</v>
      </c>
      <c r="I137" s="207"/>
      <c r="J137" s="208">
        <f>ROUND(I137*H137,2)</f>
        <v>0</v>
      </c>
      <c r="K137" s="204" t="s">
        <v>19</v>
      </c>
      <c r="L137" s="42"/>
      <c r="M137" s="209" t="s">
        <v>19</v>
      </c>
      <c r="N137" s="210" t="s">
        <v>40</v>
      </c>
      <c r="O137" s="82"/>
      <c r="P137" s="211">
        <f>O137*H137</f>
        <v>0</v>
      </c>
      <c r="Q137" s="211">
        <v>0</v>
      </c>
      <c r="R137" s="211">
        <f>Q137*H137</f>
        <v>0</v>
      </c>
      <c r="S137" s="211">
        <v>0</v>
      </c>
      <c r="T137" s="212">
        <f>S137*H137</f>
        <v>0</v>
      </c>
      <c r="U137" s="36"/>
      <c r="V137" s="36"/>
      <c r="W137" s="36"/>
      <c r="X137" s="36"/>
      <c r="Y137" s="36"/>
      <c r="Z137" s="36"/>
      <c r="AA137" s="36"/>
      <c r="AB137" s="36"/>
      <c r="AC137" s="36"/>
      <c r="AD137" s="36"/>
      <c r="AE137" s="36"/>
      <c r="AR137" s="213" t="s">
        <v>169</v>
      </c>
      <c r="AT137" s="213" t="s">
        <v>164</v>
      </c>
      <c r="AU137" s="213" t="s">
        <v>77</v>
      </c>
      <c r="AY137" s="15" t="s">
        <v>162</v>
      </c>
      <c r="BE137" s="214">
        <f>IF(N137="základní",J137,0)</f>
        <v>0</v>
      </c>
      <c r="BF137" s="214">
        <f>IF(N137="snížená",J137,0)</f>
        <v>0</v>
      </c>
      <c r="BG137" s="214">
        <f>IF(N137="zákl. přenesená",J137,0)</f>
        <v>0</v>
      </c>
      <c r="BH137" s="214">
        <f>IF(N137="sníž. přenesená",J137,0)</f>
        <v>0</v>
      </c>
      <c r="BI137" s="214">
        <f>IF(N137="nulová",J137,0)</f>
        <v>0</v>
      </c>
      <c r="BJ137" s="15" t="s">
        <v>77</v>
      </c>
      <c r="BK137" s="214">
        <f>ROUND(I137*H137,2)</f>
        <v>0</v>
      </c>
      <c r="BL137" s="15" t="s">
        <v>169</v>
      </c>
      <c r="BM137" s="213" t="s">
        <v>699</v>
      </c>
    </row>
    <row r="138" spans="1:65" s="2" customFormat="1" ht="24.15" customHeight="1">
      <c r="A138" s="36"/>
      <c r="B138" s="37"/>
      <c r="C138" s="202" t="s">
        <v>425</v>
      </c>
      <c r="D138" s="202" t="s">
        <v>164</v>
      </c>
      <c r="E138" s="203" t="s">
        <v>4090</v>
      </c>
      <c r="F138" s="204" t="s">
        <v>4091</v>
      </c>
      <c r="G138" s="205" t="s">
        <v>327</v>
      </c>
      <c r="H138" s="206">
        <v>48</v>
      </c>
      <c r="I138" s="207"/>
      <c r="J138" s="208">
        <f>ROUND(I138*H138,2)</f>
        <v>0</v>
      </c>
      <c r="K138" s="204" t="s">
        <v>19</v>
      </c>
      <c r="L138" s="42"/>
      <c r="M138" s="209" t="s">
        <v>19</v>
      </c>
      <c r="N138" s="210" t="s">
        <v>40</v>
      </c>
      <c r="O138" s="82"/>
      <c r="P138" s="211">
        <f>O138*H138</f>
        <v>0</v>
      </c>
      <c r="Q138" s="211">
        <v>0</v>
      </c>
      <c r="R138" s="211">
        <f>Q138*H138</f>
        <v>0</v>
      </c>
      <c r="S138" s="211">
        <v>0</v>
      </c>
      <c r="T138" s="212">
        <f>S138*H138</f>
        <v>0</v>
      </c>
      <c r="U138" s="36"/>
      <c r="V138" s="36"/>
      <c r="W138" s="36"/>
      <c r="X138" s="36"/>
      <c r="Y138" s="36"/>
      <c r="Z138" s="36"/>
      <c r="AA138" s="36"/>
      <c r="AB138" s="36"/>
      <c r="AC138" s="36"/>
      <c r="AD138" s="36"/>
      <c r="AE138" s="36"/>
      <c r="AR138" s="213" t="s">
        <v>169</v>
      </c>
      <c r="AT138" s="213" t="s">
        <v>164</v>
      </c>
      <c r="AU138" s="213" t="s">
        <v>77</v>
      </c>
      <c r="AY138" s="15" t="s">
        <v>162</v>
      </c>
      <c r="BE138" s="214">
        <f>IF(N138="základní",J138,0)</f>
        <v>0</v>
      </c>
      <c r="BF138" s="214">
        <f>IF(N138="snížená",J138,0)</f>
        <v>0</v>
      </c>
      <c r="BG138" s="214">
        <f>IF(N138="zákl. přenesená",J138,0)</f>
        <v>0</v>
      </c>
      <c r="BH138" s="214">
        <f>IF(N138="sníž. přenesená",J138,0)</f>
        <v>0</v>
      </c>
      <c r="BI138" s="214">
        <f>IF(N138="nulová",J138,0)</f>
        <v>0</v>
      </c>
      <c r="BJ138" s="15" t="s">
        <v>77</v>
      </c>
      <c r="BK138" s="214">
        <f>ROUND(I138*H138,2)</f>
        <v>0</v>
      </c>
      <c r="BL138" s="15" t="s">
        <v>169</v>
      </c>
      <c r="BM138" s="213" t="s">
        <v>709</v>
      </c>
    </row>
    <row r="139" spans="1:65" s="2" customFormat="1" ht="24.15" customHeight="1">
      <c r="A139" s="36"/>
      <c r="B139" s="37"/>
      <c r="C139" s="202" t="s">
        <v>430</v>
      </c>
      <c r="D139" s="202" t="s">
        <v>164</v>
      </c>
      <c r="E139" s="203" t="s">
        <v>4092</v>
      </c>
      <c r="F139" s="204" t="s">
        <v>4093</v>
      </c>
      <c r="G139" s="205" t="s">
        <v>327</v>
      </c>
      <c r="H139" s="206">
        <v>72</v>
      </c>
      <c r="I139" s="207"/>
      <c r="J139" s="208">
        <f>ROUND(I139*H139,2)</f>
        <v>0</v>
      </c>
      <c r="K139" s="204" t="s">
        <v>19</v>
      </c>
      <c r="L139" s="42"/>
      <c r="M139" s="209" t="s">
        <v>19</v>
      </c>
      <c r="N139" s="210" t="s">
        <v>40</v>
      </c>
      <c r="O139" s="82"/>
      <c r="P139" s="211">
        <f>O139*H139</f>
        <v>0</v>
      </c>
      <c r="Q139" s="211">
        <v>0</v>
      </c>
      <c r="R139" s="211">
        <f>Q139*H139</f>
        <v>0</v>
      </c>
      <c r="S139" s="211">
        <v>0</v>
      </c>
      <c r="T139" s="212">
        <f>S139*H139</f>
        <v>0</v>
      </c>
      <c r="U139" s="36"/>
      <c r="V139" s="36"/>
      <c r="W139" s="36"/>
      <c r="X139" s="36"/>
      <c r="Y139" s="36"/>
      <c r="Z139" s="36"/>
      <c r="AA139" s="36"/>
      <c r="AB139" s="36"/>
      <c r="AC139" s="36"/>
      <c r="AD139" s="36"/>
      <c r="AE139" s="36"/>
      <c r="AR139" s="213" t="s">
        <v>169</v>
      </c>
      <c r="AT139" s="213" t="s">
        <v>164</v>
      </c>
      <c r="AU139" s="213" t="s">
        <v>77</v>
      </c>
      <c r="AY139" s="15" t="s">
        <v>162</v>
      </c>
      <c r="BE139" s="214">
        <f>IF(N139="základní",J139,0)</f>
        <v>0</v>
      </c>
      <c r="BF139" s="214">
        <f>IF(N139="snížená",J139,0)</f>
        <v>0</v>
      </c>
      <c r="BG139" s="214">
        <f>IF(N139="zákl. přenesená",J139,0)</f>
        <v>0</v>
      </c>
      <c r="BH139" s="214">
        <f>IF(N139="sníž. přenesená",J139,0)</f>
        <v>0</v>
      </c>
      <c r="BI139" s="214">
        <f>IF(N139="nulová",J139,0)</f>
        <v>0</v>
      </c>
      <c r="BJ139" s="15" t="s">
        <v>77</v>
      </c>
      <c r="BK139" s="214">
        <f>ROUND(I139*H139,2)</f>
        <v>0</v>
      </c>
      <c r="BL139" s="15" t="s">
        <v>169</v>
      </c>
      <c r="BM139" s="213" t="s">
        <v>721</v>
      </c>
    </row>
    <row r="140" spans="1:65" s="2" customFormat="1" ht="24.15" customHeight="1">
      <c r="A140" s="36"/>
      <c r="B140" s="37"/>
      <c r="C140" s="202" t="s">
        <v>435</v>
      </c>
      <c r="D140" s="202" t="s">
        <v>164</v>
      </c>
      <c r="E140" s="203" t="s">
        <v>4094</v>
      </c>
      <c r="F140" s="204" t="s">
        <v>4095</v>
      </c>
      <c r="G140" s="205" t="s">
        <v>327</v>
      </c>
      <c r="H140" s="206">
        <v>36</v>
      </c>
      <c r="I140" s="207"/>
      <c r="J140" s="208">
        <f>ROUND(I140*H140,2)</f>
        <v>0</v>
      </c>
      <c r="K140" s="204" t="s">
        <v>19</v>
      </c>
      <c r="L140" s="42"/>
      <c r="M140" s="209" t="s">
        <v>19</v>
      </c>
      <c r="N140" s="210" t="s">
        <v>40</v>
      </c>
      <c r="O140" s="82"/>
      <c r="P140" s="211">
        <f>O140*H140</f>
        <v>0</v>
      </c>
      <c r="Q140" s="211">
        <v>0</v>
      </c>
      <c r="R140" s="211">
        <f>Q140*H140</f>
        <v>0</v>
      </c>
      <c r="S140" s="211">
        <v>0</v>
      </c>
      <c r="T140" s="212">
        <f>S140*H140</f>
        <v>0</v>
      </c>
      <c r="U140" s="36"/>
      <c r="V140" s="36"/>
      <c r="W140" s="36"/>
      <c r="X140" s="36"/>
      <c r="Y140" s="36"/>
      <c r="Z140" s="36"/>
      <c r="AA140" s="36"/>
      <c r="AB140" s="36"/>
      <c r="AC140" s="36"/>
      <c r="AD140" s="36"/>
      <c r="AE140" s="36"/>
      <c r="AR140" s="213" t="s">
        <v>169</v>
      </c>
      <c r="AT140" s="213" t="s">
        <v>164</v>
      </c>
      <c r="AU140" s="213" t="s">
        <v>77</v>
      </c>
      <c r="AY140" s="15" t="s">
        <v>162</v>
      </c>
      <c r="BE140" s="214">
        <f>IF(N140="základní",J140,0)</f>
        <v>0</v>
      </c>
      <c r="BF140" s="214">
        <f>IF(N140="snížená",J140,0)</f>
        <v>0</v>
      </c>
      <c r="BG140" s="214">
        <f>IF(N140="zákl. přenesená",J140,0)</f>
        <v>0</v>
      </c>
      <c r="BH140" s="214">
        <f>IF(N140="sníž. přenesená",J140,0)</f>
        <v>0</v>
      </c>
      <c r="BI140" s="214">
        <f>IF(N140="nulová",J140,0)</f>
        <v>0</v>
      </c>
      <c r="BJ140" s="15" t="s">
        <v>77</v>
      </c>
      <c r="BK140" s="214">
        <f>ROUND(I140*H140,2)</f>
        <v>0</v>
      </c>
      <c r="BL140" s="15" t="s">
        <v>169</v>
      </c>
      <c r="BM140" s="213" t="s">
        <v>731</v>
      </c>
    </row>
    <row r="141" spans="1:65" s="2" customFormat="1" ht="24.15" customHeight="1">
      <c r="A141" s="36"/>
      <c r="B141" s="37"/>
      <c r="C141" s="202" t="s">
        <v>440</v>
      </c>
      <c r="D141" s="202" t="s">
        <v>164</v>
      </c>
      <c r="E141" s="203" t="s">
        <v>4096</v>
      </c>
      <c r="F141" s="204" t="s">
        <v>4097</v>
      </c>
      <c r="G141" s="205" t="s">
        <v>327</v>
      </c>
      <c r="H141" s="206">
        <v>120</v>
      </c>
      <c r="I141" s="207"/>
      <c r="J141" s="208">
        <f>ROUND(I141*H141,2)</f>
        <v>0</v>
      </c>
      <c r="K141" s="204" t="s">
        <v>19</v>
      </c>
      <c r="L141" s="42"/>
      <c r="M141" s="209" t="s">
        <v>19</v>
      </c>
      <c r="N141" s="210" t="s">
        <v>40</v>
      </c>
      <c r="O141" s="82"/>
      <c r="P141" s="211">
        <f>O141*H141</f>
        <v>0</v>
      </c>
      <c r="Q141" s="211">
        <v>0</v>
      </c>
      <c r="R141" s="211">
        <f>Q141*H141</f>
        <v>0</v>
      </c>
      <c r="S141" s="211">
        <v>0</v>
      </c>
      <c r="T141" s="212">
        <f>S141*H141</f>
        <v>0</v>
      </c>
      <c r="U141" s="36"/>
      <c r="V141" s="36"/>
      <c r="W141" s="36"/>
      <c r="X141" s="36"/>
      <c r="Y141" s="36"/>
      <c r="Z141" s="36"/>
      <c r="AA141" s="36"/>
      <c r="AB141" s="36"/>
      <c r="AC141" s="36"/>
      <c r="AD141" s="36"/>
      <c r="AE141" s="36"/>
      <c r="AR141" s="213" t="s">
        <v>169</v>
      </c>
      <c r="AT141" s="213" t="s">
        <v>164</v>
      </c>
      <c r="AU141" s="213" t="s">
        <v>77</v>
      </c>
      <c r="AY141" s="15" t="s">
        <v>162</v>
      </c>
      <c r="BE141" s="214">
        <f>IF(N141="základní",J141,0)</f>
        <v>0</v>
      </c>
      <c r="BF141" s="214">
        <f>IF(N141="snížená",J141,0)</f>
        <v>0</v>
      </c>
      <c r="BG141" s="214">
        <f>IF(N141="zákl. přenesená",J141,0)</f>
        <v>0</v>
      </c>
      <c r="BH141" s="214">
        <f>IF(N141="sníž. přenesená",J141,0)</f>
        <v>0</v>
      </c>
      <c r="BI141" s="214">
        <f>IF(N141="nulová",J141,0)</f>
        <v>0</v>
      </c>
      <c r="BJ141" s="15" t="s">
        <v>77</v>
      </c>
      <c r="BK141" s="214">
        <f>ROUND(I141*H141,2)</f>
        <v>0</v>
      </c>
      <c r="BL141" s="15" t="s">
        <v>169</v>
      </c>
      <c r="BM141" s="213" t="s">
        <v>741</v>
      </c>
    </row>
    <row r="142" spans="1:65" s="2" customFormat="1" ht="24.15" customHeight="1">
      <c r="A142" s="36"/>
      <c r="B142" s="37"/>
      <c r="C142" s="202" t="s">
        <v>445</v>
      </c>
      <c r="D142" s="202" t="s">
        <v>164</v>
      </c>
      <c r="E142" s="203" t="s">
        <v>4098</v>
      </c>
      <c r="F142" s="204" t="s">
        <v>4099</v>
      </c>
      <c r="G142" s="205" t="s">
        <v>327</v>
      </c>
      <c r="H142" s="206">
        <v>72</v>
      </c>
      <c r="I142" s="207"/>
      <c r="J142" s="208">
        <f>ROUND(I142*H142,2)</f>
        <v>0</v>
      </c>
      <c r="K142" s="204" t="s">
        <v>19</v>
      </c>
      <c r="L142" s="42"/>
      <c r="M142" s="209" t="s">
        <v>19</v>
      </c>
      <c r="N142" s="210" t="s">
        <v>40</v>
      </c>
      <c r="O142" s="82"/>
      <c r="P142" s="211">
        <f>O142*H142</f>
        <v>0</v>
      </c>
      <c r="Q142" s="211">
        <v>0</v>
      </c>
      <c r="R142" s="211">
        <f>Q142*H142</f>
        <v>0</v>
      </c>
      <c r="S142" s="211">
        <v>0</v>
      </c>
      <c r="T142" s="212">
        <f>S142*H142</f>
        <v>0</v>
      </c>
      <c r="U142" s="36"/>
      <c r="V142" s="36"/>
      <c r="W142" s="36"/>
      <c r="X142" s="36"/>
      <c r="Y142" s="36"/>
      <c r="Z142" s="36"/>
      <c r="AA142" s="36"/>
      <c r="AB142" s="36"/>
      <c r="AC142" s="36"/>
      <c r="AD142" s="36"/>
      <c r="AE142" s="36"/>
      <c r="AR142" s="213" t="s">
        <v>169</v>
      </c>
      <c r="AT142" s="213" t="s">
        <v>164</v>
      </c>
      <c r="AU142" s="213" t="s">
        <v>77</v>
      </c>
      <c r="AY142" s="15" t="s">
        <v>162</v>
      </c>
      <c r="BE142" s="214">
        <f>IF(N142="základní",J142,0)</f>
        <v>0</v>
      </c>
      <c r="BF142" s="214">
        <f>IF(N142="snížená",J142,0)</f>
        <v>0</v>
      </c>
      <c r="BG142" s="214">
        <f>IF(N142="zákl. přenesená",J142,0)</f>
        <v>0</v>
      </c>
      <c r="BH142" s="214">
        <f>IF(N142="sníž. přenesená",J142,0)</f>
        <v>0</v>
      </c>
      <c r="BI142" s="214">
        <f>IF(N142="nulová",J142,0)</f>
        <v>0</v>
      </c>
      <c r="BJ142" s="15" t="s">
        <v>77</v>
      </c>
      <c r="BK142" s="214">
        <f>ROUND(I142*H142,2)</f>
        <v>0</v>
      </c>
      <c r="BL142" s="15" t="s">
        <v>169</v>
      </c>
      <c r="BM142" s="213" t="s">
        <v>751</v>
      </c>
    </row>
    <row r="143" spans="1:65" s="2" customFormat="1" ht="24.15" customHeight="1">
      <c r="A143" s="36"/>
      <c r="B143" s="37"/>
      <c r="C143" s="202" t="s">
        <v>450</v>
      </c>
      <c r="D143" s="202" t="s">
        <v>164</v>
      </c>
      <c r="E143" s="203" t="s">
        <v>4100</v>
      </c>
      <c r="F143" s="204" t="s">
        <v>4101</v>
      </c>
      <c r="G143" s="205" t="s">
        <v>327</v>
      </c>
      <c r="H143" s="206">
        <v>72</v>
      </c>
      <c r="I143" s="207"/>
      <c r="J143" s="208">
        <f>ROUND(I143*H143,2)</f>
        <v>0</v>
      </c>
      <c r="K143" s="204" t="s">
        <v>19</v>
      </c>
      <c r="L143" s="42"/>
      <c r="M143" s="209" t="s">
        <v>19</v>
      </c>
      <c r="N143" s="210" t="s">
        <v>40</v>
      </c>
      <c r="O143" s="82"/>
      <c r="P143" s="211">
        <f>O143*H143</f>
        <v>0</v>
      </c>
      <c r="Q143" s="211">
        <v>0</v>
      </c>
      <c r="R143" s="211">
        <f>Q143*H143</f>
        <v>0</v>
      </c>
      <c r="S143" s="211">
        <v>0</v>
      </c>
      <c r="T143" s="212">
        <f>S143*H143</f>
        <v>0</v>
      </c>
      <c r="U143" s="36"/>
      <c r="V143" s="36"/>
      <c r="W143" s="36"/>
      <c r="X143" s="36"/>
      <c r="Y143" s="36"/>
      <c r="Z143" s="36"/>
      <c r="AA143" s="36"/>
      <c r="AB143" s="36"/>
      <c r="AC143" s="36"/>
      <c r="AD143" s="36"/>
      <c r="AE143" s="36"/>
      <c r="AR143" s="213" t="s">
        <v>169</v>
      </c>
      <c r="AT143" s="213" t="s">
        <v>164</v>
      </c>
      <c r="AU143" s="213" t="s">
        <v>77</v>
      </c>
      <c r="AY143" s="15" t="s">
        <v>162</v>
      </c>
      <c r="BE143" s="214">
        <f>IF(N143="základní",J143,0)</f>
        <v>0</v>
      </c>
      <c r="BF143" s="214">
        <f>IF(N143="snížená",J143,0)</f>
        <v>0</v>
      </c>
      <c r="BG143" s="214">
        <f>IF(N143="zákl. přenesená",J143,0)</f>
        <v>0</v>
      </c>
      <c r="BH143" s="214">
        <f>IF(N143="sníž. přenesená",J143,0)</f>
        <v>0</v>
      </c>
      <c r="BI143" s="214">
        <f>IF(N143="nulová",J143,0)</f>
        <v>0</v>
      </c>
      <c r="BJ143" s="15" t="s">
        <v>77</v>
      </c>
      <c r="BK143" s="214">
        <f>ROUND(I143*H143,2)</f>
        <v>0</v>
      </c>
      <c r="BL143" s="15" t="s">
        <v>169</v>
      </c>
      <c r="BM143" s="213" t="s">
        <v>763</v>
      </c>
    </row>
    <row r="144" spans="1:65" s="2" customFormat="1" ht="24.15" customHeight="1">
      <c r="A144" s="36"/>
      <c r="B144" s="37"/>
      <c r="C144" s="202" t="s">
        <v>455</v>
      </c>
      <c r="D144" s="202" t="s">
        <v>164</v>
      </c>
      <c r="E144" s="203" t="s">
        <v>4102</v>
      </c>
      <c r="F144" s="204" t="s">
        <v>4103</v>
      </c>
      <c r="G144" s="205" t="s">
        <v>327</v>
      </c>
      <c r="H144" s="206">
        <v>72</v>
      </c>
      <c r="I144" s="207"/>
      <c r="J144" s="208">
        <f>ROUND(I144*H144,2)</f>
        <v>0</v>
      </c>
      <c r="K144" s="204" t="s">
        <v>19</v>
      </c>
      <c r="L144" s="42"/>
      <c r="M144" s="209" t="s">
        <v>19</v>
      </c>
      <c r="N144" s="210" t="s">
        <v>40</v>
      </c>
      <c r="O144" s="82"/>
      <c r="P144" s="211">
        <f>O144*H144</f>
        <v>0</v>
      </c>
      <c r="Q144" s="211">
        <v>0</v>
      </c>
      <c r="R144" s="211">
        <f>Q144*H144</f>
        <v>0</v>
      </c>
      <c r="S144" s="211">
        <v>0</v>
      </c>
      <c r="T144" s="212">
        <f>S144*H144</f>
        <v>0</v>
      </c>
      <c r="U144" s="36"/>
      <c r="V144" s="36"/>
      <c r="W144" s="36"/>
      <c r="X144" s="36"/>
      <c r="Y144" s="36"/>
      <c r="Z144" s="36"/>
      <c r="AA144" s="36"/>
      <c r="AB144" s="36"/>
      <c r="AC144" s="36"/>
      <c r="AD144" s="36"/>
      <c r="AE144" s="36"/>
      <c r="AR144" s="213" t="s">
        <v>169</v>
      </c>
      <c r="AT144" s="213" t="s">
        <v>164</v>
      </c>
      <c r="AU144" s="213" t="s">
        <v>77</v>
      </c>
      <c r="AY144" s="15" t="s">
        <v>162</v>
      </c>
      <c r="BE144" s="214">
        <f>IF(N144="základní",J144,0)</f>
        <v>0</v>
      </c>
      <c r="BF144" s="214">
        <f>IF(N144="snížená",J144,0)</f>
        <v>0</v>
      </c>
      <c r="BG144" s="214">
        <f>IF(N144="zákl. přenesená",J144,0)</f>
        <v>0</v>
      </c>
      <c r="BH144" s="214">
        <f>IF(N144="sníž. přenesená",J144,0)</f>
        <v>0</v>
      </c>
      <c r="BI144" s="214">
        <f>IF(N144="nulová",J144,0)</f>
        <v>0</v>
      </c>
      <c r="BJ144" s="15" t="s">
        <v>77</v>
      </c>
      <c r="BK144" s="214">
        <f>ROUND(I144*H144,2)</f>
        <v>0</v>
      </c>
      <c r="BL144" s="15" t="s">
        <v>169</v>
      </c>
      <c r="BM144" s="213" t="s">
        <v>773</v>
      </c>
    </row>
    <row r="145" spans="1:65" s="2" customFormat="1" ht="24.15" customHeight="1">
      <c r="A145" s="36"/>
      <c r="B145" s="37"/>
      <c r="C145" s="202" t="s">
        <v>460</v>
      </c>
      <c r="D145" s="202" t="s">
        <v>164</v>
      </c>
      <c r="E145" s="203" t="s">
        <v>4104</v>
      </c>
      <c r="F145" s="204" t="s">
        <v>4105</v>
      </c>
      <c r="G145" s="205" t="s">
        <v>327</v>
      </c>
      <c r="H145" s="206">
        <v>9.6</v>
      </c>
      <c r="I145" s="207"/>
      <c r="J145" s="208">
        <f>ROUND(I145*H145,2)</f>
        <v>0</v>
      </c>
      <c r="K145" s="204" t="s">
        <v>19</v>
      </c>
      <c r="L145" s="42"/>
      <c r="M145" s="209" t="s">
        <v>19</v>
      </c>
      <c r="N145" s="210" t="s">
        <v>40</v>
      </c>
      <c r="O145" s="82"/>
      <c r="P145" s="211">
        <f>O145*H145</f>
        <v>0</v>
      </c>
      <c r="Q145" s="211">
        <v>0</v>
      </c>
      <c r="R145" s="211">
        <f>Q145*H145</f>
        <v>0</v>
      </c>
      <c r="S145" s="211">
        <v>0</v>
      </c>
      <c r="T145" s="212">
        <f>S145*H145</f>
        <v>0</v>
      </c>
      <c r="U145" s="36"/>
      <c r="V145" s="36"/>
      <c r="W145" s="36"/>
      <c r="X145" s="36"/>
      <c r="Y145" s="36"/>
      <c r="Z145" s="36"/>
      <c r="AA145" s="36"/>
      <c r="AB145" s="36"/>
      <c r="AC145" s="36"/>
      <c r="AD145" s="36"/>
      <c r="AE145" s="36"/>
      <c r="AR145" s="213" t="s">
        <v>169</v>
      </c>
      <c r="AT145" s="213" t="s">
        <v>164</v>
      </c>
      <c r="AU145" s="213" t="s">
        <v>77</v>
      </c>
      <c r="AY145" s="15" t="s">
        <v>162</v>
      </c>
      <c r="BE145" s="214">
        <f>IF(N145="základní",J145,0)</f>
        <v>0</v>
      </c>
      <c r="BF145" s="214">
        <f>IF(N145="snížená",J145,0)</f>
        <v>0</v>
      </c>
      <c r="BG145" s="214">
        <f>IF(N145="zákl. přenesená",J145,0)</f>
        <v>0</v>
      </c>
      <c r="BH145" s="214">
        <f>IF(N145="sníž. přenesená",J145,0)</f>
        <v>0</v>
      </c>
      <c r="BI145" s="214">
        <f>IF(N145="nulová",J145,0)</f>
        <v>0</v>
      </c>
      <c r="BJ145" s="15" t="s">
        <v>77</v>
      </c>
      <c r="BK145" s="214">
        <f>ROUND(I145*H145,2)</f>
        <v>0</v>
      </c>
      <c r="BL145" s="15" t="s">
        <v>169</v>
      </c>
      <c r="BM145" s="213" t="s">
        <v>783</v>
      </c>
    </row>
    <row r="146" spans="1:65" s="2" customFormat="1" ht="24.15" customHeight="1">
      <c r="A146" s="36"/>
      <c r="B146" s="37"/>
      <c r="C146" s="202" t="s">
        <v>467</v>
      </c>
      <c r="D146" s="202" t="s">
        <v>164</v>
      </c>
      <c r="E146" s="203" t="s">
        <v>4106</v>
      </c>
      <c r="F146" s="204" t="s">
        <v>4107</v>
      </c>
      <c r="G146" s="205" t="s">
        <v>327</v>
      </c>
      <c r="H146" s="206">
        <v>240</v>
      </c>
      <c r="I146" s="207"/>
      <c r="J146" s="208">
        <f>ROUND(I146*H146,2)</f>
        <v>0</v>
      </c>
      <c r="K146" s="204" t="s">
        <v>19</v>
      </c>
      <c r="L146" s="42"/>
      <c r="M146" s="209" t="s">
        <v>19</v>
      </c>
      <c r="N146" s="210" t="s">
        <v>40</v>
      </c>
      <c r="O146" s="82"/>
      <c r="P146" s="211">
        <f>O146*H146</f>
        <v>0</v>
      </c>
      <c r="Q146" s="211">
        <v>0</v>
      </c>
      <c r="R146" s="211">
        <f>Q146*H146</f>
        <v>0</v>
      </c>
      <c r="S146" s="211">
        <v>0</v>
      </c>
      <c r="T146" s="212">
        <f>S146*H146</f>
        <v>0</v>
      </c>
      <c r="U146" s="36"/>
      <c r="V146" s="36"/>
      <c r="W146" s="36"/>
      <c r="X146" s="36"/>
      <c r="Y146" s="36"/>
      <c r="Z146" s="36"/>
      <c r="AA146" s="36"/>
      <c r="AB146" s="36"/>
      <c r="AC146" s="36"/>
      <c r="AD146" s="36"/>
      <c r="AE146" s="36"/>
      <c r="AR146" s="213" t="s">
        <v>169</v>
      </c>
      <c r="AT146" s="213" t="s">
        <v>164</v>
      </c>
      <c r="AU146" s="213" t="s">
        <v>77</v>
      </c>
      <c r="AY146" s="15" t="s">
        <v>162</v>
      </c>
      <c r="BE146" s="214">
        <f>IF(N146="základní",J146,0)</f>
        <v>0</v>
      </c>
      <c r="BF146" s="214">
        <f>IF(N146="snížená",J146,0)</f>
        <v>0</v>
      </c>
      <c r="BG146" s="214">
        <f>IF(N146="zákl. přenesená",J146,0)</f>
        <v>0</v>
      </c>
      <c r="BH146" s="214">
        <f>IF(N146="sníž. přenesená",J146,0)</f>
        <v>0</v>
      </c>
      <c r="BI146" s="214">
        <f>IF(N146="nulová",J146,0)</f>
        <v>0</v>
      </c>
      <c r="BJ146" s="15" t="s">
        <v>77</v>
      </c>
      <c r="BK146" s="214">
        <f>ROUND(I146*H146,2)</f>
        <v>0</v>
      </c>
      <c r="BL146" s="15" t="s">
        <v>169</v>
      </c>
      <c r="BM146" s="213" t="s">
        <v>795</v>
      </c>
    </row>
    <row r="147" spans="1:65" s="2" customFormat="1" ht="24.15" customHeight="1">
      <c r="A147" s="36"/>
      <c r="B147" s="37"/>
      <c r="C147" s="202" t="s">
        <v>472</v>
      </c>
      <c r="D147" s="202" t="s">
        <v>164</v>
      </c>
      <c r="E147" s="203" t="s">
        <v>350</v>
      </c>
      <c r="F147" s="204" t="s">
        <v>4108</v>
      </c>
      <c r="G147" s="205" t="s">
        <v>3535</v>
      </c>
      <c r="H147" s="206">
        <v>84</v>
      </c>
      <c r="I147" s="207"/>
      <c r="J147" s="208">
        <f>ROUND(I147*H147,2)</f>
        <v>0</v>
      </c>
      <c r="K147" s="204" t="s">
        <v>19</v>
      </c>
      <c r="L147" s="42"/>
      <c r="M147" s="209" t="s">
        <v>19</v>
      </c>
      <c r="N147" s="210" t="s">
        <v>40</v>
      </c>
      <c r="O147" s="82"/>
      <c r="P147" s="211">
        <f>O147*H147</f>
        <v>0</v>
      </c>
      <c r="Q147" s="211">
        <v>0</v>
      </c>
      <c r="R147" s="211">
        <f>Q147*H147</f>
        <v>0</v>
      </c>
      <c r="S147" s="211">
        <v>0</v>
      </c>
      <c r="T147" s="212">
        <f>S147*H147</f>
        <v>0</v>
      </c>
      <c r="U147" s="36"/>
      <c r="V147" s="36"/>
      <c r="W147" s="36"/>
      <c r="X147" s="36"/>
      <c r="Y147" s="36"/>
      <c r="Z147" s="36"/>
      <c r="AA147" s="36"/>
      <c r="AB147" s="36"/>
      <c r="AC147" s="36"/>
      <c r="AD147" s="36"/>
      <c r="AE147" s="36"/>
      <c r="AR147" s="213" t="s">
        <v>169</v>
      </c>
      <c r="AT147" s="213" t="s">
        <v>164</v>
      </c>
      <c r="AU147" s="213" t="s">
        <v>77</v>
      </c>
      <c r="AY147" s="15" t="s">
        <v>162</v>
      </c>
      <c r="BE147" s="214">
        <f>IF(N147="základní",J147,0)</f>
        <v>0</v>
      </c>
      <c r="BF147" s="214">
        <f>IF(N147="snížená",J147,0)</f>
        <v>0</v>
      </c>
      <c r="BG147" s="214">
        <f>IF(N147="zákl. přenesená",J147,0)</f>
        <v>0</v>
      </c>
      <c r="BH147" s="214">
        <f>IF(N147="sníž. přenesená",J147,0)</f>
        <v>0</v>
      </c>
      <c r="BI147" s="214">
        <f>IF(N147="nulová",J147,0)</f>
        <v>0</v>
      </c>
      <c r="BJ147" s="15" t="s">
        <v>77</v>
      </c>
      <c r="BK147" s="214">
        <f>ROUND(I147*H147,2)</f>
        <v>0</v>
      </c>
      <c r="BL147" s="15" t="s">
        <v>169</v>
      </c>
      <c r="BM147" s="213" t="s">
        <v>805</v>
      </c>
    </row>
    <row r="148" spans="1:65" s="2" customFormat="1" ht="24.15" customHeight="1">
      <c r="A148" s="36"/>
      <c r="B148" s="37"/>
      <c r="C148" s="202" t="s">
        <v>477</v>
      </c>
      <c r="D148" s="202" t="s">
        <v>164</v>
      </c>
      <c r="E148" s="203" t="s">
        <v>4109</v>
      </c>
      <c r="F148" s="204" t="s">
        <v>4110</v>
      </c>
      <c r="G148" s="205" t="s">
        <v>196</v>
      </c>
      <c r="H148" s="206">
        <v>252</v>
      </c>
      <c r="I148" s="207"/>
      <c r="J148" s="208">
        <f>ROUND(I148*H148,2)</f>
        <v>0</v>
      </c>
      <c r="K148" s="204" t="s">
        <v>19</v>
      </c>
      <c r="L148" s="42"/>
      <c r="M148" s="209" t="s">
        <v>19</v>
      </c>
      <c r="N148" s="210" t="s">
        <v>40</v>
      </c>
      <c r="O148" s="82"/>
      <c r="P148" s="211">
        <f>O148*H148</f>
        <v>0</v>
      </c>
      <c r="Q148" s="211">
        <v>0</v>
      </c>
      <c r="R148" s="211">
        <f>Q148*H148</f>
        <v>0</v>
      </c>
      <c r="S148" s="211">
        <v>0</v>
      </c>
      <c r="T148" s="212">
        <f>S148*H148</f>
        <v>0</v>
      </c>
      <c r="U148" s="36"/>
      <c r="V148" s="36"/>
      <c r="W148" s="36"/>
      <c r="X148" s="36"/>
      <c r="Y148" s="36"/>
      <c r="Z148" s="36"/>
      <c r="AA148" s="36"/>
      <c r="AB148" s="36"/>
      <c r="AC148" s="36"/>
      <c r="AD148" s="36"/>
      <c r="AE148" s="36"/>
      <c r="AR148" s="213" t="s">
        <v>169</v>
      </c>
      <c r="AT148" s="213" t="s">
        <v>164</v>
      </c>
      <c r="AU148" s="213" t="s">
        <v>77</v>
      </c>
      <c r="AY148" s="15" t="s">
        <v>162</v>
      </c>
      <c r="BE148" s="214">
        <f>IF(N148="základní",J148,0)</f>
        <v>0</v>
      </c>
      <c r="BF148" s="214">
        <f>IF(N148="snížená",J148,0)</f>
        <v>0</v>
      </c>
      <c r="BG148" s="214">
        <f>IF(N148="zákl. přenesená",J148,0)</f>
        <v>0</v>
      </c>
      <c r="BH148" s="214">
        <f>IF(N148="sníž. přenesená",J148,0)</f>
        <v>0</v>
      </c>
      <c r="BI148" s="214">
        <f>IF(N148="nulová",J148,0)</f>
        <v>0</v>
      </c>
      <c r="BJ148" s="15" t="s">
        <v>77</v>
      </c>
      <c r="BK148" s="214">
        <f>ROUND(I148*H148,2)</f>
        <v>0</v>
      </c>
      <c r="BL148" s="15" t="s">
        <v>169</v>
      </c>
      <c r="BM148" s="213" t="s">
        <v>815</v>
      </c>
    </row>
    <row r="149" spans="1:65" s="2" customFormat="1" ht="24.15" customHeight="1">
      <c r="A149" s="36"/>
      <c r="B149" s="37"/>
      <c r="C149" s="202" t="s">
        <v>482</v>
      </c>
      <c r="D149" s="202" t="s">
        <v>164</v>
      </c>
      <c r="E149" s="203" t="s">
        <v>4111</v>
      </c>
      <c r="F149" s="204" t="s">
        <v>4112</v>
      </c>
      <c r="G149" s="205" t="s">
        <v>196</v>
      </c>
      <c r="H149" s="206">
        <v>84</v>
      </c>
      <c r="I149" s="207"/>
      <c r="J149" s="208">
        <f>ROUND(I149*H149,2)</f>
        <v>0</v>
      </c>
      <c r="K149" s="204" t="s">
        <v>19</v>
      </c>
      <c r="L149" s="42"/>
      <c r="M149" s="209" t="s">
        <v>19</v>
      </c>
      <c r="N149" s="210" t="s">
        <v>40</v>
      </c>
      <c r="O149" s="82"/>
      <c r="P149" s="211">
        <f>O149*H149</f>
        <v>0</v>
      </c>
      <c r="Q149" s="211">
        <v>0</v>
      </c>
      <c r="R149" s="211">
        <f>Q149*H149</f>
        <v>0</v>
      </c>
      <c r="S149" s="211">
        <v>0</v>
      </c>
      <c r="T149" s="212">
        <f>S149*H149</f>
        <v>0</v>
      </c>
      <c r="U149" s="36"/>
      <c r="V149" s="36"/>
      <c r="W149" s="36"/>
      <c r="X149" s="36"/>
      <c r="Y149" s="36"/>
      <c r="Z149" s="36"/>
      <c r="AA149" s="36"/>
      <c r="AB149" s="36"/>
      <c r="AC149" s="36"/>
      <c r="AD149" s="36"/>
      <c r="AE149" s="36"/>
      <c r="AR149" s="213" t="s">
        <v>169</v>
      </c>
      <c r="AT149" s="213" t="s">
        <v>164</v>
      </c>
      <c r="AU149" s="213" t="s">
        <v>77</v>
      </c>
      <c r="AY149" s="15" t="s">
        <v>162</v>
      </c>
      <c r="BE149" s="214">
        <f>IF(N149="základní",J149,0)</f>
        <v>0</v>
      </c>
      <c r="BF149" s="214">
        <f>IF(N149="snížená",J149,0)</f>
        <v>0</v>
      </c>
      <c r="BG149" s="214">
        <f>IF(N149="zákl. přenesená",J149,0)</f>
        <v>0</v>
      </c>
      <c r="BH149" s="214">
        <f>IF(N149="sníž. přenesená",J149,0)</f>
        <v>0</v>
      </c>
      <c r="BI149" s="214">
        <f>IF(N149="nulová",J149,0)</f>
        <v>0</v>
      </c>
      <c r="BJ149" s="15" t="s">
        <v>77</v>
      </c>
      <c r="BK149" s="214">
        <f>ROUND(I149*H149,2)</f>
        <v>0</v>
      </c>
      <c r="BL149" s="15" t="s">
        <v>169</v>
      </c>
      <c r="BM149" s="213" t="s">
        <v>826</v>
      </c>
    </row>
    <row r="150" spans="1:65" s="2" customFormat="1" ht="24.15" customHeight="1">
      <c r="A150" s="36"/>
      <c r="B150" s="37"/>
      <c r="C150" s="202" t="s">
        <v>487</v>
      </c>
      <c r="D150" s="202" t="s">
        <v>164</v>
      </c>
      <c r="E150" s="203" t="s">
        <v>4109</v>
      </c>
      <c r="F150" s="204" t="s">
        <v>4110</v>
      </c>
      <c r="G150" s="205" t="s">
        <v>196</v>
      </c>
      <c r="H150" s="206">
        <v>175</v>
      </c>
      <c r="I150" s="207"/>
      <c r="J150" s="208">
        <f>ROUND(I150*H150,2)</f>
        <v>0</v>
      </c>
      <c r="K150" s="204" t="s">
        <v>19</v>
      </c>
      <c r="L150" s="42"/>
      <c r="M150" s="209" t="s">
        <v>19</v>
      </c>
      <c r="N150" s="210" t="s">
        <v>40</v>
      </c>
      <c r="O150" s="82"/>
      <c r="P150" s="211">
        <f>O150*H150</f>
        <v>0</v>
      </c>
      <c r="Q150" s="211">
        <v>0</v>
      </c>
      <c r="R150" s="211">
        <f>Q150*H150</f>
        <v>0</v>
      </c>
      <c r="S150" s="211">
        <v>0</v>
      </c>
      <c r="T150" s="212">
        <f>S150*H150</f>
        <v>0</v>
      </c>
      <c r="U150" s="36"/>
      <c r="V150" s="36"/>
      <c r="W150" s="36"/>
      <c r="X150" s="36"/>
      <c r="Y150" s="36"/>
      <c r="Z150" s="36"/>
      <c r="AA150" s="36"/>
      <c r="AB150" s="36"/>
      <c r="AC150" s="36"/>
      <c r="AD150" s="36"/>
      <c r="AE150" s="36"/>
      <c r="AR150" s="213" t="s">
        <v>169</v>
      </c>
      <c r="AT150" s="213" t="s">
        <v>164</v>
      </c>
      <c r="AU150" s="213" t="s">
        <v>77</v>
      </c>
      <c r="AY150" s="15" t="s">
        <v>162</v>
      </c>
      <c r="BE150" s="214">
        <f>IF(N150="základní",J150,0)</f>
        <v>0</v>
      </c>
      <c r="BF150" s="214">
        <f>IF(N150="snížená",J150,0)</f>
        <v>0</v>
      </c>
      <c r="BG150" s="214">
        <f>IF(N150="zákl. přenesená",J150,0)</f>
        <v>0</v>
      </c>
      <c r="BH150" s="214">
        <f>IF(N150="sníž. přenesená",J150,0)</f>
        <v>0</v>
      </c>
      <c r="BI150" s="214">
        <f>IF(N150="nulová",J150,0)</f>
        <v>0</v>
      </c>
      <c r="BJ150" s="15" t="s">
        <v>77</v>
      </c>
      <c r="BK150" s="214">
        <f>ROUND(I150*H150,2)</f>
        <v>0</v>
      </c>
      <c r="BL150" s="15" t="s">
        <v>169</v>
      </c>
      <c r="BM150" s="213" t="s">
        <v>836</v>
      </c>
    </row>
    <row r="151" spans="1:65" s="2" customFormat="1" ht="24.15" customHeight="1">
      <c r="A151" s="36"/>
      <c r="B151" s="37"/>
      <c r="C151" s="202" t="s">
        <v>492</v>
      </c>
      <c r="D151" s="202" t="s">
        <v>164</v>
      </c>
      <c r="E151" s="203" t="s">
        <v>4113</v>
      </c>
      <c r="F151" s="204" t="s">
        <v>4114</v>
      </c>
      <c r="G151" s="205" t="s">
        <v>196</v>
      </c>
      <c r="H151" s="206">
        <v>25</v>
      </c>
      <c r="I151" s="207"/>
      <c r="J151" s="208">
        <f>ROUND(I151*H151,2)</f>
        <v>0</v>
      </c>
      <c r="K151" s="204" t="s">
        <v>19</v>
      </c>
      <c r="L151" s="42"/>
      <c r="M151" s="209" t="s">
        <v>19</v>
      </c>
      <c r="N151" s="210" t="s">
        <v>40</v>
      </c>
      <c r="O151" s="82"/>
      <c r="P151" s="211">
        <f>O151*H151</f>
        <v>0</v>
      </c>
      <c r="Q151" s="211">
        <v>0</v>
      </c>
      <c r="R151" s="211">
        <f>Q151*H151</f>
        <v>0</v>
      </c>
      <c r="S151" s="211">
        <v>0</v>
      </c>
      <c r="T151" s="212">
        <f>S151*H151</f>
        <v>0</v>
      </c>
      <c r="U151" s="36"/>
      <c r="V151" s="36"/>
      <c r="W151" s="36"/>
      <c r="X151" s="36"/>
      <c r="Y151" s="36"/>
      <c r="Z151" s="36"/>
      <c r="AA151" s="36"/>
      <c r="AB151" s="36"/>
      <c r="AC151" s="36"/>
      <c r="AD151" s="36"/>
      <c r="AE151" s="36"/>
      <c r="AR151" s="213" t="s">
        <v>169</v>
      </c>
      <c r="AT151" s="213" t="s">
        <v>164</v>
      </c>
      <c r="AU151" s="213" t="s">
        <v>77</v>
      </c>
      <c r="AY151" s="15" t="s">
        <v>162</v>
      </c>
      <c r="BE151" s="214">
        <f>IF(N151="základní",J151,0)</f>
        <v>0</v>
      </c>
      <c r="BF151" s="214">
        <f>IF(N151="snížená",J151,0)</f>
        <v>0</v>
      </c>
      <c r="BG151" s="214">
        <f>IF(N151="zákl. přenesená",J151,0)</f>
        <v>0</v>
      </c>
      <c r="BH151" s="214">
        <f>IF(N151="sníž. přenesená",J151,0)</f>
        <v>0</v>
      </c>
      <c r="BI151" s="214">
        <f>IF(N151="nulová",J151,0)</f>
        <v>0</v>
      </c>
      <c r="BJ151" s="15" t="s">
        <v>77</v>
      </c>
      <c r="BK151" s="214">
        <f>ROUND(I151*H151,2)</f>
        <v>0</v>
      </c>
      <c r="BL151" s="15" t="s">
        <v>169</v>
      </c>
      <c r="BM151" s="213" t="s">
        <v>848</v>
      </c>
    </row>
    <row r="152" spans="1:65" s="2" customFormat="1" ht="24.15" customHeight="1">
      <c r="A152" s="36"/>
      <c r="B152" s="37"/>
      <c r="C152" s="202" t="s">
        <v>497</v>
      </c>
      <c r="D152" s="202" t="s">
        <v>164</v>
      </c>
      <c r="E152" s="203" t="s">
        <v>4115</v>
      </c>
      <c r="F152" s="204" t="s">
        <v>4116</v>
      </c>
      <c r="G152" s="205" t="s">
        <v>196</v>
      </c>
      <c r="H152" s="206">
        <v>17</v>
      </c>
      <c r="I152" s="207"/>
      <c r="J152" s="208">
        <f>ROUND(I152*H152,2)</f>
        <v>0</v>
      </c>
      <c r="K152" s="204" t="s">
        <v>19</v>
      </c>
      <c r="L152" s="42"/>
      <c r="M152" s="209" t="s">
        <v>19</v>
      </c>
      <c r="N152" s="210" t="s">
        <v>40</v>
      </c>
      <c r="O152" s="82"/>
      <c r="P152" s="211">
        <f>O152*H152</f>
        <v>0</v>
      </c>
      <c r="Q152" s="211">
        <v>0</v>
      </c>
      <c r="R152" s="211">
        <f>Q152*H152</f>
        <v>0</v>
      </c>
      <c r="S152" s="211">
        <v>0</v>
      </c>
      <c r="T152" s="212">
        <f>S152*H152</f>
        <v>0</v>
      </c>
      <c r="U152" s="36"/>
      <c r="V152" s="36"/>
      <c r="W152" s="36"/>
      <c r="X152" s="36"/>
      <c r="Y152" s="36"/>
      <c r="Z152" s="36"/>
      <c r="AA152" s="36"/>
      <c r="AB152" s="36"/>
      <c r="AC152" s="36"/>
      <c r="AD152" s="36"/>
      <c r="AE152" s="36"/>
      <c r="AR152" s="213" t="s">
        <v>169</v>
      </c>
      <c r="AT152" s="213" t="s">
        <v>164</v>
      </c>
      <c r="AU152" s="213" t="s">
        <v>77</v>
      </c>
      <c r="AY152" s="15" t="s">
        <v>162</v>
      </c>
      <c r="BE152" s="214">
        <f>IF(N152="základní",J152,0)</f>
        <v>0</v>
      </c>
      <c r="BF152" s="214">
        <f>IF(N152="snížená",J152,0)</f>
        <v>0</v>
      </c>
      <c r="BG152" s="214">
        <f>IF(N152="zákl. přenesená",J152,0)</f>
        <v>0</v>
      </c>
      <c r="BH152" s="214">
        <f>IF(N152="sníž. přenesená",J152,0)</f>
        <v>0</v>
      </c>
      <c r="BI152" s="214">
        <f>IF(N152="nulová",J152,0)</f>
        <v>0</v>
      </c>
      <c r="BJ152" s="15" t="s">
        <v>77</v>
      </c>
      <c r="BK152" s="214">
        <f>ROUND(I152*H152,2)</f>
        <v>0</v>
      </c>
      <c r="BL152" s="15" t="s">
        <v>169</v>
      </c>
      <c r="BM152" s="213" t="s">
        <v>858</v>
      </c>
    </row>
    <row r="153" spans="1:65" s="2" customFormat="1" ht="24.15" customHeight="1">
      <c r="A153" s="36"/>
      <c r="B153" s="37"/>
      <c r="C153" s="202" t="s">
        <v>502</v>
      </c>
      <c r="D153" s="202" t="s">
        <v>164</v>
      </c>
      <c r="E153" s="203" t="s">
        <v>4117</v>
      </c>
      <c r="F153" s="204" t="s">
        <v>4118</v>
      </c>
      <c r="G153" s="205" t="s">
        <v>196</v>
      </c>
      <c r="H153" s="206">
        <v>23</v>
      </c>
      <c r="I153" s="207"/>
      <c r="J153" s="208">
        <f>ROUND(I153*H153,2)</f>
        <v>0</v>
      </c>
      <c r="K153" s="204" t="s">
        <v>19</v>
      </c>
      <c r="L153" s="42"/>
      <c r="M153" s="209" t="s">
        <v>19</v>
      </c>
      <c r="N153" s="210" t="s">
        <v>40</v>
      </c>
      <c r="O153" s="82"/>
      <c r="P153" s="211">
        <f>O153*H153</f>
        <v>0</v>
      </c>
      <c r="Q153" s="211">
        <v>0</v>
      </c>
      <c r="R153" s="211">
        <f>Q153*H153</f>
        <v>0</v>
      </c>
      <c r="S153" s="211">
        <v>0</v>
      </c>
      <c r="T153" s="212">
        <f>S153*H153</f>
        <v>0</v>
      </c>
      <c r="U153" s="36"/>
      <c r="V153" s="36"/>
      <c r="W153" s="36"/>
      <c r="X153" s="36"/>
      <c r="Y153" s="36"/>
      <c r="Z153" s="36"/>
      <c r="AA153" s="36"/>
      <c r="AB153" s="36"/>
      <c r="AC153" s="36"/>
      <c r="AD153" s="36"/>
      <c r="AE153" s="36"/>
      <c r="AR153" s="213" t="s">
        <v>169</v>
      </c>
      <c r="AT153" s="213" t="s">
        <v>164</v>
      </c>
      <c r="AU153" s="213" t="s">
        <v>77</v>
      </c>
      <c r="AY153" s="15" t="s">
        <v>162</v>
      </c>
      <c r="BE153" s="214">
        <f>IF(N153="základní",J153,0)</f>
        <v>0</v>
      </c>
      <c r="BF153" s="214">
        <f>IF(N153="snížená",J153,0)</f>
        <v>0</v>
      </c>
      <c r="BG153" s="214">
        <f>IF(N153="zákl. přenesená",J153,0)</f>
        <v>0</v>
      </c>
      <c r="BH153" s="214">
        <f>IF(N153="sníž. přenesená",J153,0)</f>
        <v>0</v>
      </c>
      <c r="BI153" s="214">
        <f>IF(N153="nulová",J153,0)</f>
        <v>0</v>
      </c>
      <c r="BJ153" s="15" t="s">
        <v>77</v>
      </c>
      <c r="BK153" s="214">
        <f>ROUND(I153*H153,2)</f>
        <v>0</v>
      </c>
      <c r="BL153" s="15" t="s">
        <v>169</v>
      </c>
      <c r="BM153" s="213" t="s">
        <v>868</v>
      </c>
    </row>
    <row r="154" spans="1:65" s="2" customFormat="1" ht="24.15" customHeight="1">
      <c r="A154" s="36"/>
      <c r="B154" s="37"/>
      <c r="C154" s="202" t="s">
        <v>507</v>
      </c>
      <c r="D154" s="202" t="s">
        <v>164</v>
      </c>
      <c r="E154" s="203" t="s">
        <v>4119</v>
      </c>
      <c r="F154" s="204" t="s">
        <v>4120</v>
      </c>
      <c r="G154" s="205" t="s">
        <v>196</v>
      </c>
      <c r="H154" s="206">
        <v>14</v>
      </c>
      <c r="I154" s="207"/>
      <c r="J154" s="208">
        <f>ROUND(I154*H154,2)</f>
        <v>0</v>
      </c>
      <c r="K154" s="204" t="s">
        <v>19</v>
      </c>
      <c r="L154" s="42"/>
      <c r="M154" s="209" t="s">
        <v>19</v>
      </c>
      <c r="N154" s="210" t="s">
        <v>40</v>
      </c>
      <c r="O154" s="82"/>
      <c r="P154" s="211">
        <f>O154*H154</f>
        <v>0</v>
      </c>
      <c r="Q154" s="211">
        <v>0</v>
      </c>
      <c r="R154" s="211">
        <f>Q154*H154</f>
        <v>0</v>
      </c>
      <c r="S154" s="211">
        <v>0</v>
      </c>
      <c r="T154" s="212">
        <f>S154*H154</f>
        <v>0</v>
      </c>
      <c r="U154" s="36"/>
      <c r="V154" s="36"/>
      <c r="W154" s="36"/>
      <c r="X154" s="36"/>
      <c r="Y154" s="36"/>
      <c r="Z154" s="36"/>
      <c r="AA154" s="36"/>
      <c r="AB154" s="36"/>
      <c r="AC154" s="36"/>
      <c r="AD154" s="36"/>
      <c r="AE154" s="36"/>
      <c r="AR154" s="213" t="s">
        <v>169</v>
      </c>
      <c r="AT154" s="213" t="s">
        <v>164</v>
      </c>
      <c r="AU154" s="213" t="s">
        <v>77</v>
      </c>
      <c r="AY154" s="15" t="s">
        <v>162</v>
      </c>
      <c r="BE154" s="214">
        <f>IF(N154="základní",J154,0)</f>
        <v>0</v>
      </c>
      <c r="BF154" s="214">
        <f>IF(N154="snížená",J154,0)</f>
        <v>0</v>
      </c>
      <c r="BG154" s="214">
        <f>IF(N154="zákl. přenesená",J154,0)</f>
        <v>0</v>
      </c>
      <c r="BH154" s="214">
        <f>IF(N154="sníž. přenesená",J154,0)</f>
        <v>0</v>
      </c>
      <c r="BI154" s="214">
        <f>IF(N154="nulová",J154,0)</f>
        <v>0</v>
      </c>
      <c r="BJ154" s="15" t="s">
        <v>77</v>
      </c>
      <c r="BK154" s="214">
        <f>ROUND(I154*H154,2)</f>
        <v>0</v>
      </c>
      <c r="BL154" s="15" t="s">
        <v>169</v>
      </c>
      <c r="BM154" s="213" t="s">
        <v>878</v>
      </c>
    </row>
    <row r="155" spans="1:65" s="2" customFormat="1" ht="21.75" customHeight="1">
      <c r="A155" s="36"/>
      <c r="B155" s="37"/>
      <c r="C155" s="202" t="s">
        <v>512</v>
      </c>
      <c r="D155" s="202" t="s">
        <v>164</v>
      </c>
      <c r="E155" s="203" t="s">
        <v>355</v>
      </c>
      <c r="F155" s="204" t="s">
        <v>4121</v>
      </c>
      <c r="G155" s="205" t="s">
        <v>3535</v>
      </c>
      <c r="H155" s="206">
        <v>50</v>
      </c>
      <c r="I155" s="207"/>
      <c r="J155" s="208">
        <f>ROUND(I155*H155,2)</f>
        <v>0</v>
      </c>
      <c r="K155" s="204" t="s">
        <v>19</v>
      </c>
      <c r="L155" s="42"/>
      <c r="M155" s="209" t="s">
        <v>19</v>
      </c>
      <c r="N155" s="210" t="s">
        <v>40</v>
      </c>
      <c r="O155" s="82"/>
      <c r="P155" s="211">
        <f>O155*H155</f>
        <v>0</v>
      </c>
      <c r="Q155" s="211">
        <v>0</v>
      </c>
      <c r="R155" s="211">
        <f>Q155*H155</f>
        <v>0</v>
      </c>
      <c r="S155" s="211">
        <v>0</v>
      </c>
      <c r="T155" s="212">
        <f>S155*H155</f>
        <v>0</v>
      </c>
      <c r="U155" s="36"/>
      <c r="V155" s="36"/>
      <c r="W155" s="36"/>
      <c r="X155" s="36"/>
      <c r="Y155" s="36"/>
      <c r="Z155" s="36"/>
      <c r="AA155" s="36"/>
      <c r="AB155" s="36"/>
      <c r="AC155" s="36"/>
      <c r="AD155" s="36"/>
      <c r="AE155" s="36"/>
      <c r="AR155" s="213" t="s">
        <v>169</v>
      </c>
      <c r="AT155" s="213" t="s">
        <v>164</v>
      </c>
      <c r="AU155" s="213" t="s">
        <v>77</v>
      </c>
      <c r="AY155" s="15" t="s">
        <v>162</v>
      </c>
      <c r="BE155" s="214">
        <f>IF(N155="základní",J155,0)</f>
        <v>0</v>
      </c>
      <c r="BF155" s="214">
        <f>IF(N155="snížená",J155,0)</f>
        <v>0</v>
      </c>
      <c r="BG155" s="214">
        <f>IF(N155="zákl. přenesená",J155,0)</f>
        <v>0</v>
      </c>
      <c r="BH155" s="214">
        <f>IF(N155="sníž. přenesená",J155,0)</f>
        <v>0</v>
      </c>
      <c r="BI155" s="214">
        <f>IF(N155="nulová",J155,0)</f>
        <v>0</v>
      </c>
      <c r="BJ155" s="15" t="s">
        <v>77</v>
      </c>
      <c r="BK155" s="214">
        <f>ROUND(I155*H155,2)</f>
        <v>0</v>
      </c>
      <c r="BL155" s="15" t="s">
        <v>169</v>
      </c>
      <c r="BM155" s="213" t="s">
        <v>890</v>
      </c>
    </row>
    <row r="156" spans="1:65" s="2" customFormat="1" ht="16.5" customHeight="1">
      <c r="A156" s="36"/>
      <c r="B156" s="37"/>
      <c r="C156" s="202" t="s">
        <v>517</v>
      </c>
      <c r="D156" s="202" t="s">
        <v>164</v>
      </c>
      <c r="E156" s="203" t="s">
        <v>360</v>
      </c>
      <c r="F156" s="204" t="s">
        <v>4122</v>
      </c>
      <c r="G156" s="205" t="s">
        <v>3535</v>
      </c>
      <c r="H156" s="206">
        <v>17</v>
      </c>
      <c r="I156" s="207"/>
      <c r="J156" s="208">
        <f>ROUND(I156*H156,2)</f>
        <v>0</v>
      </c>
      <c r="K156" s="204" t="s">
        <v>19</v>
      </c>
      <c r="L156" s="42"/>
      <c r="M156" s="209" t="s">
        <v>19</v>
      </c>
      <c r="N156" s="210" t="s">
        <v>40</v>
      </c>
      <c r="O156" s="82"/>
      <c r="P156" s="211">
        <f>O156*H156</f>
        <v>0</v>
      </c>
      <c r="Q156" s="211">
        <v>0</v>
      </c>
      <c r="R156" s="211">
        <f>Q156*H156</f>
        <v>0</v>
      </c>
      <c r="S156" s="211">
        <v>0</v>
      </c>
      <c r="T156" s="212">
        <f>S156*H156</f>
        <v>0</v>
      </c>
      <c r="U156" s="36"/>
      <c r="V156" s="36"/>
      <c r="W156" s="36"/>
      <c r="X156" s="36"/>
      <c r="Y156" s="36"/>
      <c r="Z156" s="36"/>
      <c r="AA156" s="36"/>
      <c r="AB156" s="36"/>
      <c r="AC156" s="36"/>
      <c r="AD156" s="36"/>
      <c r="AE156" s="36"/>
      <c r="AR156" s="213" t="s">
        <v>169</v>
      </c>
      <c r="AT156" s="213" t="s">
        <v>164</v>
      </c>
      <c r="AU156" s="213" t="s">
        <v>77</v>
      </c>
      <c r="AY156" s="15" t="s">
        <v>162</v>
      </c>
      <c r="BE156" s="214">
        <f>IF(N156="základní",J156,0)</f>
        <v>0</v>
      </c>
      <c r="BF156" s="214">
        <f>IF(N156="snížená",J156,0)</f>
        <v>0</v>
      </c>
      <c r="BG156" s="214">
        <f>IF(N156="zákl. přenesená",J156,0)</f>
        <v>0</v>
      </c>
      <c r="BH156" s="214">
        <f>IF(N156="sníž. přenesená",J156,0)</f>
        <v>0</v>
      </c>
      <c r="BI156" s="214">
        <f>IF(N156="nulová",J156,0)</f>
        <v>0</v>
      </c>
      <c r="BJ156" s="15" t="s">
        <v>77</v>
      </c>
      <c r="BK156" s="214">
        <f>ROUND(I156*H156,2)</f>
        <v>0</v>
      </c>
      <c r="BL156" s="15" t="s">
        <v>169</v>
      </c>
      <c r="BM156" s="213" t="s">
        <v>900</v>
      </c>
    </row>
    <row r="157" spans="1:65" s="2" customFormat="1" ht="24.15" customHeight="1">
      <c r="A157" s="36"/>
      <c r="B157" s="37"/>
      <c r="C157" s="202" t="s">
        <v>522</v>
      </c>
      <c r="D157" s="202" t="s">
        <v>164</v>
      </c>
      <c r="E157" s="203" t="s">
        <v>4123</v>
      </c>
      <c r="F157" s="204" t="s">
        <v>4124</v>
      </c>
      <c r="G157" s="205" t="s">
        <v>196</v>
      </c>
      <c r="H157" s="206">
        <v>6</v>
      </c>
      <c r="I157" s="207"/>
      <c r="J157" s="208">
        <f>ROUND(I157*H157,2)</f>
        <v>0</v>
      </c>
      <c r="K157" s="204" t="s">
        <v>19</v>
      </c>
      <c r="L157" s="42"/>
      <c r="M157" s="209" t="s">
        <v>19</v>
      </c>
      <c r="N157" s="210" t="s">
        <v>40</v>
      </c>
      <c r="O157" s="82"/>
      <c r="P157" s="211">
        <f>O157*H157</f>
        <v>0</v>
      </c>
      <c r="Q157" s="211">
        <v>0</v>
      </c>
      <c r="R157" s="211">
        <f>Q157*H157</f>
        <v>0</v>
      </c>
      <c r="S157" s="211">
        <v>0</v>
      </c>
      <c r="T157" s="212">
        <f>S157*H157</f>
        <v>0</v>
      </c>
      <c r="U157" s="36"/>
      <c r="V157" s="36"/>
      <c r="W157" s="36"/>
      <c r="X157" s="36"/>
      <c r="Y157" s="36"/>
      <c r="Z157" s="36"/>
      <c r="AA157" s="36"/>
      <c r="AB157" s="36"/>
      <c r="AC157" s="36"/>
      <c r="AD157" s="36"/>
      <c r="AE157" s="36"/>
      <c r="AR157" s="213" t="s">
        <v>169</v>
      </c>
      <c r="AT157" s="213" t="s">
        <v>164</v>
      </c>
      <c r="AU157" s="213" t="s">
        <v>77</v>
      </c>
      <c r="AY157" s="15" t="s">
        <v>162</v>
      </c>
      <c r="BE157" s="214">
        <f>IF(N157="základní",J157,0)</f>
        <v>0</v>
      </c>
      <c r="BF157" s="214">
        <f>IF(N157="snížená",J157,0)</f>
        <v>0</v>
      </c>
      <c r="BG157" s="214">
        <f>IF(N157="zákl. přenesená",J157,0)</f>
        <v>0</v>
      </c>
      <c r="BH157" s="214">
        <f>IF(N157="sníž. přenesená",J157,0)</f>
        <v>0</v>
      </c>
      <c r="BI157" s="214">
        <f>IF(N157="nulová",J157,0)</f>
        <v>0</v>
      </c>
      <c r="BJ157" s="15" t="s">
        <v>77</v>
      </c>
      <c r="BK157" s="214">
        <f>ROUND(I157*H157,2)</f>
        <v>0</v>
      </c>
      <c r="BL157" s="15" t="s">
        <v>169</v>
      </c>
      <c r="BM157" s="213" t="s">
        <v>911</v>
      </c>
    </row>
    <row r="158" spans="1:65" s="2" customFormat="1" ht="24.15" customHeight="1">
      <c r="A158" s="36"/>
      <c r="B158" s="37"/>
      <c r="C158" s="202" t="s">
        <v>528</v>
      </c>
      <c r="D158" s="202" t="s">
        <v>164</v>
      </c>
      <c r="E158" s="203" t="s">
        <v>4125</v>
      </c>
      <c r="F158" s="204" t="s">
        <v>4126</v>
      </c>
      <c r="G158" s="205" t="s">
        <v>196</v>
      </c>
      <c r="H158" s="206">
        <v>290</v>
      </c>
      <c r="I158" s="207"/>
      <c r="J158" s="208">
        <f>ROUND(I158*H158,2)</f>
        <v>0</v>
      </c>
      <c r="K158" s="204" t="s">
        <v>19</v>
      </c>
      <c r="L158" s="42"/>
      <c r="M158" s="209" t="s">
        <v>19</v>
      </c>
      <c r="N158" s="210" t="s">
        <v>40</v>
      </c>
      <c r="O158" s="82"/>
      <c r="P158" s="211">
        <f>O158*H158</f>
        <v>0</v>
      </c>
      <c r="Q158" s="211">
        <v>0</v>
      </c>
      <c r="R158" s="211">
        <f>Q158*H158</f>
        <v>0</v>
      </c>
      <c r="S158" s="211">
        <v>0</v>
      </c>
      <c r="T158" s="212">
        <f>S158*H158</f>
        <v>0</v>
      </c>
      <c r="U158" s="36"/>
      <c r="V158" s="36"/>
      <c r="W158" s="36"/>
      <c r="X158" s="36"/>
      <c r="Y158" s="36"/>
      <c r="Z158" s="36"/>
      <c r="AA158" s="36"/>
      <c r="AB158" s="36"/>
      <c r="AC158" s="36"/>
      <c r="AD158" s="36"/>
      <c r="AE158" s="36"/>
      <c r="AR158" s="213" t="s">
        <v>169</v>
      </c>
      <c r="AT158" s="213" t="s">
        <v>164</v>
      </c>
      <c r="AU158" s="213" t="s">
        <v>77</v>
      </c>
      <c r="AY158" s="15" t="s">
        <v>162</v>
      </c>
      <c r="BE158" s="214">
        <f>IF(N158="základní",J158,0)</f>
        <v>0</v>
      </c>
      <c r="BF158" s="214">
        <f>IF(N158="snížená",J158,0)</f>
        <v>0</v>
      </c>
      <c r="BG158" s="214">
        <f>IF(N158="zákl. přenesená",J158,0)</f>
        <v>0</v>
      </c>
      <c r="BH158" s="214">
        <f>IF(N158="sníž. přenesená",J158,0)</f>
        <v>0</v>
      </c>
      <c r="BI158" s="214">
        <f>IF(N158="nulová",J158,0)</f>
        <v>0</v>
      </c>
      <c r="BJ158" s="15" t="s">
        <v>77</v>
      </c>
      <c r="BK158" s="214">
        <f>ROUND(I158*H158,2)</f>
        <v>0</v>
      </c>
      <c r="BL158" s="15" t="s">
        <v>169</v>
      </c>
      <c r="BM158" s="213" t="s">
        <v>925</v>
      </c>
    </row>
    <row r="159" spans="1:65" s="2" customFormat="1" ht="24.15" customHeight="1">
      <c r="A159" s="36"/>
      <c r="B159" s="37"/>
      <c r="C159" s="202" t="s">
        <v>537</v>
      </c>
      <c r="D159" s="202" t="s">
        <v>164</v>
      </c>
      <c r="E159" s="203" t="s">
        <v>4127</v>
      </c>
      <c r="F159" s="204" t="s">
        <v>4128</v>
      </c>
      <c r="G159" s="205" t="s">
        <v>196</v>
      </c>
      <c r="H159" s="206">
        <v>60</v>
      </c>
      <c r="I159" s="207"/>
      <c r="J159" s="208">
        <f>ROUND(I159*H159,2)</f>
        <v>0</v>
      </c>
      <c r="K159" s="204" t="s">
        <v>19</v>
      </c>
      <c r="L159" s="42"/>
      <c r="M159" s="209" t="s">
        <v>19</v>
      </c>
      <c r="N159" s="210" t="s">
        <v>40</v>
      </c>
      <c r="O159" s="82"/>
      <c r="P159" s="211">
        <f>O159*H159</f>
        <v>0</v>
      </c>
      <c r="Q159" s="211">
        <v>0</v>
      </c>
      <c r="R159" s="211">
        <f>Q159*H159</f>
        <v>0</v>
      </c>
      <c r="S159" s="211">
        <v>0</v>
      </c>
      <c r="T159" s="212">
        <f>S159*H159</f>
        <v>0</v>
      </c>
      <c r="U159" s="36"/>
      <c r="V159" s="36"/>
      <c r="W159" s="36"/>
      <c r="X159" s="36"/>
      <c r="Y159" s="36"/>
      <c r="Z159" s="36"/>
      <c r="AA159" s="36"/>
      <c r="AB159" s="36"/>
      <c r="AC159" s="36"/>
      <c r="AD159" s="36"/>
      <c r="AE159" s="36"/>
      <c r="AR159" s="213" t="s">
        <v>169</v>
      </c>
      <c r="AT159" s="213" t="s">
        <v>164</v>
      </c>
      <c r="AU159" s="213" t="s">
        <v>77</v>
      </c>
      <c r="AY159" s="15" t="s">
        <v>162</v>
      </c>
      <c r="BE159" s="214">
        <f>IF(N159="základní",J159,0)</f>
        <v>0</v>
      </c>
      <c r="BF159" s="214">
        <f>IF(N159="snížená",J159,0)</f>
        <v>0</v>
      </c>
      <c r="BG159" s="214">
        <f>IF(N159="zákl. přenesená",J159,0)</f>
        <v>0</v>
      </c>
      <c r="BH159" s="214">
        <f>IF(N159="sníž. přenesená",J159,0)</f>
        <v>0</v>
      </c>
      <c r="BI159" s="214">
        <f>IF(N159="nulová",J159,0)</f>
        <v>0</v>
      </c>
      <c r="BJ159" s="15" t="s">
        <v>77</v>
      </c>
      <c r="BK159" s="214">
        <f>ROUND(I159*H159,2)</f>
        <v>0</v>
      </c>
      <c r="BL159" s="15" t="s">
        <v>169</v>
      </c>
      <c r="BM159" s="213" t="s">
        <v>939</v>
      </c>
    </row>
    <row r="160" spans="1:65" s="2" customFormat="1" ht="24.15" customHeight="1">
      <c r="A160" s="36"/>
      <c r="B160" s="37"/>
      <c r="C160" s="202" t="s">
        <v>544</v>
      </c>
      <c r="D160" s="202" t="s">
        <v>164</v>
      </c>
      <c r="E160" s="203" t="s">
        <v>365</v>
      </c>
      <c r="F160" s="204" t="s">
        <v>4129</v>
      </c>
      <c r="G160" s="205" t="s">
        <v>327</v>
      </c>
      <c r="H160" s="206">
        <v>120</v>
      </c>
      <c r="I160" s="207"/>
      <c r="J160" s="208">
        <f>ROUND(I160*H160,2)</f>
        <v>0</v>
      </c>
      <c r="K160" s="204" t="s">
        <v>19</v>
      </c>
      <c r="L160" s="42"/>
      <c r="M160" s="209" t="s">
        <v>19</v>
      </c>
      <c r="N160" s="210" t="s">
        <v>40</v>
      </c>
      <c r="O160" s="82"/>
      <c r="P160" s="211">
        <f>O160*H160</f>
        <v>0</v>
      </c>
      <c r="Q160" s="211">
        <v>0</v>
      </c>
      <c r="R160" s="211">
        <f>Q160*H160</f>
        <v>0</v>
      </c>
      <c r="S160" s="211">
        <v>0</v>
      </c>
      <c r="T160" s="212">
        <f>S160*H160</f>
        <v>0</v>
      </c>
      <c r="U160" s="36"/>
      <c r="V160" s="36"/>
      <c r="W160" s="36"/>
      <c r="X160" s="36"/>
      <c r="Y160" s="36"/>
      <c r="Z160" s="36"/>
      <c r="AA160" s="36"/>
      <c r="AB160" s="36"/>
      <c r="AC160" s="36"/>
      <c r="AD160" s="36"/>
      <c r="AE160" s="36"/>
      <c r="AR160" s="213" t="s">
        <v>169</v>
      </c>
      <c r="AT160" s="213" t="s">
        <v>164</v>
      </c>
      <c r="AU160" s="213" t="s">
        <v>77</v>
      </c>
      <c r="AY160" s="15" t="s">
        <v>162</v>
      </c>
      <c r="BE160" s="214">
        <f>IF(N160="základní",J160,0)</f>
        <v>0</v>
      </c>
      <c r="BF160" s="214">
        <f>IF(N160="snížená",J160,0)</f>
        <v>0</v>
      </c>
      <c r="BG160" s="214">
        <f>IF(N160="zákl. přenesená",J160,0)</f>
        <v>0</v>
      </c>
      <c r="BH160" s="214">
        <f>IF(N160="sníž. přenesená",J160,0)</f>
        <v>0</v>
      </c>
      <c r="BI160" s="214">
        <f>IF(N160="nulová",J160,0)</f>
        <v>0</v>
      </c>
      <c r="BJ160" s="15" t="s">
        <v>77</v>
      </c>
      <c r="BK160" s="214">
        <f>ROUND(I160*H160,2)</f>
        <v>0</v>
      </c>
      <c r="BL160" s="15" t="s">
        <v>169</v>
      </c>
      <c r="BM160" s="213" t="s">
        <v>949</v>
      </c>
    </row>
    <row r="161" spans="1:65" s="2" customFormat="1" ht="24.15" customHeight="1">
      <c r="A161" s="36"/>
      <c r="B161" s="37"/>
      <c r="C161" s="202" t="s">
        <v>549</v>
      </c>
      <c r="D161" s="202" t="s">
        <v>164</v>
      </c>
      <c r="E161" s="203" t="s">
        <v>370</v>
      </c>
      <c r="F161" s="204" t="s">
        <v>4130</v>
      </c>
      <c r="G161" s="205" t="s">
        <v>327</v>
      </c>
      <c r="H161" s="206">
        <v>36</v>
      </c>
      <c r="I161" s="207"/>
      <c r="J161" s="208">
        <f>ROUND(I161*H161,2)</f>
        <v>0</v>
      </c>
      <c r="K161" s="204" t="s">
        <v>19</v>
      </c>
      <c r="L161" s="42"/>
      <c r="M161" s="209" t="s">
        <v>19</v>
      </c>
      <c r="N161" s="210" t="s">
        <v>40</v>
      </c>
      <c r="O161" s="82"/>
      <c r="P161" s="211">
        <f>O161*H161</f>
        <v>0</v>
      </c>
      <c r="Q161" s="211">
        <v>0</v>
      </c>
      <c r="R161" s="211">
        <f>Q161*H161</f>
        <v>0</v>
      </c>
      <c r="S161" s="211">
        <v>0</v>
      </c>
      <c r="T161" s="212">
        <f>S161*H161</f>
        <v>0</v>
      </c>
      <c r="U161" s="36"/>
      <c r="V161" s="36"/>
      <c r="W161" s="36"/>
      <c r="X161" s="36"/>
      <c r="Y161" s="36"/>
      <c r="Z161" s="36"/>
      <c r="AA161" s="36"/>
      <c r="AB161" s="36"/>
      <c r="AC161" s="36"/>
      <c r="AD161" s="36"/>
      <c r="AE161" s="36"/>
      <c r="AR161" s="213" t="s">
        <v>169</v>
      </c>
      <c r="AT161" s="213" t="s">
        <v>164</v>
      </c>
      <c r="AU161" s="213" t="s">
        <v>77</v>
      </c>
      <c r="AY161" s="15" t="s">
        <v>162</v>
      </c>
      <c r="BE161" s="214">
        <f>IF(N161="základní",J161,0)</f>
        <v>0</v>
      </c>
      <c r="BF161" s="214">
        <f>IF(N161="snížená",J161,0)</f>
        <v>0</v>
      </c>
      <c r="BG161" s="214">
        <f>IF(N161="zákl. přenesená",J161,0)</f>
        <v>0</v>
      </c>
      <c r="BH161" s="214">
        <f>IF(N161="sníž. přenesená",J161,0)</f>
        <v>0</v>
      </c>
      <c r="BI161" s="214">
        <f>IF(N161="nulová",J161,0)</f>
        <v>0</v>
      </c>
      <c r="BJ161" s="15" t="s">
        <v>77</v>
      </c>
      <c r="BK161" s="214">
        <f>ROUND(I161*H161,2)</f>
        <v>0</v>
      </c>
      <c r="BL161" s="15" t="s">
        <v>169</v>
      </c>
      <c r="BM161" s="213" t="s">
        <v>1482</v>
      </c>
    </row>
    <row r="162" spans="1:65" s="2" customFormat="1" ht="24.15" customHeight="1">
      <c r="A162" s="36"/>
      <c r="B162" s="37"/>
      <c r="C162" s="202" t="s">
        <v>554</v>
      </c>
      <c r="D162" s="202" t="s">
        <v>164</v>
      </c>
      <c r="E162" s="203" t="s">
        <v>375</v>
      </c>
      <c r="F162" s="204" t="s">
        <v>4131</v>
      </c>
      <c r="G162" s="205" t="s">
        <v>327</v>
      </c>
      <c r="H162" s="206">
        <v>48</v>
      </c>
      <c r="I162" s="207"/>
      <c r="J162" s="208">
        <f>ROUND(I162*H162,2)</f>
        <v>0</v>
      </c>
      <c r="K162" s="204" t="s">
        <v>19</v>
      </c>
      <c r="L162" s="42"/>
      <c r="M162" s="209" t="s">
        <v>19</v>
      </c>
      <c r="N162" s="210" t="s">
        <v>40</v>
      </c>
      <c r="O162" s="82"/>
      <c r="P162" s="211">
        <f>O162*H162</f>
        <v>0</v>
      </c>
      <c r="Q162" s="211">
        <v>0</v>
      </c>
      <c r="R162" s="211">
        <f>Q162*H162</f>
        <v>0</v>
      </c>
      <c r="S162" s="211">
        <v>0</v>
      </c>
      <c r="T162" s="212">
        <f>S162*H162</f>
        <v>0</v>
      </c>
      <c r="U162" s="36"/>
      <c r="V162" s="36"/>
      <c r="W162" s="36"/>
      <c r="X162" s="36"/>
      <c r="Y162" s="36"/>
      <c r="Z162" s="36"/>
      <c r="AA162" s="36"/>
      <c r="AB162" s="36"/>
      <c r="AC162" s="36"/>
      <c r="AD162" s="36"/>
      <c r="AE162" s="36"/>
      <c r="AR162" s="213" t="s">
        <v>169</v>
      </c>
      <c r="AT162" s="213" t="s">
        <v>164</v>
      </c>
      <c r="AU162" s="213" t="s">
        <v>77</v>
      </c>
      <c r="AY162" s="15" t="s">
        <v>162</v>
      </c>
      <c r="BE162" s="214">
        <f>IF(N162="základní",J162,0)</f>
        <v>0</v>
      </c>
      <c r="BF162" s="214">
        <f>IF(N162="snížená",J162,0)</f>
        <v>0</v>
      </c>
      <c r="BG162" s="214">
        <f>IF(N162="zákl. přenesená",J162,0)</f>
        <v>0</v>
      </c>
      <c r="BH162" s="214">
        <f>IF(N162="sníž. přenesená",J162,0)</f>
        <v>0</v>
      </c>
      <c r="BI162" s="214">
        <f>IF(N162="nulová",J162,0)</f>
        <v>0</v>
      </c>
      <c r="BJ162" s="15" t="s">
        <v>77</v>
      </c>
      <c r="BK162" s="214">
        <f>ROUND(I162*H162,2)</f>
        <v>0</v>
      </c>
      <c r="BL162" s="15" t="s">
        <v>169</v>
      </c>
      <c r="BM162" s="213" t="s">
        <v>1491</v>
      </c>
    </row>
    <row r="163" spans="1:65" s="2" customFormat="1" ht="16.5" customHeight="1">
      <c r="A163" s="36"/>
      <c r="B163" s="37"/>
      <c r="C163" s="202" t="s">
        <v>559</v>
      </c>
      <c r="D163" s="202" t="s">
        <v>164</v>
      </c>
      <c r="E163" s="203" t="s">
        <v>4132</v>
      </c>
      <c r="F163" s="204" t="s">
        <v>4133</v>
      </c>
      <c r="G163" s="205" t="s">
        <v>196</v>
      </c>
      <c r="H163" s="206">
        <v>12</v>
      </c>
      <c r="I163" s="207"/>
      <c r="J163" s="208">
        <f>ROUND(I163*H163,2)</f>
        <v>0</v>
      </c>
      <c r="K163" s="204" t="s">
        <v>19</v>
      </c>
      <c r="L163" s="42"/>
      <c r="M163" s="209" t="s">
        <v>19</v>
      </c>
      <c r="N163" s="210" t="s">
        <v>40</v>
      </c>
      <c r="O163" s="82"/>
      <c r="P163" s="211">
        <f>O163*H163</f>
        <v>0</v>
      </c>
      <c r="Q163" s="211">
        <v>0</v>
      </c>
      <c r="R163" s="211">
        <f>Q163*H163</f>
        <v>0</v>
      </c>
      <c r="S163" s="211">
        <v>0</v>
      </c>
      <c r="T163" s="212">
        <f>S163*H163</f>
        <v>0</v>
      </c>
      <c r="U163" s="36"/>
      <c r="V163" s="36"/>
      <c r="W163" s="36"/>
      <c r="X163" s="36"/>
      <c r="Y163" s="36"/>
      <c r="Z163" s="36"/>
      <c r="AA163" s="36"/>
      <c r="AB163" s="36"/>
      <c r="AC163" s="36"/>
      <c r="AD163" s="36"/>
      <c r="AE163" s="36"/>
      <c r="AR163" s="213" t="s">
        <v>169</v>
      </c>
      <c r="AT163" s="213" t="s">
        <v>164</v>
      </c>
      <c r="AU163" s="213" t="s">
        <v>77</v>
      </c>
      <c r="AY163" s="15" t="s">
        <v>162</v>
      </c>
      <c r="BE163" s="214">
        <f>IF(N163="základní",J163,0)</f>
        <v>0</v>
      </c>
      <c r="BF163" s="214">
        <f>IF(N163="snížená",J163,0)</f>
        <v>0</v>
      </c>
      <c r="BG163" s="214">
        <f>IF(N163="zákl. přenesená",J163,0)</f>
        <v>0</v>
      </c>
      <c r="BH163" s="214">
        <f>IF(N163="sníž. přenesená",J163,0)</f>
        <v>0</v>
      </c>
      <c r="BI163" s="214">
        <f>IF(N163="nulová",J163,0)</f>
        <v>0</v>
      </c>
      <c r="BJ163" s="15" t="s">
        <v>77</v>
      </c>
      <c r="BK163" s="214">
        <f>ROUND(I163*H163,2)</f>
        <v>0</v>
      </c>
      <c r="BL163" s="15" t="s">
        <v>169</v>
      </c>
      <c r="BM163" s="213" t="s">
        <v>1498</v>
      </c>
    </row>
    <row r="164" spans="1:65" s="2" customFormat="1" ht="21.75" customHeight="1">
      <c r="A164" s="36"/>
      <c r="B164" s="37"/>
      <c r="C164" s="202" t="s">
        <v>564</v>
      </c>
      <c r="D164" s="202" t="s">
        <v>164</v>
      </c>
      <c r="E164" s="203" t="s">
        <v>4134</v>
      </c>
      <c r="F164" s="204" t="s">
        <v>4135</v>
      </c>
      <c r="G164" s="205" t="s">
        <v>196</v>
      </c>
      <c r="H164" s="206">
        <v>120</v>
      </c>
      <c r="I164" s="207"/>
      <c r="J164" s="208">
        <f>ROUND(I164*H164,2)</f>
        <v>0</v>
      </c>
      <c r="K164" s="204" t="s">
        <v>19</v>
      </c>
      <c r="L164" s="42"/>
      <c r="M164" s="209" t="s">
        <v>19</v>
      </c>
      <c r="N164" s="210" t="s">
        <v>40</v>
      </c>
      <c r="O164" s="82"/>
      <c r="P164" s="211">
        <f>O164*H164</f>
        <v>0</v>
      </c>
      <c r="Q164" s="211">
        <v>0</v>
      </c>
      <c r="R164" s="211">
        <f>Q164*H164</f>
        <v>0</v>
      </c>
      <c r="S164" s="211">
        <v>0</v>
      </c>
      <c r="T164" s="212">
        <f>S164*H164</f>
        <v>0</v>
      </c>
      <c r="U164" s="36"/>
      <c r="V164" s="36"/>
      <c r="W164" s="36"/>
      <c r="X164" s="36"/>
      <c r="Y164" s="36"/>
      <c r="Z164" s="36"/>
      <c r="AA164" s="36"/>
      <c r="AB164" s="36"/>
      <c r="AC164" s="36"/>
      <c r="AD164" s="36"/>
      <c r="AE164" s="36"/>
      <c r="AR164" s="213" t="s">
        <v>169</v>
      </c>
      <c r="AT164" s="213" t="s">
        <v>164</v>
      </c>
      <c r="AU164" s="213" t="s">
        <v>77</v>
      </c>
      <c r="AY164" s="15" t="s">
        <v>162</v>
      </c>
      <c r="BE164" s="214">
        <f>IF(N164="základní",J164,0)</f>
        <v>0</v>
      </c>
      <c r="BF164" s="214">
        <f>IF(N164="snížená",J164,0)</f>
        <v>0</v>
      </c>
      <c r="BG164" s="214">
        <f>IF(N164="zákl. přenesená",J164,0)</f>
        <v>0</v>
      </c>
      <c r="BH164" s="214">
        <f>IF(N164="sníž. přenesená",J164,0)</f>
        <v>0</v>
      </c>
      <c r="BI164" s="214">
        <f>IF(N164="nulová",J164,0)</f>
        <v>0</v>
      </c>
      <c r="BJ164" s="15" t="s">
        <v>77</v>
      </c>
      <c r="BK164" s="214">
        <f>ROUND(I164*H164,2)</f>
        <v>0</v>
      </c>
      <c r="BL164" s="15" t="s">
        <v>169</v>
      </c>
      <c r="BM164" s="213" t="s">
        <v>1505</v>
      </c>
    </row>
    <row r="165" spans="1:65" s="2" customFormat="1" ht="21.75" customHeight="1">
      <c r="A165" s="36"/>
      <c r="B165" s="37"/>
      <c r="C165" s="202" t="s">
        <v>571</v>
      </c>
      <c r="D165" s="202" t="s">
        <v>164</v>
      </c>
      <c r="E165" s="203" t="s">
        <v>4136</v>
      </c>
      <c r="F165" s="204" t="s">
        <v>4137</v>
      </c>
      <c r="G165" s="205" t="s">
        <v>196</v>
      </c>
      <c r="H165" s="206">
        <v>60</v>
      </c>
      <c r="I165" s="207"/>
      <c r="J165" s="208">
        <f>ROUND(I165*H165,2)</f>
        <v>0</v>
      </c>
      <c r="K165" s="204" t="s">
        <v>19</v>
      </c>
      <c r="L165" s="42"/>
      <c r="M165" s="209" t="s">
        <v>19</v>
      </c>
      <c r="N165" s="210" t="s">
        <v>40</v>
      </c>
      <c r="O165" s="82"/>
      <c r="P165" s="211">
        <f>O165*H165</f>
        <v>0</v>
      </c>
      <c r="Q165" s="211">
        <v>0</v>
      </c>
      <c r="R165" s="211">
        <f>Q165*H165</f>
        <v>0</v>
      </c>
      <c r="S165" s="211">
        <v>0</v>
      </c>
      <c r="T165" s="212">
        <f>S165*H165</f>
        <v>0</v>
      </c>
      <c r="U165" s="36"/>
      <c r="V165" s="36"/>
      <c r="W165" s="36"/>
      <c r="X165" s="36"/>
      <c r="Y165" s="36"/>
      <c r="Z165" s="36"/>
      <c r="AA165" s="36"/>
      <c r="AB165" s="36"/>
      <c r="AC165" s="36"/>
      <c r="AD165" s="36"/>
      <c r="AE165" s="36"/>
      <c r="AR165" s="213" t="s">
        <v>169</v>
      </c>
      <c r="AT165" s="213" t="s">
        <v>164</v>
      </c>
      <c r="AU165" s="213" t="s">
        <v>77</v>
      </c>
      <c r="AY165" s="15" t="s">
        <v>162</v>
      </c>
      <c r="BE165" s="214">
        <f>IF(N165="základní",J165,0)</f>
        <v>0</v>
      </c>
      <c r="BF165" s="214">
        <f>IF(N165="snížená",J165,0)</f>
        <v>0</v>
      </c>
      <c r="BG165" s="214">
        <f>IF(N165="zákl. přenesená",J165,0)</f>
        <v>0</v>
      </c>
      <c r="BH165" s="214">
        <f>IF(N165="sníž. přenesená",J165,0)</f>
        <v>0</v>
      </c>
      <c r="BI165" s="214">
        <f>IF(N165="nulová",J165,0)</f>
        <v>0</v>
      </c>
      <c r="BJ165" s="15" t="s">
        <v>77</v>
      </c>
      <c r="BK165" s="214">
        <f>ROUND(I165*H165,2)</f>
        <v>0</v>
      </c>
      <c r="BL165" s="15" t="s">
        <v>169</v>
      </c>
      <c r="BM165" s="213" t="s">
        <v>1514</v>
      </c>
    </row>
    <row r="166" spans="1:65" s="2" customFormat="1" ht="21.75" customHeight="1">
      <c r="A166" s="36"/>
      <c r="B166" s="37"/>
      <c r="C166" s="202" t="s">
        <v>576</v>
      </c>
      <c r="D166" s="202" t="s">
        <v>164</v>
      </c>
      <c r="E166" s="203" t="s">
        <v>4138</v>
      </c>
      <c r="F166" s="204" t="s">
        <v>4139</v>
      </c>
      <c r="G166" s="205" t="s">
        <v>196</v>
      </c>
      <c r="H166" s="206">
        <v>80</v>
      </c>
      <c r="I166" s="207"/>
      <c r="J166" s="208">
        <f>ROUND(I166*H166,2)</f>
        <v>0</v>
      </c>
      <c r="K166" s="204" t="s">
        <v>19</v>
      </c>
      <c r="L166" s="42"/>
      <c r="M166" s="209" t="s">
        <v>19</v>
      </c>
      <c r="N166" s="210" t="s">
        <v>40</v>
      </c>
      <c r="O166" s="82"/>
      <c r="P166" s="211">
        <f>O166*H166</f>
        <v>0</v>
      </c>
      <c r="Q166" s="211">
        <v>0</v>
      </c>
      <c r="R166" s="211">
        <f>Q166*H166</f>
        <v>0</v>
      </c>
      <c r="S166" s="211">
        <v>0</v>
      </c>
      <c r="T166" s="212">
        <f>S166*H166</f>
        <v>0</v>
      </c>
      <c r="U166" s="36"/>
      <c r="V166" s="36"/>
      <c r="W166" s="36"/>
      <c r="X166" s="36"/>
      <c r="Y166" s="36"/>
      <c r="Z166" s="36"/>
      <c r="AA166" s="36"/>
      <c r="AB166" s="36"/>
      <c r="AC166" s="36"/>
      <c r="AD166" s="36"/>
      <c r="AE166" s="36"/>
      <c r="AR166" s="213" t="s">
        <v>169</v>
      </c>
      <c r="AT166" s="213" t="s">
        <v>164</v>
      </c>
      <c r="AU166" s="213" t="s">
        <v>77</v>
      </c>
      <c r="AY166" s="15" t="s">
        <v>162</v>
      </c>
      <c r="BE166" s="214">
        <f>IF(N166="základní",J166,0)</f>
        <v>0</v>
      </c>
      <c r="BF166" s="214">
        <f>IF(N166="snížená",J166,0)</f>
        <v>0</v>
      </c>
      <c r="BG166" s="214">
        <f>IF(N166="zákl. přenesená",J166,0)</f>
        <v>0</v>
      </c>
      <c r="BH166" s="214">
        <f>IF(N166="sníž. přenesená",J166,0)</f>
        <v>0</v>
      </c>
      <c r="BI166" s="214">
        <f>IF(N166="nulová",J166,0)</f>
        <v>0</v>
      </c>
      <c r="BJ166" s="15" t="s">
        <v>77</v>
      </c>
      <c r="BK166" s="214">
        <f>ROUND(I166*H166,2)</f>
        <v>0</v>
      </c>
      <c r="BL166" s="15" t="s">
        <v>169</v>
      </c>
      <c r="BM166" s="213" t="s">
        <v>1522</v>
      </c>
    </row>
    <row r="167" spans="1:65" s="2" customFormat="1" ht="21.75" customHeight="1">
      <c r="A167" s="36"/>
      <c r="B167" s="37"/>
      <c r="C167" s="202" t="s">
        <v>581</v>
      </c>
      <c r="D167" s="202" t="s">
        <v>164</v>
      </c>
      <c r="E167" s="203" t="s">
        <v>4140</v>
      </c>
      <c r="F167" s="204" t="s">
        <v>4141</v>
      </c>
      <c r="G167" s="205" t="s">
        <v>196</v>
      </c>
      <c r="H167" s="206">
        <v>300</v>
      </c>
      <c r="I167" s="207"/>
      <c r="J167" s="208">
        <f>ROUND(I167*H167,2)</f>
        <v>0</v>
      </c>
      <c r="K167" s="204" t="s">
        <v>19</v>
      </c>
      <c r="L167" s="42"/>
      <c r="M167" s="209" t="s">
        <v>19</v>
      </c>
      <c r="N167" s="210" t="s">
        <v>40</v>
      </c>
      <c r="O167" s="82"/>
      <c r="P167" s="211">
        <f>O167*H167</f>
        <v>0</v>
      </c>
      <c r="Q167" s="211">
        <v>0</v>
      </c>
      <c r="R167" s="211">
        <f>Q167*H167</f>
        <v>0</v>
      </c>
      <c r="S167" s="211">
        <v>0</v>
      </c>
      <c r="T167" s="212">
        <f>S167*H167</f>
        <v>0</v>
      </c>
      <c r="U167" s="36"/>
      <c r="V167" s="36"/>
      <c r="W167" s="36"/>
      <c r="X167" s="36"/>
      <c r="Y167" s="36"/>
      <c r="Z167" s="36"/>
      <c r="AA167" s="36"/>
      <c r="AB167" s="36"/>
      <c r="AC167" s="36"/>
      <c r="AD167" s="36"/>
      <c r="AE167" s="36"/>
      <c r="AR167" s="213" t="s">
        <v>169</v>
      </c>
      <c r="AT167" s="213" t="s">
        <v>164</v>
      </c>
      <c r="AU167" s="213" t="s">
        <v>77</v>
      </c>
      <c r="AY167" s="15" t="s">
        <v>162</v>
      </c>
      <c r="BE167" s="214">
        <f>IF(N167="základní",J167,0)</f>
        <v>0</v>
      </c>
      <c r="BF167" s="214">
        <f>IF(N167="snížená",J167,0)</f>
        <v>0</v>
      </c>
      <c r="BG167" s="214">
        <f>IF(N167="zákl. přenesená",J167,0)</f>
        <v>0</v>
      </c>
      <c r="BH167" s="214">
        <f>IF(N167="sníž. přenesená",J167,0)</f>
        <v>0</v>
      </c>
      <c r="BI167" s="214">
        <f>IF(N167="nulová",J167,0)</f>
        <v>0</v>
      </c>
      <c r="BJ167" s="15" t="s">
        <v>77</v>
      </c>
      <c r="BK167" s="214">
        <f>ROUND(I167*H167,2)</f>
        <v>0</v>
      </c>
      <c r="BL167" s="15" t="s">
        <v>169</v>
      </c>
      <c r="BM167" s="213" t="s">
        <v>1529</v>
      </c>
    </row>
    <row r="168" spans="1:65" s="2" customFormat="1" ht="24.15" customHeight="1">
      <c r="A168" s="36"/>
      <c r="B168" s="37"/>
      <c r="C168" s="202" t="s">
        <v>585</v>
      </c>
      <c r="D168" s="202" t="s">
        <v>164</v>
      </c>
      <c r="E168" s="203" t="s">
        <v>4142</v>
      </c>
      <c r="F168" s="204" t="s">
        <v>4143</v>
      </c>
      <c r="G168" s="205" t="s">
        <v>196</v>
      </c>
      <c r="H168" s="206">
        <v>800</v>
      </c>
      <c r="I168" s="207"/>
      <c r="J168" s="208">
        <f>ROUND(I168*H168,2)</f>
        <v>0</v>
      </c>
      <c r="K168" s="204" t="s">
        <v>19</v>
      </c>
      <c r="L168" s="42"/>
      <c r="M168" s="209" t="s">
        <v>19</v>
      </c>
      <c r="N168" s="210" t="s">
        <v>40</v>
      </c>
      <c r="O168" s="82"/>
      <c r="P168" s="211">
        <f>O168*H168</f>
        <v>0</v>
      </c>
      <c r="Q168" s="211">
        <v>0</v>
      </c>
      <c r="R168" s="211">
        <f>Q168*H168</f>
        <v>0</v>
      </c>
      <c r="S168" s="211">
        <v>0</v>
      </c>
      <c r="T168" s="212">
        <f>S168*H168</f>
        <v>0</v>
      </c>
      <c r="U168" s="36"/>
      <c r="V168" s="36"/>
      <c r="W168" s="36"/>
      <c r="X168" s="36"/>
      <c r="Y168" s="36"/>
      <c r="Z168" s="36"/>
      <c r="AA168" s="36"/>
      <c r="AB168" s="36"/>
      <c r="AC168" s="36"/>
      <c r="AD168" s="36"/>
      <c r="AE168" s="36"/>
      <c r="AR168" s="213" t="s">
        <v>169</v>
      </c>
      <c r="AT168" s="213" t="s">
        <v>164</v>
      </c>
      <c r="AU168" s="213" t="s">
        <v>77</v>
      </c>
      <c r="AY168" s="15" t="s">
        <v>162</v>
      </c>
      <c r="BE168" s="214">
        <f>IF(N168="základní",J168,0)</f>
        <v>0</v>
      </c>
      <c r="BF168" s="214">
        <f>IF(N168="snížená",J168,0)</f>
        <v>0</v>
      </c>
      <c r="BG168" s="214">
        <f>IF(N168="zákl. přenesená",J168,0)</f>
        <v>0</v>
      </c>
      <c r="BH168" s="214">
        <f>IF(N168="sníž. přenesená",J168,0)</f>
        <v>0</v>
      </c>
      <c r="BI168" s="214">
        <f>IF(N168="nulová",J168,0)</f>
        <v>0</v>
      </c>
      <c r="BJ168" s="15" t="s">
        <v>77</v>
      </c>
      <c r="BK168" s="214">
        <f>ROUND(I168*H168,2)</f>
        <v>0</v>
      </c>
      <c r="BL168" s="15" t="s">
        <v>169</v>
      </c>
      <c r="BM168" s="213" t="s">
        <v>1538</v>
      </c>
    </row>
    <row r="169" spans="1:65" s="2" customFormat="1" ht="21.75" customHeight="1">
      <c r="A169" s="36"/>
      <c r="B169" s="37"/>
      <c r="C169" s="202" t="s">
        <v>590</v>
      </c>
      <c r="D169" s="202" t="s">
        <v>164</v>
      </c>
      <c r="E169" s="203" t="s">
        <v>4144</v>
      </c>
      <c r="F169" s="204" t="s">
        <v>4145</v>
      </c>
      <c r="G169" s="205" t="s">
        <v>184</v>
      </c>
      <c r="H169" s="206">
        <v>0.36</v>
      </c>
      <c r="I169" s="207"/>
      <c r="J169" s="208">
        <f>ROUND(I169*H169,2)</f>
        <v>0</v>
      </c>
      <c r="K169" s="204" t="s">
        <v>19</v>
      </c>
      <c r="L169" s="42"/>
      <c r="M169" s="209" t="s">
        <v>19</v>
      </c>
      <c r="N169" s="210" t="s">
        <v>40</v>
      </c>
      <c r="O169" s="82"/>
      <c r="P169" s="211">
        <f>O169*H169</f>
        <v>0</v>
      </c>
      <c r="Q169" s="211">
        <v>0</v>
      </c>
      <c r="R169" s="211">
        <f>Q169*H169</f>
        <v>0</v>
      </c>
      <c r="S169" s="211">
        <v>0</v>
      </c>
      <c r="T169" s="212">
        <f>S169*H169</f>
        <v>0</v>
      </c>
      <c r="U169" s="36"/>
      <c r="V169" s="36"/>
      <c r="W169" s="36"/>
      <c r="X169" s="36"/>
      <c r="Y169" s="36"/>
      <c r="Z169" s="36"/>
      <c r="AA169" s="36"/>
      <c r="AB169" s="36"/>
      <c r="AC169" s="36"/>
      <c r="AD169" s="36"/>
      <c r="AE169" s="36"/>
      <c r="AR169" s="213" t="s">
        <v>169</v>
      </c>
      <c r="AT169" s="213" t="s">
        <v>164</v>
      </c>
      <c r="AU169" s="213" t="s">
        <v>77</v>
      </c>
      <c r="AY169" s="15" t="s">
        <v>162</v>
      </c>
      <c r="BE169" s="214">
        <f>IF(N169="základní",J169,0)</f>
        <v>0</v>
      </c>
      <c r="BF169" s="214">
        <f>IF(N169="snížená",J169,0)</f>
        <v>0</v>
      </c>
      <c r="BG169" s="214">
        <f>IF(N169="zákl. přenesená",J169,0)</f>
        <v>0</v>
      </c>
      <c r="BH169" s="214">
        <f>IF(N169="sníž. přenesená",J169,0)</f>
        <v>0</v>
      </c>
      <c r="BI169" s="214">
        <f>IF(N169="nulová",J169,0)</f>
        <v>0</v>
      </c>
      <c r="BJ169" s="15" t="s">
        <v>77</v>
      </c>
      <c r="BK169" s="214">
        <f>ROUND(I169*H169,2)</f>
        <v>0</v>
      </c>
      <c r="BL169" s="15" t="s">
        <v>169</v>
      </c>
      <c r="BM169" s="213" t="s">
        <v>1545</v>
      </c>
    </row>
    <row r="170" spans="1:65" s="2" customFormat="1" ht="16.5" customHeight="1">
      <c r="A170" s="36"/>
      <c r="B170" s="37"/>
      <c r="C170" s="202" t="s">
        <v>595</v>
      </c>
      <c r="D170" s="202" t="s">
        <v>164</v>
      </c>
      <c r="E170" s="203" t="s">
        <v>380</v>
      </c>
      <c r="F170" s="204" t="s">
        <v>4146</v>
      </c>
      <c r="G170" s="205" t="s">
        <v>3535</v>
      </c>
      <c r="H170" s="206">
        <v>1</v>
      </c>
      <c r="I170" s="207"/>
      <c r="J170" s="208">
        <f>ROUND(I170*H170,2)</f>
        <v>0</v>
      </c>
      <c r="K170" s="204" t="s">
        <v>19</v>
      </c>
      <c r="L170" s="42"/>
      <c r="M170" s="209" t="s">
        <v>19</v>
      </c>
      <c r="N170" s="210" t="s">
        <v>40</v>
      </c>
      <c r="O170" s="82"/>
      <c r="P170" s="211">
        <f>O170*H170</f>
        <v>0</v>
      </c>
      <c r="Q170" s="211">
        <v>0</v>
      </c>
      <c r="R170" s="211">
        <f>Q170*H170</f>
        <v>0</v>
      </c>
      <c r="S170" s="211">
        <v>0</v>
      </c>
      <c r="T170" s="212">
        <f>S170*H170</f>
        <v>0</v>
      </c>
      <c r="U170" s="36"/>
      <c r="V170" s="36"/>
      <c r="W170" s="36"/>
      <c r="X170" s="36"/>
      <c r="Y170" s="36"/>
      <c r="Z170" s="36"/>
      <c r="AA170" s="36"/>
      <c r="AB170" s="36"/>
      <c r="AC170" s="36"/>
      <c r="AD170" s="36"/>
      <c r="AE170" s="36"/>
      <c r="AR170" s="213" t="s">
        <v>169</v>
      </c>
      <c r="AT170" s="213" t="s">
        <v>164</v>
      </c>
      <c r="AU170" s="213" t="s">
        <v>77</v>
      </c>
      <c r="AY170" s="15" t="s">
        <v>162</v>
      </c>
      <c r="BE170" s="214">
        <f>IF(N170="základní",J170,0)</f>
        <v>0</v>
      </c>
      <c r="BF170" s="214">
        <f>IF(N170="snížená",J170,0)</f>
        <v>0</v>
      </c>
      <c r="BG170" s="214">
        <f>IF(N170="zákl. přenesená",J170,0)</f>
        <v>0</v>
      </c>
      <c r="BH170" s="214">
        <f>IF(N170="sníž. přenesená",J170,0)</f>
        <v>0</v>
      </c>
      <c r="BI170" s="214">
        <f>IF(N170="nulová",J170,0)</f>
        <v>0</v>
      </c>
      <c r="BJ170" s="15" t="s">
        <v>77</v>
      </c>
      <c r="BK170" s="214">
        <f>ROUND(I170*H170,2)</f>
        <v>0</v>
      </c>
      <c r="BL170" s="15" t="s">
        <v>169</v>
      </c>
      <c r="BM170" s="213" t="s">
        <v>1554</v>
      </c>
    </row>
    <row r="171" spans="1:65" s="2" customFormat="1" ht="16.5" customHeight="1">
      <c r="A171" s="36"/>
      <c r="B171" s="37"/>
      <c r="C171" s="202" t="s">
        <v>602</v>
      </c>
      <c r="D171" s="202" t="s">
        <v>164</v>
      </c>
      <c r="E171" s="203" t="s">
        <v>385</v>
      </c>
      <c r="F171" s="204" t="s">
        <v>4147</v>
      </c>
      <c r="G171" s="205" t="s">
        <v>3535</v>
      </c>
      <c r="H171" s="206">
        <v>1</v>
      </c>
      <c r="I171" s="207"/>
      <c r="J171" s="208">
        <f>ROUND(I171*H171,2)</f>
        <v>0</v>
      </c>
      <c r="K171" s="204" t="s">
        <v>19</v>
      </c>
      <c r="L171" s="42"/>
      <c r="M171" s="209" t="s">
        <v>19</v>
      </c>
      <c r="N171" s="210" t="s">
        <v>40</v>
      </c>
      <c r="O171" s="82"/>
      <c r="P171" s="211">
        <f>O171*H171</f>
        <v>0</v>
      </c>
      <c r="Q171" s="211">
        <v>0</v>
      </c>
      <c r="R171" s="211">
        <f>Q171*H171</f>
        <v>0</v>
      </c>
      <c r="S171" s="211">
        <v>0</v>
      </c>
      <c r="T171" s="212">
        <f>S171*H171</f>
        <v>0</v>
      </c>
      <c r="U171" s="36"/>
      <c r="V171" s="36"/>
      <c r="W171" s="36"/>
      <c r="X171" s="36"/>
      <c r="Y171" s="36"/>
      <c r="Z171" s="36"/>
      <c r="AA171" s="36"/>
      <c r="AB171" s="36"/>
      <c r="AC171" s="36"/>
      <c r="AD171" s="36"/>
      <c r="AE171" s="36"/>
      <c r="AR171" s="213" t="s">
        <v>169</v>
      </c>
      <c r="AT171" s="213" t="s">
        <v>164</v>
      </c>
      <c r="AU171" s="213" t="s">
        <v>77</v>
      </c>
      <c r="AY171" s="15" t="s">
        <v>162</v>
      </c>
      <c r="BE171" s="214">
        <f>IF(N171="základní",J171,0)</f>
        <v>0</v>
      </c>
      <c r="BF171" s="214">
        <f>IF(N171="snížená",J171,0)</f>
        <v>0</v>
      </c>
      <c r="BG171" s="214">
        <f>IF(N171="zákl. přenesená",J171,0)</f>
        <v>0</v>
      </c>
      <c r="BH171" s="214">
        <f>IF(N171="sníž. přenesená",J171,0)</f>
        <v>0</v>
      </c>
      <c r="BI171" s="214">
        <f>IF(N171="nulová",J171,0)</f>
        <v>0</v>
      </c>
      <c r="BJ171" s="15" t="s">
        <v>77</v>
      </c>
      <c r="BK171" s="214">
        <f>ROUND(I171*H171,2)</f>
        <v>0</v>
      </c>
      <c r="BL171" s="15" t="s">
        <v>169</v>
      </c>
      <c r="BM171" s="213" t="s">
        <v>1563</v>
      </c>
    </row>
    <row r="172" spans="1:65" s="2" customFormat="1" ht="16.5" customHeight="1">
      <c r="A172" s="36"/>
      <c r="B172" s="37"/>
      <c r="C172" s="202" t="s">
        <v>606</v>
      </c>
      <c r="D172" s="202" t="s">
        <v>164</v>
      </c>
      <c r="E172" s="203" t="s">
        <v>390</v>
      </c>
      <c r="F172" s="204" t="s">
        <v>4148</v>
      </c>
      <c r="G172" s="205" t="s">
        <v>3535</v>
      </c>
      <c r="H172" s="206">
        <v>1</v>
      </c>
      <c r="I172" s="207"/>
      <c r="J172" s="208">
        <f>ROUND(I172*H172,2)</f>
        <v>0</v>
      </c>
      <c r="K172" s="204" t="s">
        <v>19</v>
      </c>
      <c r="L172" s="42"/>
      <c r="M172" s="209" t="s">
        <v>19</v>
      </c>
      <c r="N172" s="210" t="s">
        <v>40</v>
      </c>
      <c r="O172" s="82"/>
      <c r="P172" s="211">
        <f>O172*H172</f>
        <v>0</v>
      </c>
      <c r="Q172" s="211">
        <v>0</v>
      </c>
      <c r="R172" s="211">
        <f>Q172*H172</f>
        <v>0</v>
      </c>
      <c r="S172" s="211">
        <v>0</v>
      </c>
      <c r="T172" s="212">
        <f>S172*H172</f>
        <v>0</v>
      </c>
      <c r="U172" s="36"/>
      <c r="V172" s="36"/>
      <c r="W172" s="36"/>
      <c r="X172" s="36"/>
      <c r="Y172" s="36"/>
      <c r="Z172" s="36"/>
      <c r="AA172" s="36"/>
      <c r="AB172" s="36"/>
      <c r="AC172" s="36"/>
      <c r="AD172" s="36"/>
      <c r="AE172" s="36"/>
      <c r="AR172" s="213" t="s">
        <v>169</v>
      </c>
      <c r="AT172" s="213" t="s">
        <v>164</v>
      </c>
      <c r="AU172" s="213" t="s">
        <v>77</v>
      </c>
      <c r="AY172" s="15" t="s">
        <v>162</v>
      </c>
      <c r="BE172" s="214">
        <f>IF(N172="základní",J172,0)</f>
        <v>0</v>
      </c>
      <c r="BF172" s="214">
        <f>IF(N172="snížená",J172,0)</f>
        <v>0</v>
      </c>
      <c r="BG172" s="214">
        <f>IF(N172="zákl. přenesená",J172,0)</f>
        <v>0</v>
      </c>
      <c r="BH172" s="214">
        <f>IF(N172="sníž. přenesená",J172,0)</f>
        <v>0</v>
      </c>
      <c r="BI172" s="214">
        <f>IF(N172="nulová",J172,0)</f>
        <v>0</v>
      </c>
      <c r="BJ172" s="15" t="s">
        <v>77</v>
      </c>
      <c r="BK172" s="214">
        <f>ROUND(I172*H172,2)</f>
        <v>0</v>
      </c>
      <c r="BL172" s="15" t="s">
        <v>169</v>
      </c>
      <c r="BM172" s="213" t="s">
        <v>1573</v>
      </c>
    </row>
    <row r="173" spans="1:65" s="2" customFormat="1" ht="33" customHeight="1">
      <c r="A173" s="36"/>
      <c r="B173" s="37"/>
      <c r="C173" s="202" t="s">
        <v>610</v>
      </c>
      <c r="D173" s="202" t="s">
        <v>164</v>
      </c>
      <c r="E173" s="203" t="s">
        <v>4149</v>
      </c>
      <c r="F173" s="204" t="s">
        <v>4150</v>
      </c>
      <c r="G173" s="205" t="s">
        <v>327</v>
      </c>
      <c r="H173" s="206">
        <v>192</v>
      </c>
      <c r="I173" s="207"/>
      <c r="J173" s="208">
        <f>ROUND(I173*H173,2)</f>
        <v>0</v>
      </c>
      <c r="K173" s="204" t="s">
        <v>19</v>
      </c>
      <c r="L173" s="42"/>
      <c r="M173" s="209" t="s">
        <v>19</v>
      </c>
      <c r="N173" s="210" t="s">
        <v>40</v>
      </c>
      <c r="O173" s="82"/>
      <c r="P173" s="211">
        <f>O173*H173</f>
        <v>0</v>
      </c>
      <c r="Q173" s="211">
        <v>0</v>
      </c>
      <c r="R173" s="211">
        <f>Q173*H173</f>
        <v>0</v>
      </c>
      <c r="S173" s="211">
        <v>0</v>
      </c>
      <c r="T173" s="212">
        <f>S173*H173</f>
        <v>0</v>
      </c>
      <c r="U173" s="36"/>
      <c r="V173" s="36"/>
      <c r="W173" s="36"/>
      <c r="X173" s="36"/>
      <c r="Y173" s="36"/>
      <c r="Z173" s="36"/>
      <c r="AA173" s="36"/>
      <c r="AB173" s="36"/>
      <c r="AC173" s="36"/>
      <c r="AD173" s="36"/>
      <c r="AE173" s="36"/>
      <c r="AR173" s="213" t="s">
        <v>169</v>
      </c>
      <c r="AT173" s="213" t="s">
        <v>164</v>
      </c>
      <c r="AU173" s="213" t="s">
        <v>77</v>
      </c>
      <c r="AY173" s="15" t="s">
        <v>162</v>
      </c>
      <c r="BE173" s="214">
        <f>IF(N173="základní",J173,0)</f>
        <v>0</v>
      </c>
      <c r="BF173" s="214">
        <f>IF(N173="snížená",J173,0)</f>
        <v>0</v>
      </c>
      <c r="BG173" s="214">
        <f>IF(N173="zákl. přenesená",J173,0)</f>
        <v>0</v>
      </c>
      <c r="BH173" s="214">
        <f>IF(N173="sníž. přenesená",J173,0)</f>
        <v>0</v>
      </c>
      <c r="BI173" s="214">
        <f>IF(N173="nulová",J173,0)</f>
        <v>0</v>
      </c>
      <c r="BJ173" s="15" t="s">
        <v>77</v>
      </c>
      <c r="BK173" s="214">
        <f>ROUND(I173*H173,2)</f>
        <v>0</v>
      </c>
      <c r="BL173" s="15" t="s">
        <v>169</v>
      </c>
      <c r="BM173" s="213" t="s">
        <v>1583</v>
      </c>
    </row>
    <row r="174" spans="1:65" s="2" customFormat="1" ht="24.15" customHeight="1">
      <c r="A174" s="36"/>
      <c r="B174" s="37"/>
      <c r="C174" s="202" t="s">
        <v>615</v>
      </c>
      <c r="D174" s="202" t="s">
        <v>164</v>
      </c>
      <c r="E174" s="203" t="s">
        <v>4151</v>
      </c>
      <c r="F174" s="204" t="s">
        <v>4152</v>
      </c>
      <c r="G174" s="205" t="s">
        <v>196</v>
      </c>
      <c r="H174" s="206">
        <v>250</v>
      </c>
      <c r="I174" s="207"/>
      <c r="J174" s="208">
        <f>ROUND(I174*H174,2)</f>
        <v>0</v>
      </c>
      <c r="K174" s="204" t="s">
        <v>19</v>
      </c>
      <c r="L174" s="42"/>
      <c r="M174" s="209" t="s">
        <v>19</v>
      </c>
      <c r="N174" s="210" t="s">
        <v>40</v>
      </c>
      <c r="O174" s="82"/>
      <c r="P174" s="211">
        <f>O174*H174</f>
        <v>0</v>
      </c>
      <c r="Q174" s="211">
        <v>0</v>
      </c>
      <c r="R174" s="211">
        <f>Q174*H174</f>
        <v>0</v>
      </c>
      <c r="S174" s="211">
        <v>0</v>
      </c>
      <c r="T174" s="212">
        <f>S174*H174</f>
        <v>0</v>
      </c>
      <c r="U174" s="36"/>
      <c r="V174" s="36"/>
      <c r="W174" s="36"/>
      <c r="X174" s="36"/>
      <c r="Y174" s="36"/>
      <c r="Z174" s="36"/>
      <c r="AA174" s="36"/>
      <c r="AB174" s="36"/>
      <c r="AC174" s="36"/>
      <c r="AD174" s="36"/>
      <c r="AE174" s="36"/>
      <c r="AR174" s="213" t="s">
        <v>169</v>
      </c>
      <c r="AT174" s="213" t="s">
        <v>164</v>
      </c>
      <c r="AU174" s="213" t="s">
        <v>77</v>
      </c>
      <c r="AY174" s="15" t="s">
        <v>162</v>
      </c>
      <c r="BE174" s="214">
        <f>IF(N174="základní",J174,0)</f>
        <v>0</v>
      </c>
      <c r="BF174" s="214">
        <f>IF(N174="snížená",J174,0)</f>
        <v>0</v>
      </c>
      <c r="BG174" s="214">
        <f>IF(N174="zákl. přenesená",J174,0)</f>
        <v>0</v>
      </c>
      <c r="BH174" s="214">
        <f>IF(N174="sníž. přenesená",J174,0)</f>
        <v>0</v>
      </c>
      <c r="BI174" s="214">
        <f>IF(N174="nulová",J174,0)</f>
        <v>0</v>
      </c>
      <c r="BJ174" s="15" t="s">
        <v>77</v>
      </c>
      <c r="BK174" s="214">
        <f>ROUND(I174*H174,2)</f>
        <v>0</v>
      </c>
      <c r="BL174" s="15" t="s">
        <v>169</v>
      </c>
      <c r="BM174" s="213" t="s">
        <v>1592</v>
      </c>
    </row>
    <row r="175" spans="1:65" s="2" customFormat="1" ht="24.15" customHeight="1">
      <c r="A175" s="36"/>
      <c r="B175" s="37"/>
      <c r="C175" s="202" t="s">
        <v>622</v>
      </c>
      <c r="D175" s="202" t="s">
        <v>164</v>
      </c>
      <c r="E175" s="203" t="s">
        <v>395</v>
      </c>
      <c r="F175" s="204" t="s">
        <v>4153</v>
      </c>
      <c r="G175" s="205" t="s">
        <v>327</v>
      </c>
      <c r="H175" s="206">
        <v>444</v>
      </c>
      <c r="I175" s="207"/>
      <c r="J175" s="208">
        <f>ROUND(I175*H175,2)</f>
        <v>0</v>
      </c>
      <c r="K175" s="204" t="s">
        <v>19</v>
      </c>
      <c r="L175" s="42"/>
      <c r="M175" s="209" t="s">
        <v>19</v>
      </c>
      <c r="N175" s="210" t="s">
        <v>40</v>
      </c>
      <c r="O175" s="82"/>
      <c r="P175" s="211">
        <f>O175*H175</f>
        <v>0</v>
      </c>
      <c r="Q175" s="211">
        <v>0</v>
      </c>
      <c r="R175" s="211">
        <f>Q175*H175</f>
        <v>0</v>
      </c>
      <c r="S175" s="211">
        <v>0</v>
      </c>
      <c r="T175" s="212">
        <f>S175*H175</f>
        <v>0</v>
      </c>
      <c r="U175" s="36"/>
      <c r="V175" s="36"/>
      <c r="W175" s="36"/>
      <c r="X175" s="36"/>
      <c r="Y175" s="36"/>
      <c r="Z175" s="36"/>
      <c r="AA175" s="36"/>
      <c r="AB175" s="36"/>
      <c r="AC175" s="36"/>
      <c r="AD175" s="36"/>
      <c r="AE175" s="36"/>
      <c r="AR175" s="213" t="s">
        <v>169</v>
      </c>
      <c r="AT175" s="213" t="s">
        <v>164</v>
      </c>
      <c r="AU175" s="213" t="s">
        <v>77</v>
      </c>
      <c r="AY175" s="15" t="s">
        <v>162</v>
      </c>
      <c r="BE175" s="214">
        <f>IF(N175="základní",J175,0)</f>
        <v>0</v>
      </c>
      <c r="BF175" s="214">
        <f>IF(N175="snížená",J175,0)</f>
        <v>0</v>
      </c>
      <c r="BG175" s="214">
        <f>IF(N175="zákl. přenesená",J175,0)</f>
        <v>0</v>
      </c>
      <c r="BH175" s="214">
        <f>IF(N175="sníž. přenesená",J175,0)</f>
        <v>0</v>
      </c>
      <c r="BI175" s="214">
        <f>IF(N175="nulová",J175,0)</f>
        <v>0</v>
      </c>
      <c r="BJ175" s="15" t="s">
        <v>77</v>
      </c>
      <c r="BK175" s="214">
        <f>ROUND(I175*H175,2)</f>
        <v>0</v>
      </c>
      <c r="BL175" s="15" t="s">
        <v>169</v>
      </c>
      <c r="BM175" s="213" t="s">
        <v>1601</v>
      </c>
    </row>
    <row r="176" spans="1:65" s="2" customFormat="1" ht="24.15" customHeight="1">
      <c r="A176" s="36"/>
      <c r="B176" s="37"/>
      <c r="C176" s="202" t="s">
        <v>626</v>
      </c>
      <c r="D176" s="202" t="s">
        <v>164</v>
      </c>
      <c r="E176" s="203" t="s">
        <v>4098</v>
      </c>
      <c r="F176" s="204" t="s">
        <v>4099</v>
      </c>
      <c r="G176" s="205" t="s">
        <v>327</v>
      </c>
      <c r="H176" s="206">
        <v>444</v>
      </c>
      <c r="I176" s="207"/>
      <c r="J176" s="208">
        <f>ROUND(I176*H176,2)</f>
        <v>0</v>
      </c>
      <c r="K176" s="204" t="s">
        <v>19</v>
      </c>
      <c r="L176" s="42"/>
      <c r="M176" s="209" t="s">
        <v>19</v>
      </c>
      <c r="N176" s="210" t="s">
        <v>40</v>
      </c>
      <c r="O176" s="82"/>
      <c r="P176" s="211">
        <f>O176*H176</f>
        <v>0</v>
      </c>
      <c r="Q176" s="211">
        <v>0</v>
      </c>
      <c r="R176" s="211">
        <f>Q176*H176</f>
        <v>0</v>
      </c>
      <c r="S176" s="211">
        <v>0</v>
      </c>
      <c r="T176" s="212">
        <f>S176*H176</f>
        <v>0</v>
      </c>
      <c r="U176" s="36"/>
      <c r="V176" s="36"/>
      <c r="W176" s="36"/>
      <c r="X176" s="36"/>
      <c r="Y176" s="36"/>
      <c r="Z176" s="36"/>
      <c r="AA176" s="36"/>
      <c r="AB176" s="36"/>
      <c r="AC176" s="36"/>
      <c r="AD176" s="36"/>
      <c r="AE176" s="36"/>
      <c r="AR176" s="213" t="s">
        <v>169</v>
      </c>
      <c r="AT176" s="213" t="s">
        <v>164</v>
      </c>
      <c r="AU176" s="213" t="s">
        <v>77</v>
      </c>
      <c r="AY176" s="15" t="s">
        <v>162</v>
      </c>
      <c r="BE176" s="214">
        <f>IF(N176="základní",J176,0)</f>
        <v>0</v>
      </c>
      <c r="BF176" s="214">
        <f>IF(N176="snížená",J176,0)</f>
        <v>0</v>
      </c>
      <c r="BG176" s="214">
        <f>IF(N176="zákl. přenesená",J176,0)</f>
        <v>0</v>
      </c>
      <c r="BH176" s="214">
        <f>IF(N176="sníž. přenesená",J176,0)</f>
        <v>0</v>
      </c>
      <c r="BI176" s="214">
        <f>IF(N176="nulová",J176,0)</f>
        <v>0</v>
      </c>
      <c r="BJ176" s="15" t="s">
        <v>77</v>
      </c>
      <c r="BK176" s="214">
        <f>ROUND(I176*H176,2)</f>
        <v>0</v>
      </c>
      <c r="BL176" s="15" t="s">
        <v>169</v>
      </c>
      <c r="BM176" s="213" t="s">
        <v>1610</v>
      </c>
    </row>
    <row r="177" spans="1:65" s="2" customFormat="1" ht="21.75" customHeight="1">
      <c r="A177" s="36"/>
      <c r="B177" s="37"/>
      <c r="C177" s="202" t="s">
        <v>632</v>
      </c>
      <c r="D177" s="202" t="s">
        <v>164</v>
      </c>
      <c r="E177" s="203" t="s">
        <v>4134</v>
      </c>
      <c r="F177" s="204" t="s">
        <v>4135</v>
      </c>
      <c r="G177" s="205" t="s">
        <v>196</v>
      </c>
      <c r="H177" s="206">
        <v>2</v>
      </c>
      <c r="I177" s="207"/>
      <c r="J177" s="208">
        <f>ROUND(I177*H177,2)</f>
        <v>0</v>
      </c>
      <c r="K177" s="204" t="s">
        <v>19</v>
      </c>
      <c r="L177" s="42"/>
      <c r="M177" s="209" t="s">
        <v>19</v>
      </c>
      <c r="N177" s="210" t="s">
        <v>40</v>
      </c>
      <c r="O177" s="82"/>
      <c r="P177" s="211">
        <f>O177*H177</f>
        <v>0</v>
      </c>
      <c r="Q177" s="211">
        <v>0</v>
      </c>
      <c r="R177" s="211">
        <f>Q177*H177</f>
        <v>0</v>
      </c>
      <c r="S177" s="211">
        <v>0</v>
      </c>
      <c r="T177" s="212">
        <f>S177*H177</f>
        <v>0</v>
      </c>
      <c r="U177" s="36"/>
      <c r="V177" s="36"/>
      <c r="W177" s="36"/>
      <c r="X177" s="36"/>
      <c r="Y177" s="36"/>
      <c r="Z177" s="36"/>
      <c r="AA177" s="36"/>
      <c r="AB177" s="36"/>
      <c r="AC177" s="36"/>
      <c r="AD177" s="36"/>
      <c r="AE177" s="36"/>
      <c r="AR177" s="213" t="s">
        <v>169</v>
      </c>
      <c r="AT177" s="213" t="s">
        <v>164</v>
      </c>
      <c r="AU177" s="213" t="s">
        <v>77</v>
      </c>
      <c r="AY177" s="15" t="s">
        <v>162</v>
      </c>
      <c r="BE177" s="214">
        <f>IF(N177="základní",J177,0)</f>
        <v>0</v>
      </c>
      <c r="BF177" s="214">
        <f>IF(N177="snížená",J177,0)</f>
        <v>0</v>
      </c>
      <c r="BG177" s="214">
        <f>IF(N177="zákl. přenesená",J177,0)</f>
        <v>0</v>
      </c>
      <c r="BH177" s="214">
        <f>IF(N177="sníž. přenesená",J177,0)</f>
        <v>0</v>
      </c>
      <c r="BI177" s="214">
        <f>IF(N177="nulová",J177,0)</f>
        <v>0</v>
      </c>
      <c r="BJ177" s="15" t="s">
        <v>77</v>
      </c>
      <c r="BK177" s="214">
        <f>ROUND(I177*H177,2)</f>
        <v>0</v>
      </c>
      <c r="BL177" s="15" t="s">
        <v>169</v>
      </c>
      <c r="BM177" s="213" t="s">
        <v>1619</v>
      </c>
    </row>
    <row r="178" spans="1:65" s="2" customFormat="1" ht="21.75" customHeight="1">
      <c r="A178" s="36"/>
      <c r="B178" s="37"/>
      <c r="C178" s="202" t="s">
        <v>638</v>
      </c>
      <c r="D178" s="202" t="s">
        <v>164</v>
      </c>
      <c r="E178" s="203" t="s">
        <v>4154</v>
      </c>
      <c r="F178" s="204" t="s">
        <v>4155</v>
      </c>
      <c r="G178" s="205" t="s">
        <v>196</v>
      </c>
      <c r="H178" s="206">
        <v>8</v>
      </c>
      <c r="I178" s="207"/>
      <c r="J178" s="208">
        <f>ROUND(I178*H178,2)</f>
        <v>0</v>
      </c>
      <c r="K178" s="204" t="s">
        <v>19</v>
      </c>
      <c r="L178" s="42"/>
      <c r="M178" s="209" t="s">
        <v>19</v>
      </c>
      <c r="N178" s="210" t="s">
        <v>40</v>
      </c>
      <c r="O178" s="82"/>
      <c r="P178" s="211">
        <f>O178*H178</f>
        <v>0</v>
      </c>
      <c r="Q178" s="211">
        <v>0</v>
      </c>
      <c r="R178" s="211">
        <f>Q178*H178</f>
        <v>0</v>
      </c>
      <c r="S178" s="211">
        <v>0</v>
      </c>
      <c r="T178" s="212">
        <f>S178*H178</f>
        <v>0</v>
      </c>
      <c r="U178" s="36"/>
      <c r="V178" s="36"/>
      <c r="W178" s="36"/>
      <c r="X178" s="36"/>
      <c r="Y178" s="36"/>
      <c r="Z178" s="36"/>
      <c r="AA178" s="36"/>
      <c r="AB178" s="36"/>
      <c r="AC178" s="36"/>
      <c r="AD178" s="36"/>
      <c r="AE178" s="36"/>
      <c r="AR178" s="213" t="s">
        <v>169</v>
      </c>
      <c r="AT178" s="213" t="s">
        <v>164</v>
      </c>
      <c r="AU178" s="213" t="s">
        <v>77</v>
      </c>
      <c r="AY178" s="15" t="s">
        <v>162</v>
      </c>
      <c r="BE178" s="214">
        <f>IF(N178="základní",J178,0)</f>
        <v>0</v>
      </c>
      <c r="BF178" s="214">
        <f>IF(N178="snížená",J178,0)</f>
        <v>0</v>
      </c>
      <c r="BG178" s="214">
        <f>IF(N178="zákl. přenesená",J178,0)</f>
        <v>0</v>
      </c>
      <c r="BH178" s="214">
        <f>IF(N178="sníž. přenesená",J178,0)</f>
        <v>0</v>
      </c>
      <c r="BI178" s="214">
        <f>IF(N178="nulová",J178,0)</f>
        <v>0</v>
      </c>
      <c r="BJ178" s="15" t="s">
        <v>77</v>
      </c>
      <c r="BK178" s="214">
        <f>ROUND(I178*H178,2)</f>
        <v>0</v>
      </c>
      <c r="BL178" s="15" t="s">
        <v>169</v>
      </c>
      <c r="BM178" s="213" t="s">
        <v>1628</v>
      </c>
    </row>
    <row r="179" spans="1:65" s="2" customFormat="1" ht="16.5" customHeight="1">
      <c r="A179" s="36"/>
      <c r="B179" s="37"/>
      <c r="C179" s="202" t="s">
        <v>642</v>
      </c>
      <c r="D179" s="202" t="s">
        <v>164</v>
      </c>
      <c r="E179" s="203" t="s">
        <v>400</v>
      </c>
      <c r="F179" s="204" t="s">
        <v>4156</v>
      </c>
      <c r="G179" s="205" t="s">
        <v>3535</v>
      </c>
      <c r="H179" s="206">
        <v>14</v>
      </c>
      <c r="I179" s="207"/>
      <c r="J179" s="208">
        <f>ROUND(I179*H179,2)</f>
        <v>0</v>
      </c>
      <c r="K179" s="204" t="s">
        <v>19</v>
      </c>
      <c r="L179" s="42"/>
      <c r="M179" s="209" t="s">
        <v>19</v>
      </c>
      <c r="N179" s="210" t="s">
        <v>40</v>
      </c>
      <c r="O179" s="82"/>
      <c r="P179" s="211">
        <f>O179*H179</f>
        <v>0</v>
      </c>
      <c r="Q179" s="211">
        <v>0</v>
      </c>
      <c r="R179" s="211">
        <f>Q179*H179</f>
        <v>0</v>
      </c>
      <c r="S179" s="211">
        <v>0</v>
      </c>
      <c r="T179" s="212">
        <f>S179*H179</f>
        <v>0</v>
      </c>
      <c r="U179" s="36"/>
      <c r="V179" s="36"/>
      <c r="W179" s="36"/>
      <c r="X179" s="36"/>
      <c r="Y179" s="36"/>
      <c r="Z179" s="36"/>
      <c r="AA179" s="36"/>
      <c r="AB179" s="36"/>
      <c r="AC179" s="36"/>
      <c r="AD179" s="36"/>
      <c r="AE179" s="36"/>
      <c r="AR179" s="213" t="s">
        <v>169</v>
      </c>
      <c r="AT179" s="213" t="s">
        <v>164</v>
      </c>
      <c r="AU179" s="213" t="s">
        <v>77</v>
      </c>
      <c r="AY179" s="15" t="s">
        <v>162</v>
      </c>
      <c r="BE179" s="214">
        <f>IF(N179="základní",J179,0)</f>
        <v>0</v>
      </c>
      <c r="BF179" s="214">
        <f>IF(N179="snížená",J179,0)</f>
        <v>0</v>
      </c>
      <c r="BG179" s="214">
        <f>IF(N179="zákl. přenesená",J179,0)</f>
        <v>0</v>
      </c>
      <c r="BH179" s="214">
        <f>IF(N179="sníž. přenesená",J179,0)</f>
        <v>0</v>
      </c>
      <c r="BI179" s="214">
        <f>IF(N179="nulová",J179,0)</f>
        <v>0</v>
      </c>
      <c r="BJ179" s="15" t="s">
        <v>77</v>
      </c>
      <c r="BK179" s="214">
        <f>ROUND(I179*H179,2)</f>
        <v>0</v>
      </c>
      <c r="BL179" s="15" t="s">
        <v>169</v>
      </c>
      <c r="BM179" s="213" t="s">
        <v>4157</v>
      </c>
    </row>
    <row r="180" spans="1:63" s="12" customFormat="1" ht="25.9" customHeight="1">
      <c r="A180" s="12"/>
      <c r="B180" s="186"/>
      <c r="C180" s="187"/>
      <c r="D180" s="188" t="s">
        <v>68</v>
      </c>
      <c r="E180" s="189" t="s">
        <v>4158</v>
      </c>
      <c r="F180" s="189" t="s">
        <v>4159</v>
      </c>
      <c r="G180" s="187"/>
      <c r="H180" s="187"/>
      <c r="I180" s="190"/>
      <c r="J180" s="191">
        <f>BK180</f>
        <v>0</v>
      </c>
      <c r="K180" s="187"/>
      <c r="L180" s="192"/>
      <c r="M180" s="193"/>
      <c r="N180" s="194"/>
      <c r="O180" s="194"/>
      <c r="P180" s="195">
        <f>SUM(P181:P182)</f>
        <v>0</v>
      </c>
      <c r="Q180" s="194"/>
      <c r="R180" s="195">
        <f>SUM(R181:R182)</f>
        <v>0</v>
      </c>
      <c r="S180" s="194"/>
      <c r="T180" s="196">
        <f>SUM(T181:T182)</f>
        <v>0</v>
      </c>
      <c r="U180" s="12"/>
      <c r="V180" s="12"/>
      <c r="W180" s="12"/>
      <c r="X180" s="12"/>
      <c r="Y180" s="12"/>
      <c r="Z180" s="12"/>
      <c r="AA180" s="12"/>
      <c r="AB180" s="12"/>
      <c r="AC180" s="12"/>
      <c r="AD180" s="12"/>
      <c r="AE180" s="12"/>
      <c r="AR180" s="197" t="s">
        <v>77</v>
      </c>
      <c r="AT180" s="198" t="s">
        <v>68</v>
      </c>
      <c r="AU180" s="198" t="s">
        <v>69</v>
      </c>
      <c r="AY180" s="197" t="s">
        <v>162</v>
      </c>
      <c r="BK180" s="199">
        <f>SUM(BK181:BK182)</f>
        <v>0</v>
      </c>
    </row>
    <row r="181" spans="1:65" s="2" customFormat="1" ht="16.5" customHeight="1">
      <c r="A181" s="36"/>
      <c r="B181" s="37"/>
      <c r="C181" s="202" t="s">
        <v>650</v>
      </c>
      <c r="D181" s="202" t="s">
        <v>164</v>
      </c>
      <c r="E181" s="203" t="s">
        <v>4160</v>
      </c>
      <c r="F181" s="204" t="s">
        <v>4161</v>
      </c>
      <c r="G181" s="205" t="s">
        <v>196</v>
      </c>
      <c r="H181" s="206">
        <v>12</v>
      </c>
      <c r="I181" s="207"/>
      <c r="J181" s="208">
        <f>ROUND(I181*H181,2)</f>
        <v>0</v>
      </c>
      <c r="K181" s="204" t="s">
        <v>19</v>
      </c>
      <c r="L181" s="42"/>
      <c r="M181" s="209" t="s">
        <v>19</v>
      </c>
      <c r="N181" s="210" t="s">
        <v>40</v>
      </c>
      <c r="O181" s="82"/>
      <c r="P181" s="211">
        <f>O181*H181</f>
        <v>0</v>
      </c>
      <c r="Q181" s="211">
        <v>0</v>
      </c>
      <c r="R181" s="211">
        <f>Q181*H181</f>
        <v>0</v>
      </c>
      <c r="S181" s="211">
        <v>0</v>
      </c>
      <c r="T181" s="212">
        <f>S181*H181</f>
        <v>0</v>
      </c>
      <c r="U181" s="36"/>
      <c r="V181" s="36"/>
      <c r="W181" s="36"/>
      <c r="X181" s="36"/>
      <c r="Y181" s="36"/>
      <c r="Z181" s="36"/>
      <c r="AA181" s="36"/>
      <c r="AB181" s="36"/>
      <c r="AC181" s="36"/>
      <c r="AD181" s="36"/>
      <c r="AE181" s="36"/>
      <c r="AR181" s="213" t="s">
        <v>169</v>
      </c>
      <c r="AT181" s="213" t="s">
        <v>164</v>
      </c>
      <c r="AU181" s="213" t="s">
        <v>77</v>
      </c>
      <c r="AY181" s="15" t="s">
        <v>162</v>
      </c>
      <c r="BE181" s="214">
        <f>IF(N181="základní",J181,0)</f>
        <v>0</v>
      </c>
      <c r="BF181" s="214">
        <f>IF(N181="snížená",J181,0)</f>
        <v>0</v>
      </c>
      <c r="BG181" s="214">
        <f>IF(N181="zákl. přenesená",J181,0)</f>
        <v>0</v>
      </c>
      <c r="BH181" s="214">
        <f>IF(N181="sníž. přenesená",J181,0)</f>
        <v>0</v>
      </c>
      <c r="BI181" s="214">
        <f>IF(N181="nulová",J181,0)</f>
        <v>0</v>
      </c>
      <c r="BJ181" s="15" t="s">
        <v>77</v>
      </c>
      <c r="BK181" s="214">
        <f>ROUND(I181*H181,2)</f>
        <v>0</v>
      </c>
      <c r="BL181" s="15" t="s">
        <v>169</v>
      </c>
      <c r="BM181" s="213" t="s">
        <v>1636</v>
      </c>
    </row>
    <row r="182" spans="1:65" s="2" customFormat="1" ht="21.75" customHeight="1">
      <c r="A182" s="36"/>
      <c r="B182" s="37"/>
      <c r="C182" s="202" t="s">
        <v>656</v>
      </c>
      <c r="D182" s="202" t="s">
        <v>164</v>
      </c>
      <c r="E182" s="203" t="s">
        <v>4162</v>
      </c>
      <c r="F182" s="204" t="s">
        <v>4163</v>
      </c>
      <c r="G182" s="205" t="s">
        <v>327</v>
      </c>
      <c r="H182" s="206">
        <v>160</v>
      </c>
      <c r="I182" s="207"/>
      <c r="J182" s="208">
        <f>ROUND(I182*H182,2)</f>
        <v>0</v>
      </c>
      <c r="K182" s="204" t="s">
        <v>19</v>
      </c>
      <c r="L182" s="42"/>
      <c r="M182" s="235" t="s">
        <v>19</v>
      </c>
      <c r="N182" s="236" t="s">
        <v>40</v>
      </c>
      <c r="O182" s="232"/>
      <c r="P182" s="237">
        <f>O182*H182</f>
        <v>0</v>
      </c>
      <c r="Q182" s="237">
        <v>0</v>
      </c>
      <c r="R182" s="237">
        <f>Q182*H182</f>
        <v>0</v>
      </c>
      <c r="S182" s="237">
        <v>0</v>
      </c>
      <c r="T182" s="238">
        <f>S182*H182</f>
        <v>0</v>
      </c>
      <c r="U182" s="36"/>
      <c r="V182" s="36"/>
      <c r="W182" s="36"/>
      <c r="X182" s="36"/>
      <c r="Y182" s="36"/>
      <c r="Z182" s="36"/>
      <c r="AA182" s="36"/>
      <c r="AB182" s="36"/>
      <c r="AC182" s="36"/>
      <c r="AD182" s="36"/>
      <c r="AE182" s="36"/>
      <c r="AR182" s="213" t="s">
        <v>169</v>
      </c>
      <c r="AT182" s="213" t="s">
        <v>164</v>
      </c>
      <c r="AU182" s="213" t="s">
        <v>77</v>
      </c>
      <c r="AY182" s="15" t="s">
        <v>162</v>
      </c>
      <c r="BE182" s="214">
        <f>IF(N182="základní",J182,0)</f>
        <v>0</v>
      </c>
      <c r="BF182" s="214">
        <f>IF(N182="snížená",J182,0)</f>
        <v>0</v>
      </c>
      <c r="BG182" s="214">
        <f>IF(N182="zákl. přenesená",J182,0)</f>
        <v>0</v>
      </c>
      <c r="BH182" s="214">
        <f>IF(N182="sníž. přenesená",J182,0)</f>
        <v>0</v>
      </c>
      <c r="BI182" s="214">
        <f>IF(N182="nulová",J182,0)</f>
        <v>0</v>
      </c>
      <c r="BJ182" s="15" t="s">
        <v>77</v>
      </c>
      <c r="BK182" s="214">
        <f>ROUND(I182*H182,2)</f>
        <v>0</v>
      </c>
      <c r="BL182" s="15" t="s">
        <v>169</v>
      </c>
      <c r="BM182" s="213" t="s">
        <v>1643</v>
      </c>
    </row>
    <row r="183" spans="1:31" s="2" customFormat="1" ht="6.95" customHeight="1">
      <c r="A183" s="36"/>
      <c r="B183" s="57"/>
      <c r="C183" s="58"/>
      <c r="D183" s="58"/>
      <c r="E183" s="58"/>
      <c r="F183" s="58"/>
      <c r="G183" s="58"/>
      <c r="H183" s="58"/>
      <c r="I183" s="58"/>
      <c r="J183" s="58"/>
      <c r="K183" s="58"/>
      <c r="L183" s="42"/>
      <c r="M183" s="36"/>
      <c r="O183" s="36"/>
      <c r="P183" s="36"/>
      <c r="Q183" s="36"/>
      <c r="R183" s="36"/>
      <c r="S183" s="36"/>
      <c r="T183" s="36"/>
      <c r="U183" s="36"/>
      <c r="V183" s="36"/>
      <c r="W183" s="36"/>
      <c r="X183" s="36"/>
      <c r="Y183" s="36"/>
      <c r="Z183" s="36"/>
      <c r="AA183" s="36"/>
      <c r="AB183" s="36"/>
      <c r="AC183" s="36"/>
      <c r="AD183" s="36"/>
      <c r="AE183" s="36"/>
    </row>
  </sheetData>
  <sheetProtection password="CC35" sheet="1" objects="1" scenarios="1" formatColumns="0" formatRows="0" autoFilter="0"/>
  <autoFilter ref="C81:K182"/>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100</v>
      </c>
    </row>
    <row r="3" spans="2:46" s="1" customFormat="1" ht="6.95" customHeight="1">
      <c r="B3" s="126"/>
      <c r="C3" s="127"/>
      <c r="D3" s="127"/>
      <c r="E3" s="127"/>
      <c r="F3" s="127"/>
      <c r="G3" s="127"/>
      <c r="H3" s="127"/>
      <c r="I3" s="127"/>
      <c r="J3" s="127"/>
      <c r="K3" s="127"/>
      <c r="L3" s="18"/>
      <c r="AT3" s="15" t="s">
        <v>79</v>
      </c>
    </row>
    <row r="4" spans="2:46" s="1" customFormat="1" ht="24.95" customHeight="1">
      <c r="B4" s="18"/>
      <c r="D4" s="128" t="s">
        <v>110</v>
      </c>
      <c r="L4" s="18"/>
      <c r="M4" s="129" t="s">
        <v>10</v>
      </c>
      <c r="AT4" s="15" t="s">
        <v>4</v>
      </c>
    </row>
    <row r="5" spans="2:12" s="1" customFormat="1" ht="6.95" customHeight="1">
      <c r="B5" s="18"/>
      <c r="L5" s="18"/>
    </row>
    <row r="6" spans="2:12" s="1" customFormat="1" ht="12" customHeight="1">
      <c r="B6" s="18"/>
      <c r="D6" s="130" t="s">
        <v>16</v>
      </c>
      <c r="L6" s="18"/>
    </row>
    <row r="7" spans="2:12" s="1" customFormat="1" ht="16.5" customHeight="1">
      <c r="B7" s="18"/>
      <c r="E7" s="131" t="str">
        <f>'Rekapitulace stavby'!K6</f>
        <v>SPŠS Havlíčkův Brod</v>
      </c>
      <c r="F7" s="130"/>
      <c r="G7" s="130"/>
      <c r="H7" s="130"/>
      <c r="L7" s="18"/>
    </row>
    <row r="8" spans="1:31" s="2" customFormat="1" ht="12" customHeight="1">
      <c r="A8" s="36"/>
      <c r="B8" s="42"/>
      <c r="C8" s="36"/>
      <c r="D8" s="130" t="s">
        <v>111</v>
      </c>
      <c r="E8" s="36"/>
      <c r="F8" s="36"/>
      <c r="G8" s="36"/>
      <c r="H8" s="36"/>
      <c r="I8" s="36"/>
      <c r="J8" s="36"/>
      <c r="K8" s="36"/>
      <c r="L8" s="132"/>
      <c r="S8" s="36"/>
      <c r="T8" s="36"/>
      <c r="U8" s="36"/>
      <c r="V8" s="36"/>
      <c r="W8" s="36"/>
      <c r="X8" s="36"/>
      <c r="Y8" s="36"/>
      <c r="Z8" s="36"/>
      <c r="AA8" s="36"/>
      <c r="AB8" s="36"/>
      <c r="AC8" s="36"/>
      <c r="AD8" s="36"/>
      <c r="AE8" s="36"/>
    </row>
    <row r="9" spans="1:31" s="2" customFormat="1" ht="16.5" customHeight="1">
      <c r="A9" s="36"/>
      <c r="B9" s="42"/>
      <c r="C9" s="36"/>
      <c r="D9" s="36"/>
      <c r="E9" s="133" t="s">
        <v>4164</v>
      </c>
      <c r="F9" s="36"/>
      <c r="G9" s="36"/>
      <c r="H9" s="36"/>
      <c r="I9" s="36"/>
      <c r="J9" s="36"/>
      <c r="K9" s="36"/>
      <c r="L9" s="132"/>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132"/>
      <c r="S10" s="36"/>
      <c r="T10" s="36"/>
      <c r="U10" s="36"/>
      <c r="V10" s="36"/>
      <c r="W10" s="36"/>
      <c r="X10" s="36"/>
      <c r="Y10" s="36"/>
      <c r="Z10" s="36"/>
      <c r="AA10" s="36"/>
      <c r="AB10" s="36"/>
      <c r="AC10" s="36"/>
      <c r="AD10" s="36"/>
      <c r="AE10" s="36"/>
    </row>
    <row r="11" spans="1:31" s="2" customFormat="1" ht="12" customHeight="1">
      <c r="A11" s="36"/>
      <c r="B11" s="42"/>
      <c r="C11" s="36"/>
      <c r="D11" s="130" t="s">
        <v>18</v>
      </c>
      <c r="E11" s="36"/>
      <c r="F11" s="134" t="s">
        <v>19</v>
      </c>
      <c r="G11" s="36"/>
      <c r="H11" s="36"/>
      <c r="I11" s="130" t="s">
        <v>20</v>
      </c>
      <c r="J11" s="134" t="s">
        <v>19</v>
      </c>
      <c r="K11" s="36"/>
      <c r="L11" s="132"/>
      <c r="S11" s="36"/>
      <c r="T11" s="36"/>
      <c r="U11" s="36"/>
      <c r="V11" s="36"/>
      <c r="W11" s="36"/>
      <c r="X11" s="36"/>
      <c r="Y11" s="36"/>
      <c r="Z11" s="36"/>
      <c r="AA11" s="36"/>
      <c r="AB11" s="36"/>
      <c r="AC11" s="36"/>
      <c r="AD11" s="36"/>
      <c r="AE11" s="36"/>
    </row>
    <row r="12" spans="1:31" s="2" customFormat="1" ht="12" customHeight="1">
      <c r="A12" s="36"/>
      <c r="B12" s="42"/>
      <c r="C12" s="36"/>
      <c r="D12" s="130" t="s">
        <v>21</v>
      </c>
      <c r="E12" s="36"/>
      <c r="F12" s="134" t="s">
        <v>22</v>
      </c>
      <c r="G12" s="36"/>
      <c r="H12" s="36"/>
      <c r="I12" s="130" t="s">
        <v>23</v>
      </c>
      <c r="J12" s="135" t="str">
        <f>'Rekapitulace stavby'!AN8</f>
        <v>27. 9. 2023</v>
      </c>
      <c r="K12" s="36"/>
      <c r="L12" s="132"/>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132"/>
      <c r="S13" s="36"/>
      <c r="T13" s="36"/>
      <c r="U13" s="36"/>
      <c r="V13" s="36"/>
      <c r="W13" s="36"/>
      <c r="X13" s="36"/>
      <c r="Y13" s="36"/>
      <c r="Z13" s="36"/>
      <c r="AA13" s="36"/>
      <c r="AB13" s="36"/>
      <c r="AC13" s="36"/>
      <c r="AD13" s="36"/>
      <c r="AE13" s="36"/>
    </row>
    <row r="14" spans="1:31" s="2" customFormat="1" ht="12" customHeight="1">
      <c r="A14" s="36"/>
      <c r="B14" s="42"/>
      <c r="C14" s="36"/>
      <c r="D14" s="130" t="s">
        <v>25</v>
      </c>
      <c r="E14" s="36"/>
      <c r="F14" s="36"/>
      <c r="G14" s="36"/>
      <c r="H14" s="36"/>
      <c r="I14" s="130" t="s">
        <v>26</v>
      </c>
      <c r="J14" s="134" t="str">
        <f>IF('Rekapitulace stavby'!AN10="","",'Rekapitulace stavby'!AN10)</f>
        <v/>
      </c>
      <c r="K14" s="36"/>
      <c r="L14" s="132"/>
      <c r="S14" s="36"/>
      <c r="T14" s="36"/>
      <c r="U14" s="36"/>
      <c r="V14" s="36"/>
      <c r="W14" s="36"/>
      <c r="X14" s="36"/>
      <c r="Y14" s="36"/>
      <c r="Z14" s="36"/>
      <c r="AA14" s="36"/>
      <c r="AB14" s="36"/>
      <c r="AC14" s="36"/>
      <c r="AD14" s="36"/>
      <c r="AE14" s="36"/>
    </row>
    <row r="15" spans="1:31" s="2" customFormat="1" ht="18" customHeight="1">
      <c r="A15" s="36"/>
      <c r="B15" s="42"/>
      <c r="C15" s="36"/>
      <c r="D15" s="36"/>
      <c r="E15" s="134" t="str">
        <f>IF('Rekapitulace stavby'!E11="","",'Rekapitulace stavby'!E11)</f>
        <v xml:space="preserve"> </v>
      </c>
      <c r="F15" s="36"/>
      <c r="G15" s="36"/>
      <c r="H15" s="36"/>
      <c r="I15" s="130" t="s">
        <v>27</v>
      </c>
      <c r="J15" s="134" t="str">
        <f>IF('Rekapitulace stavby'!AN11="","",'Rekapitulace stavby'!AN11)</f>
        <v/>
      </c>
      <c r="K15" s="36"/>
      <c r="L15" s="132"/>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132"/>
      <c r="S16" s="36"/>
      <c r="T16" s="36"/>
      <c r="U16" s="36"/>
      <c r="V16" s="36"/>
      <c r="W16" s="36"/>
      <c r="X16" s="36"/>
      <c r="Y16" s="36"/>
      <c r="Z16" s="36"/>
      <c r="AA16" s="36"/>
      <c r="AB16" s="36"/>
      <c r="AC16" s="36"/>
      <c r="AD16" s="36"/>
      <c r="AE16" s="36"/>
    </row>
    <row r="17" spans="1:31" s="2" customFormat="1" ht="12" customHeight="1">
      <c r="A17" s="36"/>
      <c r="B17" s="42"/>
      <c r="C17" s="36"/>
      <c r="D17" s="130" t="s">
        <v>28</v>
      </c>
      <c r="E17" s="36"/>
      <c r="F17" s="36"/>
      <c r="G17" s="36"/>
      <c r="H17" s="36"/>
      <c r="I17" s="130" t="s">
        <v>26</v>
      </c>
      <c r="J17" s="31" t="str">
        <f>'Rekapitulace stavby'!AN13</f>
        <v>Vyplň údaj</v>
      </c>
      <c r="K17" s="36"/>
      <c r="L17" s="132"/>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4"/>
      <c r="G18" s="134"/>
      <c r="H18" s="134"/>
      <c r="I18" s="130" t="s">
        <v>27</v>
      </c>
      <c r="J18" s="31" t="str">
        <f>'Rekapitulace stavby'!AN14</f>
        <v>Vyplň údaj</v>
      </c>
      <c r="K18" s="36"/>
      <c r="L18" s="132"/>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132"/>
      <c r="S19" s="36"/>
      <c r="T19" s="36"/>
      <c r="U19" s="36"/>
      <c r="V19" s="36"/>
      <c r="W19" s="36"/>
      <c r="X19" s="36"/>
      <c r="Y19" s="36"/>
      <c r="Z19" s="36"/>
      <c r="AA19" s="36"/>
      <c r="AB19" s="36"/>
      <c r="AC19" s="36"/>
      <c r="AD19" s="36"/>
      <c r="AE19" s="36"/>
    </row>
    <row r="20" spans="1:31" s="2" customFormat="1" ht="12" customHeight="1">
      <c r="A20" s="36"/>
      <c r="B20" s="42"/>
      <c r="C20" s="36"/>
      <c r="D20" s="130" t="s">
        <v>30</v>
      </c>
      <c r="E20" s="36"/>
      <c r="F20" s="36"/>
      <c r="G20" s="36"/>
      <c r="H20" s="36"/>
      <c r="I20" s="130" t="s">
        <v>26</v>
      </c>
      <c r="J20" s="134" t="str">
        <f>IF('Rekapitulace stavby'!AN16="","",'Rekapitulace stavby'!AN16)</f>
        <v/>
      </c>
      <c r="K20" s="36"/>
      <c r="L20" s="132"/>
      <c r="S20" s="36"/>
      <c r="T20" s="36"/>
      <c r="U20" s="36"/>
      <c r="V20" s="36"/>
      <c r="W20" s="36"/>
      <c r="X20" s="36"/>
      <c r="Y20" s="36"/>
      <c r="Z20" s="36"/>
      <c r="AA20" s="36"/>
      <c r="AB20" s="36"/>
      <c r="AC20" s="36"/>
      <c r="AD20" s="36"/>
      <c r="AE20" s="36"/>
    </row>
    <row r="21" spans="1:31" s="2" customFormat="1" ht="18" customHeight="1">
      <c r="A21" s="36"/>
      <c r="B21" s="42"/>
      <c r="C21" s="36"/>
      <c r="D21" s="36"/>
      <c r="E21" s="134" t="str">
        <f>IF('Rekapitulace stavby'!E17="","",'Rekapitulace stavby'!E17)</f>
        <v xml:space="preserve"> </v>
      </c>
      <c r="F21" s="36"/>
      <c r="G21" s="36"/>
      <c r="H21" s="36"/>
      <c r="I21" s="130" t="s">
        <v>27</v>
      </c>
      <c r="J21" s="134" t="str">
        <f>IF('Rekapitulace stavby'!AN17="","",'Rekapitulace stavby'!AN17)</f>
        <v/>
      </c>
      <c r="K21" s="36"/>
      <c r="L21" s="132"/>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132"/>
      <c r="S22" s="36"/>
      <c r="T22" s="36"/>
      <c r="U22" s="36"/>
      <c r="V22" s="36"/>
      <c r="W22" s="36"/>
      <c r="X22" s="36"/>
      <c r="Y22" s="36"/>
      <c r="Z22" s="36"/>
      <c r="AA22" s="36"/>
      <c r="AB22" s="36"/>
      <c r="AC22" s="36"/>
      <c r="AD22" s="36"/>
      <c r="AE22" s="36"/>
    </row>
    <row r="23" spans="1:31" s="2" customFormat="1" ht="12" customHeight="1">
      <c r="A23" s="36"/>
      <c r="B23" s="42"/>
      <c r="C23" s="36"/>
      <c r="D23" s="130" t="s">
        <v>32</v>
      </c>
      <c r="E23" s="36"/>
      <c r="F23" s="36"/>
      <c r="G23" s="36"/>
      <c r="H23" s="36"/>
      <c r="I23" s="130" t="s">
        <v>26</v>
      </c>
      <c r="J23" s="134" t="str">
        <f>IF('Rekapitulace stavby'!AN19="","",'Rekapitulace stavby'!AN19)</f>
        <v/>
      </c>
      <c r="K23" s="36"/>
      <c r="L23" s="132"/>
      <c r="S23" s="36"/>
      <c r="T23" s="36"/>
      <c r="U23" s="36"/>
      <c r="V23" s="36"/>
      <c r="W23" s="36"/>
      <c r="X23" s="36"/>
      <c r="Y23" s="36"/>
      <c r="Z23" s="36"/>
      <c r="AA23" s="36"/>
      <c r="AB23" s="36"/>
      <c r="AC23" s="36"/>
      <c r="AD23" s="36"/>
      <c r="AE23" s="36"/>
    </row>
    <row r="24" spans="1:31" s="2" customFormat="1" ht="18" customHeight="1">
      <c r="A24" s="36"/>
      <c r="B24" s="42"/>
      <c r="C24" s="36"/>
      <c r="D24" s="36"/>
      <c r="E24" s="134" t="str">
        <f>IF('Rekapitulace stavby'!E20="","",'Rekapitulace stavby'!E20)</f>
        <v xml:space="preserve"> </v>
      </c>
      <c r="F24" s="36"/>
      <c r="G24" s="36"/>
      <c r="H24" s="36"/>
      <c r="I24" s="130" t="s">
        <v>27</v>
      </c>
      <c r="J24" s="134" t="str">
        <f>IF('Rekapitulace stavby'!AN20="","",'Rekapitulace stavby'!AN20)</f>
        <v/>
      </c>
      <c r="K24" s="36"/>
      <c r="L24" s="132"/>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132"/>
      <c r="S25" s="36"/>
      <c r="T25" s="36"/>
      <c r="U25" s="36"/>
      <c r="V25" s="36"/>
      <c r="W25" s="36"/>
      <c r="X25" s="36"/>
      <c r="Y25" s="36"/>
      <c r="Z25" s="36"/>
      <c r="AA25" s="36"/>
      <c r="AB25" s="36"/>
      <c r="AC25" s="36"/>
      <c r="AD25" s="36"/>
      <c r="AE25" s="36"/>
    </row>
    <row r="26" spans="1:31" s="2" customFormat="1" ht="12" customHeight="1">
      <c r="A26" s="36"/>
      <c r="B26" s="42"/>
      <c r="C26" s="36"/>
      <c r="D26" s="130" t="s">
        <v>33</v>
      </c>
      <c r="E26" s="36"/>
      <c r="F26" s="36"/>
      <c r="G26" s="36"/>
      <c r="H26" s="36"/>
      <c r="I26" s="36"/>
      <c r="J26" s="36"/>
      <c r="K26" s="36"/>
      <c r="L26" s="132"/>
      <c r="S26" s="36"/>
      <c r="T26" s="36"/>
      <c r="U26" s="36"/>
      <c r="V26" s="36"/>
      <c r="W26" s="36"/>
      <c r="X26" s="36"/>
      <c r="Y26" s="36"/>
      <c r="Z26" s="36"/>
      <c r="AA26" s="36"/>
      <c r="AB26" s="36"/>
      <c r="AC26" s="36"/>
      <c r="AD26" s="36"/>
      <c r="AE26" s="36"/>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36"/>
      <c r="B28" s="42"/>
      <c r="C28" s="36"/>
      <c r="D28" s="36"/>
      <c r="E28" s="36"/>
      <c r="F28" s="36"/>
      <c r="G28" s="36"/>
      <c r="H28" s="36"/>
      <c r="I28" s="36"/>
      <c r="J28" s="36"/>
      <c r="K28" s="36"/>
      <c r="L28" s="132"/>
      <c r="S28" s="36"/>
      <c r="T28" s="36"/>
      <c r="U28" s="36"/>
      <c r="V28" s="36"/>
      <c r="W28" s="36"/>
      <c r="X28" s="36"/>
      <c r="Y28" s="36"/>
      <c r="Z28" s="36"/>
      <c r="AA28" s="36"/>
      <c r="AB28" s="36"/>
      <c r="AC28" s="36"/>
      <c r="AD28" s="36"/>
      <c r="AE28" s="36"/>
    </row>
    <row r="29" spans="1:31" s="2" customFormat="1" ht="6.95" customHeight="1">
      <c r="A29" s="36"/>
      <c r="B29" s="42"/>
      <c r="C29" s="36"/>
      <c r="D29" s="140"/>
      <c r="E29" s="140"/>
      <c r="F29" s="140"/>
      <c r="G29" s="140"/>
      <c r="H29" s="140"/>
      <c r="I29" s="140"/>
      <c r="J29" s="140"/>
      <c r="K29" s="140"/>
      <c r="L29" s="132"/>
      <c r="S29" s="36"/>
      <c r="T29" s="36"/>
      <c r="U29" s="36"/>
      <c r="V29" s="36"/>
      <c r="W29" s="36"/>
      <c r="X29" s="36"/>
      <c r="Y29" s="36"/>
      <c r="Z29" s="36"/>
      <c r="AA29" s="36"/>
      <c r="AB29" s="36"/>
      <c r="AC29" s="36"/>
      <c r="AD29" s="36"/>
      <c r="AE29" s="36"/>
    </row>
    <row r="30" spans="1:31" s="2" customFormat="1" ht="25.4" customHeight="1">
      <c r="A30" s="36"/>
      <c r="B30" s="42"/>
      <c r="C30" s="36"/>
      <c r="D30" s="141" t="s">
        <v>35</v>
      </c>
      <c r="E30" s="36"/>
      <c r="F30" s="36"/>
      <c r="G30" s="36"/>
      <c r="H30" s="36"/>
      <c r="I30" s="36"/>
      <c r="J30" s="142">
        <f>ROUND(J82,2)</f>
        <v>0</v>
      </c>
      <c r="K30" s="36"/>
      <c r="L30" s="132"/>
      <c r="S30" s="36"/>
      <c r="T30" s="36"/>
      <c r="U30" s="36"/>
      <c r="V30" s="36"/>
      <c r="W30" s="36"/>
      <c r="X30" s="36"/>
      <c r="Y30" s="36"/>
      <c r="Z30" s="36"/>
      <c r="AA30" s="36"/>
      <c r="AB30" s="36"/>
      <c r="AC30" s="36"/>
      <c r="AD30" s="36"/>
      <c r="AE30" s="36"/>
    </row>
    <row r="31" spans="1:31" s="2" customFormat="1" ht="6.95" customHeight="1">
      <c r="A31" s="36"/>
      <c r="B31" s="42"/>
      <c r="C31" s="36"/>
      <c r="D31" s="140"/>
      <c r="E31" s="140"/>
      <c r="F31" s="140"/>
      <c r="G31" s="140"/>
      <c r="H31" s="140"/>
      <c r="I31" s="140"/>
      <c r="J31" s="140"/>
      <c r="K31" s="140"/>
      <c r="L31" s="132"/>
      <c r="S31" s="36"/>
      <c r="T31" s="36"/>
      <c r="U31" s="36"/>
      <c r="V31" s="36"/>
      <c r="W31" s="36"/>
      <c r="X31" s="36"/>
      <c r="Y31" s="36"/>
      <c r="Z31" s="36"/>
      <c r="AA31" s="36"/>
      <c r="AB31" s="36"/>
      <c r="AC31" s="36"/>
      <c r="AD31" s="36"/>
      <c r="AE31" s="36"/>
    </row>
    <row r="32" spans="1:31" s="2" customFormat="1" ht="14.4" customHeight="1">
      <c r="A32" s="36"/>
      <c r="B32" s="42"/>
      <c r="C32" s="36"/>
      <c r="D32" s="36"/>
      <c r="E32" s="36"/>
      <c r="F32" s="143" t="s">
        <v>37</v>
      </c>
      <c r="G32" s="36"/>
      <c r="H32" s="36"/>
      <c r="I32" s="143" t="s">
        <v>36</v>
      </c>
      <c r="J32" s="143" t="s">
        <v>38</v>
      </c>
      <c r="K32" s="36"/>
      <c r="L32" s="132"/>
      <c r="S32" s="36"/>
      <c r="T32" s="36"/>
      <c r="U32" s="36"/>
      <c r="V32" s="36"/>
      <c r="W32" s="36"/>
      <c r="X32" s="36"/>
      <c r="Y32" s="36"/>
      <c r="Z32" s="36"/>
      <c r="AA32" s="36"/>
      <c r="AB32" s="36"/>
      <c r="AC32" s="36"/>
      <c r="AD32" s="36"/>
      <c r="AE32" s="36"/>
    </row>
    <row r="33" spans="1:31" s="2" customFormat="1" ht="14.4" customHeight="1">
      <c r="A33" s="36"/>
      <c r="B33" s="42"/>
      <c r="C33" s="36"/>
      <c r="D33" s="144" t="s">
        <v>39</v>
      </c>
      <c r="E33" s="130" t="s">
        <v>40</v>
      </c>
      <c r="F33" s="145">
        <f>ROUND((SUM(BE82:BE129)),2)</f>
        <v>0</v>
      </c>
      <c r="G33" s="36"/>
      <c r="H33" s="36"/>
      <c r="I33" s="146">
        <v>0.21</v>
      </c>
      <c r="J33" s="145">
        <f>ROUND(((SUM(BE82:BE129))*I33),2)</f>
        <v>0</v>
      </c>
      <c r="K33" s="36"/>
      <c r="L33" s="132"/>
      <c r="S33" s="36"/>
      <c r="T33" s="36"/>
      <c r="U33" s="36"/>
      <c r="V33" s="36"/>
      <c r="W33" s="36"/>
      <c r="X33" s="36"/>
      <c r="Y33" s="36"/>
      <c r="Z33" s="36"/>
      <c r="AA33" s="36"/>
      <c r="AB33" s="36"/>
      <c r="AC33" s="36"/>
      <c r="AD33" s="36"/>
      <c r="AE33" s="36"/>
    </row>
    <row r="34" spans="1:31" s="2" customFormat="1" ht="14.4" customHeight="1">
      <c r="A34" s="36"/>
      <c r="B34" s="42"/>
      <c r="C34" s="36"/>
      <c r="D34" s="36"/>
      <c r="E34" s="130" t="s">
        <v>41</v>
      </c>
      <c r="F34" s="145">
        <f>ROUND((SUM(BF82:BF129)),2)</f>
        <v>0</v>
      </c>
      <c r="G34" s="36"/>
      <c r="H34" s="36"/>
      <c r="I34" s="146">
        <v>0.15</v>
      </c>
      <c r="J34" s="145">
        <f>ROUND(((SUM(BF82:BF129))*I34),2)</f>
        <v>0</v>
      </c>
      <c r="K34" s="36"/>
      <c r="L34" s="132"/>
      <c r="S34" s="36"/>
      <c r="T34" s="36"/>
      <c r="U34" s="36"/>
      <c r="V34" s="36"/>
      <c r="W34" s="36"/>
      <c r="X34" s="36"/>
      <c r="Y34" s="36"/>
      <c r="Z34" s="36"/>
      <c r="AA34" s="36"/>
      <c r="AB34" s="36"/>
      <c r="AC34" s="36"/>
      <c r="AD34" s="36"/>
      <c r="AE34" s="36"/>
    </row>
    <row r="35" spans="1:31" s="2" customFormat="1" ht="14.4" customHeight="1" hidden="1">
      <c r="A35" s="36"/>
      <c r="B35" s="42"/>
      <c r="C35" s="36"/>
      <c r="D35" s="36"/>
      <c r="E35" s="130" t="s">
        <v>42</v>
      </c>
      <c r="F35" s="145">
        <f>ROUND((SUM(BG82:BG129)),2)</f>
        <v>0</v>
      </c>
      <c r="G35" s="36"/>
      <c r="H35" s="36"/>
      <c r="I35" s="146">
        <v>0.21</v>
      </c>
      <c r="J35" s="145">
        <f>0</f>
        <v>0</v>
      </c>
      <c r="K35" s="36"/>
      <c r="L35" s="132"/>
      <c r="S35" s="36"/>
      <c r="T35" s="36"/>
      <c r="U35" s="36"/>
      <c r="V35" s="36"/>
      <c r="W35" s="36"/>
      <c r="X35" s="36"/>
      <c r="Y35" s="36"/>
      <c r="Z35" s="36"/>
      <c r="AA35" s="36"/>
      <c r="AB35" s="36"/>
      <c r="AC35" s="36"/>
      <c r="AD35" s="36"/>
      <c r="AE35" s="36"/>
    </row>
    <row r="36" spans="1:31" s="2" customFormat="1" ht="14.4" customHeight="1" hidden="1">
      <c r="A36" s="36"/>
      <c r="B36" s="42"/>
      <c r="C36" s="36"/>
      <c r="D36" s="36"/>
      <c r="E36" s="130" t="s">
        <v>43</v>
      </c>
      <c r="F36" s="145">
        <f>ROUND((SUM(BH82:BH129)),2)</f>
        <v>0</v>
      </c>
      <c r="G36" s="36"/>
      <c r="H36" s="36"/>
      <c r="I36" s="146">
        <v>0.15</v>
      </c>
      <c r="J36" s="145">
        <f>0</f>
        <v>0</v>
      </c>
      <c r="K36" s="36"/>
      <c r="L36" s="132"/>
      <c r="S36" s="36"/>
      <c r="T36" s="36"/>
      <c r="U36" s="36"/>
      <c r="V36" s="36"/>
      <c r="W36" s="36"/>
      <c r="X36" s="36"/>
      <c r="Y36" s="36"/>
      <c r="Z36" s="36"/>
      <c r="AA36" s="36"/>
      <c r="AB36" s="36"/>
      <c r="AC36" s="36"/>
      <c r="AD36" s="36"/>
      <c r="AE36" s="36"/>
    </row>
    <row r="37" spans="1:31" s="2" customFormat="1" ht="14.4" customHeight="1" hidden="1">
      <c r="A37" s="36"/>
      <c r="B37" s="42"/>
      <c r="C37" s="36"/>
      <c r="D37" s="36"/>
      <c r="E37" s="130" t="s">
        <v>44</v>
      </c>
      <c r="F37" s="145">
        <f>ROUND((SUM(BI82:BI129)),2)</f>
        <v>0</v>
      </c>
      <c r="G37" s="36"/>
      <c r="H37" s="36"/>
      <c r="I37" s="146">
        <v>0</v>
      </c>
      <c r="J37" s="145">
        <f>0</f>
        <v>0</v>
      </c>
      <c r="K37" s="36"/>
      <c r="L37" s="132"/>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132"/>
      <c r="S38" s="36"/>
      <c r="T38" s="36"/>
      <c r="U38" s="36"/>
      <c r="V38" s="36"/>
      <c r="W38" s="36"/>
      <c r="X38" s="36"/>
      <c r="Y38" s="36"/>
      <c r="Z38" s="36"/>
      <c r="AA38" s="36"/>
      <c r="AB38" s="36"/>
      <c r="AC38" s="36"/>
      <c r="AD38" s="36"/>
      <c r="AE38" s="36"/>
    </row>
    <row r="39" spans="1:31" s="2" customFormat="1" ht="25.4" customHeight="1">
      <c r="A39" s="36"/>
      <c r="B39" s="42"/>
      <c r="C39" s="147"/>
      <c r="D39" s="148" t="s">
        <v>45</v>
      </c>
      <c r="E39" s="149"/>
      <c r="F39" s="149"/>
      <c r="G39" s="150" t="s">
        <v>46</v>
      </c>
      <c r="H39" s="151" t="s">
        <v>47</v>
      </c>
      <c r="I39" s="149"/>
      <c r="J39" s="152">
        <f>SUM(J30:J37)</f>
        <v>0</v>
      </c>
      <c r="K39" s="153"/>
      <c r="L39" s="132"/>
      <c r="S39" s="36"/>
      <c r="T39" s="36"/>
      <c r="U39" s="36"/>
      <c r="V39" s="36"/>
      <c r="W39" s="36"/>
      <c r="X39" s="36"/>
      <c r="Y39" s="36"/>
      <c r="Z39" s="36"/>
      <c r="AA39" s="36"/>
      <c r="AB39" s="36"/>
      <c r="AC39" s="36"/>
      <c r="AD39" s="36"/>
      <c r="AE39" s="36"/>
    </row>
    <row r="40" spans="1:31" s="2" customFormat="1" ht="14.4" customHeight="1">
      <c r="A40" s="36"/>
      <c r="B40" s="154"/>
      <c r="C40" s="155"/>
      <c r="D40" s="155"/>
      <c r="E40" s="155"/>
      <c r="F40" s="155"/>
      <c r="G40" s="155"/>
      <c r="H40" s="155"/>
      <c r="I40" s="155"/>
      <c r="J40" s="155"/>
      <c r="K40" s="155"/>
      <c r="L40" s="132"/>
      <c r="S40" s="36"/>
      <c r="T40" s="36"/>
      <c r="U40" s="36"/>
      <c r="V40" s="36"/>
      <c r="W40" s="36"/>
      <c r="X40" s="36"/>
      <c r="Y40" s="36"/>
      <c r="Z40" s="36"/>
      <c r="AA40" s="36"/>
      <c r="AB40" s="36"/>
      <c r="AC40" s="36"/>
      <c r="AD40" s="36"/>
      <c r="AE40" s="36"/>
    </row>
    <row r="44" spans="1:31" s="2" customFormat="1" ht="6.95" customHeight="1">
      <c r="A44" s="36"/>
      <c r="B44" s="156"/>
      <c r="C44" s="157"/>
      <c r="D44" s="157"/>
      <c r="E44" s="157"/>
      <c r="F44" s="157"/>
      <c r="G44" s="157"/>
      <c r="H44" s="157"/>
      <c r="I44" s="157"/>
      <c r="J44" s="157"/>
      <c r="K44" s="157"/>
      <c r="L44" s="132"/>
      <c r="S44" s="36"/>
      <c r="T44" s="36"/>
      <c r="U44" s="36"/>
      <c r="V44" s="36"/>
      <c r="W44" s="36"/>
      <c r="X44" s="36"/>
      <c r="Y44" s="36"/>
      <c r="Z44" s="36"/>
      <c r="AA44" s="36"/>
      <c r="AB44" s="36"/>
      <c r="AC44" s="36"/>
      <c r="AD44" s="36"/>
      <c r="AE44" s="36"/>
    </row>
    <row r="45" spans="1:31" s="2" customFormat="1" ht="24.95" customHeight="1">
      <c r="A45" s="36"/>
      <c r="B45" s="37"/>
      <c r="C45" s="21" t="s">
        <v>113</v>
      </c>
      <c r="D45" s="38"/>
      <c r="E45" s="38"/>
      <c r="F45" s="38"/>
      <c r="G45" s="38"/>
      <c r="H45" s="38"/>
      <c r="I45" s="38"/>
      <c r="J45" s="38"/>
      <c r="K45" s="38"/>
      <c r="L45" s="13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32"/>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32"/>
      <c r="S47" s="36"/>
      <c r="T47" s="36"/>
      <c r="U47" s="36"/>
      <c r="V47" s="36"/>
      <c r="W47" s="36"/>
      <c r="X47" s="36"/>
      <c r="Y47" s="36"/>
      <c r="Z47" s="36"/>
      <c r="AA47" s="36"/>
      <c r="AB47" s="36"/>
      <c r="AC47" s="36"/>
      <c r="AD47" s="36"/>
      <c r="AE47" s="36"/>
    </row>
    <row r="48" spans="1:31" s="2" customFormat="1" ht="16.5" customHeight="1">
      <c r="A48" s="36"/>
      <c r="B48" s="37"/>
      <c r="C48" s="38"/>
      <c r="D48" s="38"/>
      <c r="E48" s="158" t="str">
        <f>E7</f>
        <v>SPŠS Havlíčkův Brod</v>
      </c>
      <c r="F48" s="30"/>
      <c r="G48" s="30"/>
      <c r="H48" s="30"/>
      <c r="I48" s="38"/>
      <c r="J48" s="38"/>
      <c r="K48" s="38"/>
      <c r="L48" s="132"/>
      <c r="S48" s="36"/>
      <c r="T48" s="36"/>
      <c r="U48" s="36"/>
      <c r="V48" s="36"/>
      <c r="W48" s="36"/>
      <c r="X48" s="36"/>
      <c r="Y48" s="36"/>
      <c r="Z48" s="36"/>
      <c r="AA48" s="36"/>
      <c r="AB48" s="36"/>
      <c r="AC48" s="36"/>
      <c r="AD48" s="36"/>
      <c r="AE48" s="36"/>
    </row>
    <row r="49" spans="1:31" s="2" customFormat="1" ht="12" customHeight="1">
      <c r="A49" s="36"/>
      <c r="B49" s="37"/>
      <c r="C49" s="30" t="s">
        <v>111</v>
      </c>
      <c r="D49" s="38"/>
      <c r="E49" s="38"/>
      <c r="F49" s="38"/>
      <c r="G49" s="38"/>
      <c r="H49" s="38"/>
      <c r="I49" s="38"/>
      <c r="J49" s="38"/>
      <c r="K49" s="38"/>
      <c r="L49" s="132"/>
      <c r="S49" s="36"/>
      <c r="T49" s="36"/>
      <c r="U49" s="36"/>
      <c r="V49" s="36"/>
      <c r="W49" s="36"/>
      <c r="X49" s="36"/>
      <c r="Y49" s="36"/>
      <c r="Z49" s="36"/>
      <c r="AA49" s="36"/>
      <c r="AB49" s="36"/>
      <c r="AC49" s="36"/>
      <c r="AD49" s="36"/>
      <c r="AE49" s="36"/>
    </row>
    <row r="50" spans="1:31" s="2" customFormat="1" ht="16.5" customHeight="1">
      <c r="A50" s="36"/>
      <c r="B50" s="37"/>
      <c r="C50" s="38"/>
      <c r="D50" s="38"/>
      <c r="E50" s="67" t="str">
        <f>E9</f>
        <v>08 - El - slabo</v>
      </c>
      <c r="F50" s="38"/>
      <c r="G50" s="38"/>
      <c r="H50" s="38"/>
      <c r="I50" s="38"/>
      <c r="J50" s="38"/>
      <c r="K50" s="38"/>
      <c r="L50" s="13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32"/>
      <c r="S51" s="36"/>
      <c r="T51" s="36"/>
      <c r="U51" s="36"/>
      <c r="V51" s="36"/>
      <c r="W51" s="36"/>
      <c r="X51" s="36"/>
      <c r="Y51" s="36"/>
      <c r="Z51" s="36"/>
      <c r="AA51" s="36"/>
      <c r="AB51" s="36"/>
      <c r="AC51" s="36"/>
      <c r="AD51" s="36"/>
      <c r="AE51" s="36"/>
    </row>
    <row r="52" spans="1:31" s="2" customFormat="1" ht="12" customHeight="1">
      <c r="A52" s="36"/>
      <c r="B52" s="37"/>
      <c r="C52" s="30" t="s">
        <v>21</v>
      </c>
      <c r="D52" s="38"/>
      <c r="E52" s="38"/>
      <c r="F52" s="25" t="str">
        <f>F12</f>
        <v xml:space="preserve"> </v>
      </c>
      <c r="G52" s="38"/>
      <c r="H52" s="38"/>
      <c r="I52" s="30" t="s">
        <v>23</v>
      </c>
      <c r="J52" s="70" t="str">
        <f>IF(J12="","",J12)</f>
        <v>27. 9. 2023</v>
      </c>
      <c r="K52" s="38"/>
      <c r="L52" s="13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32"/>
      <c r="S53" s="36"/>
      <c r="T53" s="36"/>
      <c r="U53" s="36"/>
      <c r="V53" s="36"/>
      <c r="W53" s="36"/>
      <c r="X53" s="36"/>
      <c r="Y53" s="36"/>
      <c r="Z53" s="36"/>
      <c r="AA53" s="36"/>
      <c r="AB53" s="36"/>
      <c r="AC53" s="36"/>
      <c r="AD53" s="36"/>
      <c r="AE53" s="36"/>
    </row>
    <row r="54" spans="1:31" s="2" customFormat="1" ht="15.15" customHeight="1">
      <c r="A54" s="36"/>
      <c r="B54" s="37"/>
      <c r="C54" s="30" t="s">
        <v>25</v>
      </c>
      <c r="D54" s="38"/>
      <c r="E54" s="38"/>
      <c r="F54" s="25" t="str">
        <f>E15</f>
        <v xml:space="preserve"> </v>
      </c>
      <c r="G54" s="38"/>
      <c r="H54" s="38"/>
      <c r="I54" s="30" t="s">
        <v>30</v>
      </c>
      <c r="J54" s="34" t="str">
        <f>E21</f>
        <v xml:space="preserve"> </v>
      </c>
      <c r="K54" s="38"/>
      <c r="L54" s="132"/>
      <c r="S54" s="36"/>
      <c r="T54" s="36"/>
      <c r="U54" s="36"/>
      <c r="V54" s="36"/>
      <c r="W54" s="36"/>
      <c r="X54" s="36"/>
      <c r="Y54" s="36"/>
      <c r="Z54" s="36"/>
      <c r="AA54" s="36"/>
      <c r="AB54" s="36"/>
      <c r="AC54" s="36"/>
      <c r="AD54" s="36"/>
      <c r="AE54" s="36"/>
    </row>
    <row r="55" spans="1:31" s="2" customFormat="1" ht="15.15" customHeight="1">
      <c r="A55" s="36"/>
      <c r="B55" s="37"/>
      <c r="C55" s="30" t="s">
        <v>28</v>
      </c>
      <c r="D55" s="38"/>
      <c r="E55" s="38"/>
      <c r="F55" s="25" t="str">
        <f>IF(E18="","",E18)</f>
        <v>Vyplň údaj</v>
      </c>
      <c r="G55" s="38"/>
      <c r="H55" s="38"/>
      <c r="I55" s="30" t="s">
        <v>32</v>
      </c>
      <c r="J55" s="34" t="str">
        <f>E24</f>
        <v xml:space="preserve"> </v>
      </c>
      <c r="K55" s="38"/>
      <c r="L55" s="132"/>
      <c r="S55" s="36"/>
      <c r="T55" s="36"/>
      <c r="U55" s="36"/>
      <c r="V55" s="36"/>
      <c r="W55" s="36"/>
      <c r="X55" s="36"/>
      <c r="Y55" s="36"/>
      <c r="Z55" s="36"/>
      <c r="AA55" s="36"/>
      <c r="AB55" s="36"/>
      <c r="AC55" s="36"/>
      <c r="AD55" s="36"/>
      <c r="AE55" s="36"/>
    </row>
    <row r="56" spans="1:31" s="2" customFormat="1" ht="10.3" customHeight="1">
      <c r="A56" s="36"/>
      <c r="B56" s="37"/>
      <c r="C56" s="38"/>
      <c r="D56" s="38"/>
      <c r="E56" s="38"/>
      <c r="F56" s="38"/>
      <c r="G56" s="38"/>
      <c r="H56" s="38"/>
      <c r="I56" s="38"/>
      <c r="J56" s="38"/>
      <c r="K56" s="38"/>
      <c r="L56" s="132"/>
      <c r="S56" s="36"/>
      <c r="T56" s="36"/>
      <c r="U56" s="36"/>
      <c r="V56" s="36"/>
      <c r="W56" s="36"/>
      <c r="X56" s="36"/>
      <c r="Y56" s="36"/>
      <c r="Z56" s="36"/>
      <c r="AA56" s="36"/>
      <c r="AB56" s="36"/>
      <c r="AC56" s="36"/>
      <c r="AD56" s="36"/>
      <c r="AE56" s="36"/>
    </row>
    <row r="57" spans="1:31" s="2" customFormat="1" ht="29.25" customHeight="1">
      <c r="A57" s="36"/>
      <c r="B57" s="37"/>
      <c r="C57" s="159" t="s">
        <v>114</v>
      </c>
      <c r="D57" s="160"/>
      <c r="E57" s="160"/>
      <c r="F57" s="160"/>
      <c r="G57" s="160"/>
      <c r="H57" s="160"/>
      <c r="I57" s="160"/>
      <c r="J57" s="161" t="s">
        <v>115</v>
      </c>
      <c r="K57" s="160"/>
      <c r="L57" s="132"/>
      <c r="S57" s="36"/>
      <c r="T57" s="36"/>
      <c r="U57" s="36"/>
      <c r="V57" s="36"/>
      <c r="W57" s="36"/>
      <c r="X57" s="36"/>
      <c r="Y57" s="36"/>
      <c r="Z57" s="36"/>
      <c r="AA57" s="36"/>
      <c r="AB57" s="36"/>
      <c r="AC57" s="36"/>
      <c r="AD57" s="36"/>
      <c r="AE57" s="36"/>
    </row>
    <row r="58" spans="1:31" s="2" customFormat="1" ht="10.3" customHeight="1">
      <c r="A58" s="36"/>
      <c r="B58" s="37"/>
      <c r="C58" s="38"/>
      <c r="D58" s="38"/>
      <c r="E58" s="38"/>
      <c r="F58" s="38"/>
      <c r="G58" s="38"/>
      <c r="H58" s="38"/>
      <c r="I58" s="38"/>
      <c r="J58" s="38"/>
      <c r="K58" s="38"/>
      <c r="L58" s="132"/>
      <c r="S58" s="36"/>
      <c r="T58" s="36"/>
      <c r="U58" s="36"/>
      <c r="V58" s="36"/>
      <c r="W58" s="36"/>
      <c r="X58" s="36"/>
      <c r="Y58" s="36"/>
      <c r="Z58" s="36"/>
      <c r="AA58" s="36"/>
      <c r="AB58" s="36"/>
      <c r="AC58" s="36"/>
      <c r="AD58" s="36"/>
      <c r="AE58" s="36"/>
    </row>
    <row r="59" spans="1:47" s="2" customFormat="1" ht="22.8" customHeight="1">
      <c r="A59" s="36"/>
      <c r="B59" s="37"/>
      <c r="C59" s="162" t="s">
        <v>67</v>
      </c>
      <c r="D59" s="38"/>
      <c r="E59" s="38"/>
      <c r="F59" s="38"/>
      <c r="G59" s="38"/>
      <c r="H59" s="38"/>
      <c r="I59" s="38"/>
      <c r="J59" s="100">
        <f>J82</f>
        <v>0</v>
      </c>
      <c r="K59" s="38"/>
      <c r="L59" s="132"/>
      <c r="S59" s="36"/>
      <c r="T59" s="36"/>
      <c r="U59" s="36"/>
      <c r="V59" s="36"/>
      <c r="W59" s="36"/>
      <c r="X59" s="36"/>
      <c r="Y59" s="36"/>
      <c r="Z59" s="36"/>
      <c r="AA59" s="36"/>
      <c r="AB59" s="36"/>
      <c r="AC59" s="36"/>
      <c r="AD59" s="36"/>
      <c r="AE59" s="36"/>
      <c r="AU59" s="15" t="s">
        <v>116</v>
      </c>
    </row>
    <row r="60" spans="1:31" s="9" customFormat="1" ht="24.95" customHeight="1">
      <c r="A60" s="9"/>
      <c r="B60" s="163"/>
      <c r="C60" s="164"/>
      <c r="D60" s="165" t="s">
        <v>4024</v>
      </c>
      <c r="E60" s="166"/>
      <c r="F60" s="166"/>
      <c r="G60" s="166"/>
      <c r="H60" s="166"/>
      <c r="I60" s="166"/>
      <c r="J60" s="167">
        <f>J83</f>
        <v>0</v>
      </c>
      <c r="K60" s="164"/>
      <c r="L60" s="168"/>
      <c r="S60" s="9"/>
      <c r="T60" s="9"/>
      <c r="U60" s="9"/>
      <c r="V60" s="9"/>
      <c r="W60" s="9"/>
      <c r="X60" s="9"/>
      <c r="Y60" s="9"/>
      <c r="Z60" s="9"/>
      <c r="AA60" s="9"/>
      <c r="AB60" s="9"/>
      <c r="AC60" s="9"/>
      <c r="AD60" s="9"/>
      <c r="AE60" s="9"/>
    </row>
    <row r="61" spans="1:31" s="9" customFormat="1" ht="24.95" customHeight="1">
      <c r="A61" s="9"/>
      <c r="B61" s="163"/>
      <c r="C61" s="164"/>
      <c r="D61" s="165" t="s">
        <v>4025</v>
      </c>
      <c r="E61" s="166"/>
      <c r="F61" s="166"/>
      <c r="G61" s="166"/>
      <c r="H61" s="166"/>
      <c r="I61" s="166"/>
      <c r="J61" s="167">
        <f>J87</f>
        <v>0</v>
      </c>
      <c r="K61" s="164"/>
      <c r="L61" s="168"/>
      <c r="S61" s="9"/>
      <c r="T61" s="9"/>
      <c r="U61" s="9"/>
      <c r="V61" s="9"/>
      <c r="W61" s="9"/>
      <c r="X61" s="9"/>
      <c r="Y61" s="9"/>
      <c r="Z61" s="9"/>
      <c r="AA61" s="9"/>
      <c r="AB61" s="9"/>
      <c r="AC61" s="9"/>
      <c r="AD61" s="9"/>
      <c r="AE61" s="9"/>
    </row>
    <row r="62" spans="1:31" s="9" customFormat="1" ht="24.95" customHeight="1">
      <c r="A62" s="9"/>
      <c r="B62" s="163"/>
      <c r="C62" s="164"/>
      <c r="D62" s="165" t="s">
        <v>4165</v>
      </c>
      <c r="E62" s="166"/>
      <c r="F62" s="166"/>
      <c r="G62" s="166"/>
      <c r="H62" s="166"/>
      <c r="I62" s="166"/>
      <c r="J62" s="167">
        <f>J128</f>
        <v>0</v>
      </c>
      <c r="K62" s="164"/>
      <c r="L62" s="168"/>
      <c r="S62" s="9"/>
      <c r="T62" s="9"/>
      <c r="U62" s="9"/>
      <c r="V62" s="9"/>
      <c r="W62" s="9"/>
      <c r="X62" s="9"/>
      <c r="Y62" s="9"/>
      <c r="Z62" s="9"/>
      <c r="AA62" s="9"/>
      <c r="AB62" s="9"/>
      <c r="AC62" s="9"/>
      <c r="AD62" s="9"/>
      <c r="AE62" s="9"/>
    </row>
    <row r="63" spans="1:31" s="2" customFormat="1" ht="21.8" customHeight="1">
      <c r="A63" s="36"/>
      <c r="B63" s="37"/>
      <c r="C63" s="38"/>
      <c r="D63" s="38"/>
      <c r="E63" s="38"/>
      <c r="F63" s="38"/>
      <c r="G63" s="38"/>
      <c r="H63" s="38"/>
      <c r="I63" s="38"/>
      <c r="J63" s="38"/>
      <c r="K63" s="38"/>
      <c r="L63" s="132"/>
      <c r="S63" s="36"/>
      <c r="T63" s="36"/>
      <c r="U63" s="36"/>
      <c r="V63" s="36"/>
      <c r="W63" s="36"/>
      <c r="X63" s="36"/>
      <c r="Y63" s="36"/>
      <c r="Z63" s="36"/>
      <c r="AA63" s="36"/>
      <c r="AB63" s="36"/>
      <c r="AC63" s="36"/>
      <c r="AD63" s="36"/>
      <c r="AE63" s="36"/>
    </row>
    <row r="64" spans="1:31" s="2" customFormat="1" ht="6.95" customHeight="1">
      <c r="A64" s="36"/>
      <c r="B64" s="57"/>
      <c r="C64" s="58"/>
      <c r="D64" s="58"/>
      <c r="E64" s="58"/>
      <c r="F64" s="58"/>
      <c r="G64" s="58"/>
      <c r="H64" s="58"/>
      <c r="I64" s="58"/>
      <c r="J64" s="58"/>
      <c r="K64" s="58"/>
      <c r="L64" s="132"/>
      <c r="S64" s="36"/>
      <c r="T64" s="36"/>
      <c r="U64" s="36"/>
      <c r="V64" s="36"/>
      <c r="W64" s="36"/>
      <c r="X64" s="36"/>
      <c r="Y64" s="36"/>
      <c r="Z64" s="36"/>
      <c r="AA64" s="36"/>
      <c r="AB64" s="36"/>
      <c r="AC64" s="36"/>
      <c r="AD64" s="36"/>
      <c r="AE64" s="36"/>
    </row>
    <row r="68" spans="1:31" s="2" customFormat="1" ht="6.95" customHeight="1">
      <c r="A68" s="36"/>
      <c r="B68" s="59"/>
      <c r="C68" s="60"/>
      <c r="D68" s="60"/>
      <c r="E68" s="60"/>
      <c r="F68" s="60"/>
      <c r="G68" s="60"/>
      <c r="H68" s="60"/>
      <c r="I68" s="60"/>
      <c r="J68" s="60"/>
      <c r="K68" s="60"/>
      <c r="L68" s="132"/>
      <c r="S68" s="36"/>
      <c r="T68" s="36"/>
      <c r="U68" s="36"/>
      <c r="V68" s="36"/>
      <c r="W68" s="36"/>
      <c r="X68" s="36"/>
      <c r="Y68" s="36"/>
      <c r="Z68" s="36"/>
      <c r="AA68" s="36"/>
      <c r="AB68" s="36"/>
      <c r="AC68" s="36"/>
      <c r="AD68" s="36"/>
      <c r="AE68" s="36"/>
    </row>
    <row r="69" spans="1:31" s="2" customFormat="1" ht="24.95" customHeight="1">
      <c r="A69" s="36"/>
      <c r="B69" s="37"/>
      <c r="C69" s="21" t="s">
        <v>147</v>
      </c>
      <c r="D69" s="38"/>
      <c r="E69" s="38"/>
      <c r="F69" s="38"/>
      <c r="G69" s="38"/>
      <c r="H69" s="38"/>
      <c r="I69" s="38"/>
      <c r="J69" s="38"/>
      <c r="K69" s="38"/>
      <c r="L69" s="132"/>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32"/>
      <c r="S70" s="36"/>
      <c r="T70" s="36"/>
      <c r="U70" s="36"/>
      <c r="V70" s="36"/>
      <c r="W70" s="36"/>
      <c r="X70" s="36"/>
      <c r="Y70" s="36"/>
      <c r="Z70" s="36"/>
      <c r="AA70" s="36"/>
      <c r="AB70" s="36"/>
      <c r="AC70" s="36"/>
      <c r="AD70" s="36"/>
      <c r="AE70" s="36"/>
    </row>
    <row r="71" spans="1:31" s="2" customFormat="1" ht="12" customHeight="1">
      <c r="A71" s="36"/>
      <c r="B71" s="37"/>
      <c r="C71" s="30" t="s">
        <v>16</v>
      </c>
      <c r="D71" s="38"/>
      <c r="E71" s="38"/>
      <c r="F71" s="38"/>
      <c r="G71" s="38"/>
      <c r="H71" s="38"/>
      <c r="I71" s="38"/>
      <c r="J71" s="38"/>
      <c r="K71" s="38"/>
      <c r="L71" s="132"/>
      <c r="S71" s="36"/>
      <c r="T71" s="36"/>
      <c r="U71" s="36"/>
      <c r="V71" s="36"/>
      <c r="W71" s="36"/>
      <c r="X71" s="36"/>
      <c r="Y71" s="36"/>
      <c r="Z71" s="36"/>
      <c r="AA71" s="36"/>
      <c r="AB71" s="36"/>
      <c r="AC71" s="36"/>
      <c r="AD71" s="36"/>
      <c r="AE71" s="36"/>
    </row>
    <row r="72" spans="1:31" s="2" customFormat="1" ht="16.5" customHeight="1">
      <c r="A72" s="36"/>
      <c r="B72" s="37"/>
      <c r="C72" s="38"/>
      <c r="D72" s="38"/>
      <c r="E72" s="158" t="str">
        <f>E7</f>
        <v>SPŠS Havlíčkův Brod</v>
      </c>
      <c r="F72" s="30"/>
      <c r="G72" s="30"/>
      <c r="H72" s="30"/>
      <c r="I72" s="38"/>
      <c r="J72" s="38"/>
      <c r="K72" s="38"/>
      <c r="L72" s="132"/>
      <c r="S72" s="36"/>
      <c r="T72" s="36"/>
      <c r="U72" s="36"/>
      <c r="V72" s="36"/>
      <c r="W72" s="36"/>
      <c r="X72" s="36"/>
      <c r="Y72" s="36"/>
      <c r="Z72" s="36"/>
      <c r="AA72" s="36"/>
      <c r="AB72" s="36"/>
      <c r="AC72" s="36"/>
      <c r="AD72" s="36"/>
      <c r="AE72" s="36"/>
    </row>
    <row r="73" spans="1:31" s="2" customFormat="1" ht="12" customHeight="1">
      <c r="A73" s="36"/>
      <c r="B73" s="37"/>
      <c r="C73" s="30" t="s">
        <v>111</v>
      </c>
      <c r="D73" s="38"/>
      <c r="E73" s="38"/>
      <c r="F73" s="38"/>
      <c r="G73" s="38"/>
      <c r="H73" s="38"/>
      <c r="I73" s="38"/>
      <c r="J73" s="38"/>
      <c r="K73" s="38"/>
      <c r="L73" s="132"/>
      <c r="S73" s="36"/>
      <c r="T73" s="36"/>
      <c r="U73" s="36"/>
      <c r="V73" s="36"/>
      <c r="W73" s="36"/>
      <c r="X73" s="36"/>
      <c r="Y73" s="36"/>
      <c r="Z73" s="36"/>
      <c r="AA73" s="36"/>
      <c r="AB73" s="36"/>
      <c r="AC73" s="36"/>
      <c r="AD73" s="36"/>
      <c r="AE73" s="36"/>
    </row>
    <row r="74" spans="1:31" s="2" customFormat="1" ht="16.5" customHeight="1">
      <c r="A74" s="36"/>
      <c r="B74" s="37"/>
      <c r="C74" s="38"/>
      <c r="D74" s="38"/>
      <c r="E74" s="67" t="str">
        <f>E9</f>
        <v>08 - El - slabo</v>
      </c>
      <c r="F74" s="38"/>
      <c r="G74" s="38"/>
      <c r="H74" s="38"/>
      <c r="I74" s="38"/>
      <c r="J74" s="38"/>
      <c r="K74" s="38"/>
      <c r="L74" s="13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32"/>
      <c r="S75" s="36"/>
      <c r="T75" s="36"/>
      <c r="U75" s="36"/>
      <c r="V75" s="36"/>
      <c r="W75" s="36"/>
      <c r="X75" s="36"/>
      <c r="Y75" s="36"/>
      <c r="Z75" s="36"/>
      <c r="AA75" s="36"/>
      <c r="AB75" s="36"/>
      <c r="AC75" s="36"/>
      <c r="AD75" s="36"/>
      <c r="AE75" s="36"/>
    </row>
    <row r="76" spans="1:31" s="2" customFormat="1" ht="12" customHeight="1">
      <c r="A76" s="36"/>
      <c r="B76" s="37"/>
      <c r="C76" s="30" t="s">
        <v>21</v>
      </c>
      <c r="D76" s="38"/>
      <c r="E76" s="38"/>
      <c r="F76" s="25" t="str">
        <f>F12</f>
        <v xml:space="preserve"> </v>
      </c>
      <c r="G76" s="38"/>
      <c r="H76" s="38"/>
      <c r="I76" s="30" t="s">
        <v>23</v>
      </c>
      <c r="J76" s="70" t="str">
        <f>IF(J12="","",J12)</f>
        <v>27. 9. 2023</v>
      </c>
      <c r="K76" s="38"/>
      <c r="L76" s="13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32"/>
      <c r="S77" s="36"/>
      <c r="T77" s="36"/>
      <c r="U77" s="36"/>
      <c r="V77" s="36"/>
      <c r="W77" s="36"/>
      <c r="X77" s="36"/>
      <c r="Y77" s="36"/>
      <c r="Z77" s="36"/>
      <c r="AA77" s="36"/>
      <c r="AB77" s="36"/>
      <c r="AC77" s="36"/>
      <c r="AD77" s="36"/>
      <c r="AE77" s="36"/>
    </row>
    <row r="78" spans="1:31" s="2" customFormat="1" ht="15.15" customHeight="1">
      <c r="A78" s="36"/>
      <c r="B78" s="37"/>
      <c r="C78" s="30" t="s">
        <v>25</v>
      </c>
      <c r="D78" s="38"/>
      <c r="E78" s="38"/>
      <c r="F78" s="25" t="str">
        <f>E15</f>
        <v xml:space="preserve"> </v>
      </c>
      <c r="G78" s="38"/>
      <c r="H78" s="38"/>
      <c r="I78" s="30" t="s">
        <v>30</v>
      </c>
      <c r="J78" s="34" t="str">
        <f>E21</f>
        <v xml:space="preserve"> </v>
      </c>
      <c r="K78" s="38"/>
      <c r="L78" s="132"/>
      <c r="S78" s="36"/>
      <c r="T78" s="36"/>
      <c r="U78" s="36"/>
      <c r="V78" s="36"/>
      <c r="W78" s="36"/>
      <c r="X78" s="36"/>
      <c r="Y78" s="36"/>
      <c r="Z78" s="36"/>
      <c r="AA78" s="36"/>
      <c r="AB78" s="36"/>
      <c r="AC78" s="36"/>
      <c r="AD78" s="36"/>
      <c r="AE78" s="36"/>
    </row>
    <row r="79" spans="1:31" s="2" customFormat="1" ht="15.15" customHeight="1">
      <c r="A79" s="36"/>
      <c r="B79" s="37"/>
      <c r="C79" s="30" t="s">
        <v>28</v>
      </c>
      <c r="D79" s="38"/>
      <c r="E79" s="38"/>
      <c r="F79" s="25" t="str">
        <f>IF(E18="","",E18)</f>
        <v>Vyplň údaj</v>
      </c>
      <c r="G79" s="38"/>
      <c r="H79" s="38"/>
      <c r="I79" s="30" t="s">
        <v>32</v>
      </c>
      <c r="J79" s="34" t="str">
        <f>E24</f>
        <v xml:space="preserve"> </v>
      </c>
      <c r="K79" s="38"/>
      <c r="L79" s="132"/>
      <c r="S79" s="36"/>
      <c r="T79" s="36"/>
      <c r="U79" s="36"/>
      <c r="V79" s="36"/>
      <c r="W79" s="36"/>
      <c r="X79" s="36"/>
      <c r="Y79" s="36"/>
      <c r="Z79" s="36"/>
      <c r="AA79" s="36"/>
      <c r="AB79" s="36"/>
      <c r="AC79" s="36"/>
      <c r="AD79" s="36"/>
      <c r="AE79" s="36"/>
    </row>
    <row r="80" spans="1:31" s="2" customFormat="1" ht="10.3" customHeight="1">
      <c r="A80" s="36"/>
      <c r="B80" s="37"/>
      <c r="C80" s="38"/>
      <c r="D80" s="38"/>
      <c r="E80" s="38"/>
      <c r="F80" s="38"/>
      <c r="G80" s="38"/>
      <c r="H80" s="38"/>
      <c r="I80" s="38"/>
      <c r="J80" s="38"/>
      <c r="K80" s="38"/>
      <c r="L80" s="132"/>
      <c r="S80" s="36"/>
      <c r="T80" s="36"/>
      <c r="U80" s="36"/>
      <c r="V80" s="36"/>
      <c r="W80" s="36"/>
      <c r="X80" s="36"/>
      <c r="Y80" s="36"/>
      <c r="Z80" s="36"/>
      <c r="AA80" s="36"/>
      <c r="AB80" s="36"/>
      <c r="AC80" s="36"/>
      <c r="AD80" s="36"/>
      <c r="AE80" s="36"/>
    </row>
    <row r="81" spans="1:31" s="11" customFormat="1" ht="29.25" customHeight="1">
      <c r="A81" s="175"/>
      <c r="B81" s="176"/>
      <c r="C81" s="177" t="s">
        <v>148</v>
      </c>
      <c r="D81" s="178" t="s">
        <v>54</v>
      </c>
      <c r="E81" s="178" t="s">
        <v>50</v>
      </c>
      <c r="F81" s="178" t="s">
        <v>51</v>
      </c>
      <c r="G81" s="178" t="s">
        <v>149</v>
      </c>
      <c r="H81" s="178" t="s">
        <v>150</v>
      </c>
      <c r="I81" s="178" t="s">
        <v>151</v>
      </c>
      <c r="J81" s="178" t="s">
        <v>115</v>
      </c>
      <c r="K81" s="179" t="s">
        <v>152</v>
      </c>
      <c r="L81" s="180"/>
      <c r="M81" s="90" t="s">
        <v>19</v>
      </c>
      <c r="N81" s="91" t="s">
        <v>39</v>
      </c>
      <c r="O81" s="91" t="s">
        <v>153</v>
      </c>
      <c r="P81" s="91" t="s">
        <v>154</v>
      </c>
      <c r="Q81" s="91" t="s">
        <v>155</v>
      </c>
      <c r="R81" s="91" t="s">
        <v>156</v>
      </c>
      <c r="S81" s="91" t="s">
        <v>157</v>
      </c>
      <c r="T81" s="92" t="s">
        <v>158</v>
      </c>
      <c r="U81" s="175"/>
      <c r="V81" s="175"/>
      <c r="W81" s="175"/>
      <c r="X81" s="175"/>
      <c r="Y81" s="175"/>
      <c r="Z81" s="175"/>
      <c r="AA81" s="175"/>
      <c r="AB81" s="175"/>
      <c r="AC81" s="175"/>
      <c r="AD81" s="175"/>
      <c r="AE81" s="175"/>
    </row>
    <row r="82" spans="1:63" s="2" customFormat="1" ht="22.8" customHeight="1">
      <c r="A82" s="36"/>
      <c r="B82" s="37"/>
      <c r="C82" s="97" t="s">
        <v>159</v>
      </c>
      <c r="D82" s="38"/>
      <c r="E82" s="38"/>
      <c r="F82" s="38"/>
      <c r="G82" s="38"/>
      <c r="H82" s="38"/>
      <c r="I82" s="38"/>
      <c r="J82" s="181">
        <f>BK82</f>
        <v>0</v>
      </c>
      <c r="K82" s="38"/>
      <c r="L82" s="42"/>
      <c r="M82" s="93"/>
      <c r="N82" s="182"/>
      <c r="O82" s="94"/>
      <c r="P82" s="183">
        <f>P83+P87+P128</f>
        <v>0</v>
      </c>
      <c r="Q82" s="94"/>
      <c r="R82" s="183">
        <f>R83+R87+R128</f>
        <v>0</v>
      </c>
      <c r="S82" s="94"/>
      <c r="T82" s="184">
        <f>T83+T87+T128</f>
        <v>0</v>
      </c>
      <c r="U82" s="36"/>
      <c r="V82" s="36"/>
      <c r="W82" s="36"/>
      <c r="X82" s="36"/>
      <c r="Y82" s="36"/>
      <c r="Z82" s="36"/>
      <c r="AA82" s="36"/>
      <c r="AB82" s="36"/>
      <c r="AC82" s="36"/>
      <c r="AD82" s="36"/>
      <c r="AE82" s="36"/>
      <c r="AT82" s="15" t="s">
        <v>68</v>
      </c>
      <c r="AU82" s="15" t="s">
        <v>116</v>
      </c>
      <c r="BK82" s="185">
        <f>BK83+BK87+BK128</f>
        <v>0</v>
      </c>
    </row>
    <row r="83" spans="1:63" s="12" customFormat="1" ht="25.9" customHeight="1">
      <c r="A83" s="12"/>
      <c r="B83" s="186"/>
      <c r="C83" s="187"/>
      <c r="D83" s="188" t="s">
        <v>68</v>
      </c>
      <c r="E83" s="189" t="s">
        <v>656</v>
      </c>
      <c r="F83" s="189" t="s">
        <v>4027</v>
      </c>
      <c r="G83" s="187"/>
      <c r="H83" s="187"/>
      <c r="I83" s="190"/>
      <c r="J83" s="191">
        <f>BK83</f>
        <v>0</v>
      </c>
      <c r="K83" s="187"/>
      <c r="L83" s="192"/>
      <c r="M83" s="193"/>
      <c r="N83" s="194"/>
      <c r="O83" s="194"/>
      <c r="P83" s="195">
        <f>SUM(P84:P86)</f>
        <v>0</v>
      </c>
      <c r="Q83" s="194"/>
      <c r="R83" s="195">
        <f>SUM(R84:R86)</f>
        <v>0</v>
      </c>
      <c r="S83" s="194"/>
      <c r="T83" s="196">
        <f>SUM(T84:T86)</f>
        <v>0</v>
      </c>
      <c r="U83" s="12"/>
      <c r="V83" s="12"/>
      <c r="W83" s="12"/>
      <c r="X83" s="12"/>
      <c r="Y83" s="12"/>
      <c r="Z83" s="12"/>
      <c r="AA83" s="12"/>
      <c r="AB83" s="12"/>
      <c r="AC83" s="12"/>
      <c r="AD83" s="12"/>
      <c r="AE83" s="12"/>
      <c r="AR83" s="197" t="s">
        <v>77</v>
      </c>
      <c r="AT83" s="198" t="s">
        <v>68</v>
      </c>
      <c r="AU83" s="198" t="s">
        <v>69</v>
      </c>
      <c r="AY83" s="197" t="s">
        <v>162</v>
      </c>
      <c r="BK83" s="199">
        <f>SUM(BK84:BK86)</f>
        <v>0</v>
      </c>
    </row>
    <row r="84" spans="1:65" s="2" customFormat="1" ht="16.5" customHeight="1">
      <c r="A84" s="36"/>
      <c r="B84" s="37"/>
      <c r="C84" s="202" t="s">
        <v>77</v>
      </c>
      <c r="D84" s="202" t="s">
        <v>164</v>
      </c>
      <c r="E84" s="203" t="s">
        <v>4166</v>
      </c>
      <c r="F84" s="204" t="s">
        <v>4167</v>
      </c>
      <c r="G84" s="205" t="s">
        <v>327</v>
      </c>
      <c r="H84" s="206">
        <v>600</v>
      </c>
      <c r="I84" s="207"/>
      <c r="J84" s="208">
        <f>ROUND(I84*H84,2)</f>
        <v>0</v>
      </c>
      <c r="K84" s="204" t="s">
        <v>19</v>
      </c>
      <c r="L84" s="42"/>
      <c r="M84" s="209" t="s">
        <v>19</v>
      </c>
      <c r="N84" s="210" t="s">
        <v>40</v>
      </c>
      <c r="O84" s="82"/>
      <c r="P84" s="211">
        <f>O84*H84</f>
        <v>0</v>
      </c>
      <c r="Q84" s="211">
        <v>0</v>
      </c>
      <c r="R84" s="211">
        <f>Q84*H84</f>
        <v>0</v>
      </c>
      <c r="S84" s="211">
        <v>0</v>
      </c>
      <c r="T84" s="212">
        <f>S84*H84</f>
        <v>0</v>
      </c>
      <c r="U84" s="36"/>
      <c r="V84" s="36"/>
      <c r="W84" s="36"/>
      <c r="X84" s="36"/>
      <c r="Y84" s="36"/>
      <c r="Z84" s="36"/>
      <c r="AA84" s="36"/>
      <c r="AB84" s="36"/>
      <c r="AC84" s="36"/>
      <c r="AD84" s="36"/>
      <c r="AE84" s="36"/>
      <c r="AR84" s="213" t="s">
        <v>169</v>
      </c>
      <c r="AT84" s="213" t="s">
        <v>164</v>
      </c>
      <c r="AU84" s="213" t="s">
        <v>77</v>
      </c>
      <c r="AY84" s="15" t="s">
        <v>162</v>
      </c>
      <c r="BE84" s="214">
        <f>IF(N84="základní",J84,0)</f>
        <v>0</v>
      </c>
      <c r="BF84" s="214">
        <f>IF(N84="snížená",J84,0)</f>
        <v>0</v>
      </c>
      <c r="BG84" s="214">
        <f>IF(N84="zákl. přenesená",J84,0)</f>
        <v>0</v>
      </c>
      <c r="BH84" s="214">
        <f>IF(N84="sníž. přenesená",J84,0)</f>
        <v>0</v>
      </c>
      <c r="BI84" s="214">
        <f>IF(N84="nulová",J84,0)</f>
        <v>0</v>
      </c>
      <c r="BJ84" s="15" t="s">
        <v>77</v>
      </c>
      <c r="BK84" s="214">
        <f>ROUND(I84*H84,2)</f>
        <v>0</v>
      </c>
      <c r="BL84" s="15" t="s">
        <v>169</v>
      </c>
      <c r="BM84" s="213" t="s">
        <v>79</v>
      </c>
    </row>
    <row r="85" spans="1:65" s="2" customFormat="1" ht="16.5" customHeight="1">
      <c r="A85" s="36"/>
      <c r="B85" s="37"/>
      <c r="C85" s="202" t="s">
        <v>79</v>
      </c>
      <c r="D85" s="202" t="s">
        <v>164</v>
      </c>
      <c r="E85" s="203" t="s">
        <v>4030</v>
      </c>
      <c r="F85" s="204" t="s">
        <v>4031</v>
      </c>
      <c r="G85" s="205" t="s">
        <v>327</v>
      </c>
      <c r="H85" s="206">
        <v>300</v>
      </c>
      <c r="I85" s="207"/>
      <c r="J85" s="208">
        <f>ROUND(I85*H85,2)</f>
        <v>0</v>
      </c>
      <c r="K85" s="204" t="s">
        <v>19</v>
      </c>
      <c r="L85" s="42"/>
      <c r="M85" s="209" t="s">
        <v>19</v>
      </c>
      <c r="N85" s="210" t="s">
        <v>40</v>
      </c>
      <c r="O85" s="82"/>
      <c r="P85" s="211">
        <f>O85*H85</f>
        <v>0</v>
      </c>
      <c r="Q85" s="211">
        <v>0</v>
      </c>
      <c r="R85" s="211">
        <f>Q85*H85</f>
        <v>0</v>
      </c>
      <c r="S85" s="211">
        <v>0</v>
      </c>
      <c r="T85" s="212">
        <f>S85*H85</f>
        <v>0</v>
      </c>
      <c r="U85" s="36"/>
      <c r="V85" s="36"/>
      <c r="W85" s="36"/>
      <c r="X85" s="36"/>
      <c r="Y85" s="36"/>
      <c r="Z85" s="36"/>
      <c r="AA85" s="36"/>
      <c r="AB85" s="36"/>
      <c r="AC85" s="36"/>
      <c r="AD85" s="36"/>
      <c r="AE85" s="36"/>
      <c r="AR85" s="213" t="s">
        <v>169</v>
      </c>
      <c r="AT85" s="213" t="s">
        <v>164</v>
      </c>
      <c r="AU85" s="213" t="s">
        <v>77</v>
      </c>
      <c r="AY85" s="15" t="s">
        <v>162</v>
      </c>
      <c r="BE85" s="214">
        <f>IF(N85="základní",J85,0)</f>
        <v>0</v>
      </c>
      <c r="BF85" s="214">
        <f>IF(N85="snížená",J85,0)</f>
        <v>0</v>
      </c>
      <c r="BG85" s="214">
        <f>IF(N85="zákl. přenesená",J85,0)</f>
        <v>0</v>
      </c>
      <c r="BH85" s="214">
        <f>IF(N85="sníž. přenesená",J85,0)</f>
        <v>0</v>
      </c>
      <c r="BI85" s="214">
        <f>IF(N85="nulová",J85,0)</f>
        <v>0</v>
      </c>
      <c r="BJ85" s="15" t="s">
        <v>77</v>
      </c>
      <c r="BK85" s="214">
        <f>ROUND(I85*H85,2)</f>
        <v>0</v>
      </c>
      <c r="BL85" s="15" t="s">
        <v>169</v>
      </c>
      <c r="BM85" s="213" t="s">
        <v>169</v>
      </c>
    </row>
    <row r="86" spans="1:65" s="2" customFormat="1" ht="21.75" customHeight="1">
      <c r="A86" s="36"/>
      <c r="B86" s="37"/>
      <c r="C86" s="202" t="s">
        <v>177</v>
      </c>
      <c r="D86" s="202" t="s">
        <v>164</v>
      </c>
      <c r="E86" s="203" t="s">
        <v>4032</v>
      </c>
      <c r="F86" s="204" t="s">
        <v>4033</v>
      </c>
      <c r="G86" s="205" t="s">
        <v>196</v>
      </c>
      <c r="H86" s="206">
        <v>45</v>
      </c>
      <c r="I86" s="207"/>
      <c r="J86" s="208">
        <f>ROUND(I86*H86,2)</f>
        <v>0</v>
      </c>
      <c r="K86" s="204" t="s">
        <v>19</v>
      </c>
      <c r="L86" s="42"/>
      <c r="M86" s="209" t="s">
        <v>19</v>
      </c>
      <c r="N86" s="210" t="s">
        <v>40</v>
      </c>
      <c r="O86" s="82"/>
      <c r="P86" s="211">
        <f>O86*H86</f>
        <v>0</v>
      </c>
      <c r="Q86" s="211">
        <v>0</v>
      </c>
      <c r="R86" s="211">
        <f>Q86*H86</f>
        <v>0</v>
      </c>
      <c r="S86" s="211">
        <v>0</v>
      </c>
      <c r="T86" s="212">
        <f>S86*H86</f>
        <v>0</v>
      </c>
      <c r="U86" s="36"/>
      <c r="V86" s="36"/>
      <c r="W86" s="36"/>
      <c r="X86" s="36"/>
      <c r="Y86" s="36"/>
      <c r="Z86" s="36"/>
      <c r="AA86" s="36"/>
      <c r="AB86" s="36"/>
      <c r="AC86" s="36"/>
      <c r="AD86" s="36"/>
      <c r="AE86" s="36"/>
      <c r="AR86" s="213" t="s">
        <v>169</v>
      </c>
      <c r="AT86" s="213" t="s">
        <v>164</v>
      </c>
      <c r="AU86" s="213" t="s">
        <v>77</v>
      </c>
      <c r="AY86" s="15" t="s">
        <v>162</v>
      </c>
      <c r="BE86" s="214">
        <f>IF(N86="základní",J86,0)</f>
        <v>0</v>
      </c>
      <c r="BF86" s="214">
        <f>IF(N86="snížená",J86,0)</f>
        <v>0</v>
      </c>
      <c r="BG86" s="214">
        <f>IF(N86="zákl. přenesená",J86,0)</f>
        <v>0</v>
      </c>
      <c r="BH86" s="214">
        <f>IF(N86="sníž. přenesená",J86,0)</f>
        <v>0</v>
      </c>
      <c r="BI86" s="214">
        <f>IF(N86="nulová",J86,0)</f>
        <v>0</v>
      </c>
      <c r="BJ86" s="15" t="s">
        <v>77</v>
      </c>
      <c r="BK86" s="214">
        <f>ROUND(I86*H86,2)</f>
        <v>0</v>
      </c>
      <c r="BL86" s="15" t="s">
        <v>169</v>
      </c>
      <c r="BM86" s="213" t="s">
        <v>193</v>
      </c>
    </row>
    <row r="87" spans="1:63" s="12" customFormat="1" ht="25.9" customHeight="1">
      <c r="A87" s="12"/>
      <c r="B87" s="186"/>
      <c r="C87" s="187"/>
      <c r="D87" s="188" t="s">
        <v>68</v>
      </c>
      <c r="E87" s="189" t="s">
        <v>4034</v>
      </c>
      <c r="F87" s="189" t="s">
        <v>4035</v>
      </c>
      <c r="G87" s="187"/>
      <c r="H87" s="187"/>
      <c r="I87" s="190"/>
      <c r="J87" s="191">
        <f>BK87</f>
        <v>0</v>
      </c>
      <c r="K87" s="187"/>
      <c r="L87" s="192"/>
      <c r="M87" s="193"/>
      <c r="N87" s="194"/>
      <c r="O87" s="194"/>
      <c r="P87" s="195">
        <f>SUM(P88:P127)</f>
        <v>0</v>
      </c>
      <c r="Q87" s="194"/>
      <c r="R87" s="195">
        <f>SUM(R88:R127)</f>
        <v>0</v>
      </c>
      <c r="S87" s="194"/>
      <c r="T87" s="196">
        <f>SUM(T88:T127)</f>
        <v>0</v>
      </c>
      <c r="U87" s="12"/>
      <c r="V87" s="12"/>
      <c r="W87" s="12"/>
      <c r="X87" s="12"/>
      <c r="Y87" s="12"/>
      <c r="Z87" s="12"/>
      <c r="AA87" s="12"/>
      <c r="AB87" s="12"/>
      <c r="AC87" s="12"/>
      <c r="AD87" s="12"/>
      <c r="AE87" s="12"/>
      <c r="AR87" s="197" t="s">
        <v>77</v>
      </c>
      <c r="AT87" s="198" t="s">
        <v>68</v>
      </c>
      <c r="AU87" s="198" t="s">
        <v>69</v>
      </c>
      <c r="AY87" s="197" t="s">
        <v>162</v>
      </c>
      <c r="BK87" s="199">
        <f>SUM(BK88:BK127)</f>
        <v>0</v>
      </c>
    </row>
    <row r="88" spans="1:65" s="2" customFormat="1" ht="16.5" customHeight="1">
      <c r="A88" s="36"/>
      <c r="B88" s="37"/>
      <c r="C88" s="202" t="s">
        <v>169</v>
      </c>
      <c r="D88" s="202" t="s">
        <v>164</v>
      </c>
      <c r="E88" s="203" t="s">
        <v>77</v>
      </c>
      <c r="F88" s="204" t="s">
        <v>4168</v>
      </c>
      <c r="G88" s="205" t="s">
        <v>3535</v>
      </c>
      <c r="H88" s="206">
        <v>28</v>
      </c>
      <c r="I88" s="207"/>
      <c r="J88" s="208">
        <f>ROUND(I88*H88,2)</f>
        <v>0</v>
      </c>
      <c r="K88" s="204" t="s">
        <v>19</v>
      </c>
      <c r="L88" s="42"/>
      <c r="M88" s="209" t="s">
        <v>19</v>
      </c>
      <c r="N88" s="210" t="s">
        <v>40</v>
      </c>
      <c r="O88" s="82"/>
      <c r="P88" s="211">
        <f>O88*H88</f>
        <v>0</v>
      </c>
      <c r="Q88" s="211">
        <v>0</v>
      </c>
      <c r="R88" s="211">
        <f>Q88*H88</f>
        <v>0</v>
      </c>
      <c r="S88" s="211">
        <v>0</v>
      </c>
      <c r="T88" s="212">
        <f>S88*H88</f>
        <v>0</v>
      </c>
      <c r="U88" s="36"/>
      <c r="V88" s="36"/>
      <c r="W88" s="36"/>
      <c r="X88" s="36"/>
      <c r="Y88" s="36"/>
      <c r="Z88" s="36"/>
      <c r="AA88" s="36"/>
      <c r="AB88" s="36"/>
      <c r="AC88" s="36"/>
      <c r="AD88" s="36"/>
      <c r="AE88" s="36"/>
      <c r="AR88" s="213" t="s">
        <v>169</v>
      </c>
      <c r="AT88" s="213" t="s">
        <v>164</v>
      </c>
      <c r="AU88" s="213" t="s">
        <v>77</v>
      </c>
      <c r="AY88" s="15" t="s">
        <v>162</v>
      </c>
      <c r="BE88" s="214">
        <f>IF(N88="základní",J88,0)</f>
        <v>0</v>
      </c>
      <c r="BF88" s="214">
        <f>IF(N88="snížená",J88,0)</f>
        <v>0</v>
      </c>
      <c r="BG88" s="214">
        <f>IF(N88="zákl. přenesená",J88,0)</f>
        <v>0</v>
      </c>
      <c r="BH88" s="214">
        <f>IF(N88="sníž. přenesená",J88,0)</f>
        <v>0</v>
      </c>
      <c r="BI88" s="214">
        <f>IF(N88="nulová",J88,0)</f>
        <v>0</v>
      </c>
      <c r="BJ88" s="15" t="s">
        <v>77</v>
      </c>
      <c r="BK88" s="214">
        <f>ROUND(I88*H88,2)</f>
        <v>0</v>
      </c>
      <c r="BL88" s="15" t="s">
        <v>169</v>
      </c>
      <c r="BM88" s="213" t="s">
        <v>204</v>
      </c>
    </row>
    <row r="89" spans="1:65" s="2" customFormat="1" ht="24.15" customHeight="1">
      <c r="A89" s="36"/>
      <c r="B89" s="37"/>
      <c r="C89" s="202" t="s">
        <v>188</v>
      </c>
      <c r="D89" s="202" t="s">
        <v>164</v>
      </c>
      <c r="E89" s="203" t="s">
        <v>79</v>
      </c>
      <c r="F89" s="204" t="s">
        <v>4169</v>
      </c>
      <c r="G89" s="205" t="s">
        <v>3535</v>
      </c>
      <c r="H89" s="206">
        <v>84</v>
      </c>
      <c r="I89" s="207"/>
      <c r="J89" s="208">
        <f>ROUND(I89*H89,2)</f>
        <v>0</v>
      </c>
      <c r="K89" s="204" t="s">
        <v>19</v>
      </c>
      <c r="L89" s="42"/>
      <c r="M89" s="209" t="s">
        <v>19</v>
      </c>
      <c r="N89" s="210" t="s">
        <v>40</v>
      </c>
      <c r="O89" s="82"/>
      <c r="P89" s="211">
        <f>O89*H89</f>
        <v>0</v>
      </c>
      <c r="Q89" s="211">
        <v>0</v>
      </c>
      <c r="R89" s="211">
        <f>Q89*H89</f>
        <v>0</v>
      </c>
      <c r="S89" s="211">
        <v>0</v>
      </c>
      <c r="T89" s="212">
        <f>S89*H89</f>
        <v>0</v>
      </c>
      <c r="U89" s="36"/>
      <c r="V89" s="36"/>
      <c r="W89" s="36"/>
      <c r="X89" s="36"/>
      <c r="Y89" s="36"/>
      <c r="Z89" s="36"/>
      <c r="AA89" s="36"/>
      <c r="AB89" s="36"/>
      <c r="AC89" s="36"/>
      <c r="AD89" s="36"/>
      <c r="AE89" s="36"/>
      <c r="AR89" s="213" t="s">
        <v>169</v>
      </c>
      <c r="AT89" s="213" t="s">
        <v>164</v>
      </c>
      <c r="AU89" s="213" t="s">
        <v>77</v>
      </c>
      <c r="AY89" s="15" t="s">
        <v>162</v>
      </c>
      <c r="BE89" s="214">
        <f>IF(N89="základní",J89,0)</f>
        <v>0</v>
      </c>
      <c r="BF89" s="214">
        <f>IF(N89="snížená",J89,0)</f>
        <v>0</v>
      </c>
      <c r="BG89" s="214">
        <f>IF(N89="zákl. přenesená",J89,0)</f>
        <v>0</v>
      </c>
      <c r="BH89" s="214">
        <f>IF(N89="sníž. přenesená",J89,0)</f>
        <v>0</v>
      </c>
      <c r="BI89" s="214">
        <f>IF(N89="nulová",J89,0)</f>
        <v>0</v>
      </c>
      <c r="BJ89" s="15" t="s">
        <v>77</v>
      </c>
      <c r="BK89" s="214">
        <f>ROUND(I89*H89,2)</f>
        <v>0</v>
      </c>
      <c r="BL89" s="15" t="s">
        <v>169</v>
      </c>
      <c r="BM89" s="213" t="s">
        <v>104</v>
      </c>
    </row>
    <row r="90" spans="1:65" s="2" customFormat="1" ht="24.15" customHeight="1">
      <c r="A90" s="36"/>
      <c r="B90" s="37"/>
      <c r="C90" s="202" t="s">
        <v>193</v>
      </c>
      <c r="D90" s="202" t="s">
        <v>164</v>
      </c>
      <c r="E90" s="203" t="s">
        <v>177</v>
      </c>
      <c r="F90" s="204" t="s">
        <v>4170</v>
      </c>
      <c r="G90" s="205" t="s">
        <v>3535</v>
      </c>
      <c r="H90" s="206">
        <v>8</v>
      </c>
      <c r="I90" s="207"/>
      <c r="J90" s="208">
        <f>ROUND(I90*H90,2)</f>
        <v>0</v>
      </c>
      <c r="K90" s="204" t="s">
        <v>19</v>
      </c>
      <c r="L90" s="42"/>
      <c r="M90" s="209" t="s">
        <v>19</v>
      </c>
      <c r="N90" s="210" t="s">
        <v>40</v>
      </c>
      <c r="O90" s="82"/>
      <c r="P90" s="211">
        <f>O90*H90</f>
        <v>0</v>
      </c>
      <c r="Q90" s="211">
        <v>0</v>
      </c>
      <c r="R90" s="211">
        <f>Q90*H90</f>
        <v>0</v>
      </c>
      <c r="S90" s="211">
        <v>0</v>
      </c>
      <c r="T90" s="212">
        <f>S90*H90</f>
        <v>0</v>
      </c>
      <c r="U90" s="36"/>
      <c r="V90" s="36"/>
      <c r="W90" s="36"/>
      <c r="X90" s="36"/>
      <c r="Y90" s="36"/>
      <c r="Z90" s="36"/>
      <c r="AA90" s="36"/>
      <c r="AB90" s="36"/>
      <c r="AC90" s="36"/>
      <c r="AD90" s="36"/>
      <c r="AE90" s="36"/>
      <c r="AR90" s="213" t="s">
        <v>169</v>
      </c>
      <c r="AT90" s="213" t="s">
        <v>164</v>
      </c>
      <c r="AU90" s="213" t="s">
        <v>77</v>
      </c>
      <c r="AY90" s="15" t="s">
        <v>162</v>
      </c>
      <c r="BE90" s="214">
        <f>IF(N90="základní",J90,0)</f>
        <v>0</v>
      </c>
      <c r="BF90" s="214">
        <f>IF(N90="snížená",J90,0)</f>
        <v>0</v>
      </c>
      <c r="BG90" s="214">
        <f>IF(N90="zákl. přenesená",J90,0)</f>
        <v>0</v>
      </c>
      <c r="BH90" s="214">
        <f>IF(N90="sníž. přenesená",J90,0)</f>
        <v>0</v>
      </c>
      <c r="BI90" s="214">
        <f>IF(N90="nulová",J90,0)</f>
        <v>0</v>
      </c>
      <c r="BJ90" s="15" t="s">
        <v>77</v>
      </c>
      <c r="BK90" s="214">
        <f>ROUND(I90*H90,2)</f>
        <v>0</v>
      </c>
      <c r="BL90" s="15" t="s">
        <v>169</v>
      </c>
      <c r="BM90" s="213" t="s">
        <v>220</v>
      </c>
    </row>
    <row r="91" spans="1:65" s="2" customFormat="1" ht="21.75" customHeight="1">
      <c r="A91" s="36"/>
      <c r="B91" s="37"/>
      <c r="C91" s="202" t="s">
        <v>199</v>
      </c>
      <c r="D91" s="202" t="s">
        <v>164</v>
      </c>
      <c r="E91" s="203" t="s">
        <v>169</v>
      </c>
      <c r="F91" s="204" t="s">
        <v>4171</v>
      </c>
      <c r="G91" s="205" t="s">
        <v>3535</v>
      </c>
      <c r="H91" s="206">
        <v>4</v>
      </c>
      <c r="I91" s="207"/>
      <c r="J91" s="208">
        <f>ROUND(I91*H91,2)</f>
        <v>0</v>
      </c>
      <c r="K91" s="204" t="s">
        <v>19</v>
      </c>
      <c r="L91" s="42"/>
      <c r="M91" s="209" t="s">
        <v>19</v>
      </c>
      <c r="N91" s="210" t="s">
        <v>40</v>
      </c>
      <c r="O91" s="82"/>
      <c r="P91" s="211">
        <f>O91*H91</f>
        <v>0</v>
      </c>
      <c r="Q91" s="211">
        <v>0</v>
      </c>
      <c r="R91" s="211">
        <f>Q91*H91</f>
        <v>0</v>
      </c>
      <c r="S91" s="211">
        <v>0</v>
      </c>
      <c r="T91" s="212">
        <f>S91*H91</f>
        <v>0</v>
      </c>
      <c r="U91" s="36"/>
      <c r="V91" s="36"/>
      <c r="W91" s="36"/>
      <c r="X91" s="36"/>
      <c r="Y91" s="36"/>
      <c r="Z91" s="36"/>
      <c r="AA91" s="36"/>
      <c r="AB91" s="36"/>
      <c r="AC91" s="36"/>
      <c r="AD91" s="36"/>
      <c r="AE91" s="36"/>
      <c r="AR91" s="213" t="s">
        <v>169</v>
      </c>
      <c r="AT91" s="213" t="s">
        <v>164</v>
      </c>
      <c r="AU91" s="213" t="s">
        <v>77</v>
      </c>
      <c r="AY91" s="15" t="s">
        <v>162</v>
      </c>
      <c r="BE91" s="214">
        <f>IF(N91="základní",J91,0)</f>
        <v>0</v>
      </c>
      <c r="BF91" s="214">
        <f>IF(N91="snížená",J91,0)</f>
        <v>0</v>
      </c>
      <c r="BG91" s="214">
        <f>IF(N91="zákl. přenesená",J91,0)</f>
        <v>0</v>
      </c>
      <c r="BH91" s="214">
        <f>IF(N91="sníž. přenesená",J91,0)</f>
        <v>0</v>
      </c>
      <c r="BI91" s="214">
        <f>IF(N91="nulová",J91,0)</f>
        <v>0</v>
      </c>
      <c r="BJ91" s="15" t="s">
        <v>77</v>
      </c>
      <c r="BK91" s="214">
        <f>ROUND(I91*H91,2)</f>
        <v>0</v>
      </c>
      <c r="BL91" s="15" t="s">
        <v>169</v>
      </c>
      <c r="BM91" s="213" t="s">
        <v>229</v>
      </c>
    </row>
    <row r="92" spans="1:65" s="2" customFormat="1" ht="24.15" customHeight="1">
      <c r="A92" s="36"/>
      <c r="B92" s="37"/>
      <c r="C92" s="202" t="s">
        <v>204</v>
      </c>
      <c r="D92" s="202" t="s">
        <v>164</v>
      </c>
      <c r="E92" s="203" t="s">
        <v>188</v>
      </c>
      <c r="F92" s="204" t="s">
        <v>4172</v>
      </c>
      <c r="G92" s="205" t="s">
        <v>3535</v>
      </c>
      <c r="H92" s="206">
        <v>4</v>
      </c>
      <c r="I92" s="207"/>
      <c r="J92" s="208">
        <f>ROUND(I92*H92,2)</f>
        <v>0</v>
      </c>
      <c r="K92" s="204" t="s">
        <v>19</v>
      </c>
      <c r="L92" s="42"/>
      <c r="M92" s="209" t="s">
        <v>19</v>
      </c>
      <c r="N92" s="210" t="s">
        <v>40</v>
      </c>
      <c r="O92" s="82"/>
      <c r="P92" s="211">
        <f>O92*H92</f>
        <v>0</v>
      </c>
      <c r="Q92" s="211">
        <v>0</v>
      </c>
      <c r="R92" s="211">
        <f>Q92*H92</f>
        <v>0</v>
      </c>
      <c r="S92" s="211">
        <v>0</v>
      </c>
      <c r="T92" s="212">
        <f>S92*H92</f>
        <v>0</v>
      </c>
      <c r="U92" s="36"/>
      <c r="V92" s="36"/>
      <c r="W92" s="36"/>
      <c r="X92" s="36"/>
      <c r="Y92" s="36"/>
      <c r="Z92" s="36"/>
      <c r="AA92" s="36"/>
      <c r="AB92" s="36"/>
      <c r="AC92" s="36"/>
      <c r="AD92" s="36"/>
      <c r="AE92" s="36"/>
      <c r="AR92" s="213" t="s">
        <v>169</v>
      </c>
      <c r="AT92" s="213" t="s">
        <v>164</v>
      </c>
      <c r="AU92" s="213" t="s">
        <v>77</v>
      </c>
      <c r="AY92" s="15" t="s">
        <v>162</v>
      </c>
      <c r="BE92" s="214">
        <f>IF(N92="základní",J92,0)</f>
        <v>0</v>
      </c>
      <c r="BF92" s="214">
        <f>IF(N92="snížená",J92,0)</f>
        <v>0</v>
      </c>
      <c r="BG92" s="214">
        <f>IF(N92="zákl. přenesená",J92,0)</f>
        <v>0</v>
      </c>
      <c r="BH92" s="214">
        <f>IF(N92="sníž. přenesená",J92,0)</f>
        <v>0</v>
      </c>
      <c r="BI92" s="214">
        <f>IF(N92="nulová",J92,0)</f>
        <v>0</v>
      </c>
      <c r="BJ92" s="15" t="s">
        <v>77</v>
      </c>
      <c r="BK92" s="214">
        <f>ROUND(I92*H92,2)</f>
        <v>0</v>
      </c>
      <c r="BL92" s="15" t="s">
        <v>169</v>
      </c>
      <c r="BM92" s="213" t="s">
        <v>238</v>
      </c>
    </row>
    <row r="93" spans="1:65" s="2" customFormat="1" ht="16.5" customHeight="1">
      <c r="A93" s="36"/>
      <c r="B93" s="37"/>
      <c r="C93" s="202" t="s">
        <v>209</v>
      </c>
      <c r="D93" s="202" t="s">
        <v>164</v>
      </c>
      <c r="E93" s="203" t="s">
        <v>193</v>
      </c>
      <c r="F93" s="204" t="s">
        <v>4173</v>
      </c>
      <c r="G93" s="205" t="s">
        <v>3535</v>
      </c>
      <c r="H93" s="206">
        <v>4</v>
      </c>
      <c r="I93" s="207"/>
      <c r="J93" s="208">
        <f>ROUND(I93*H93,2)</f>
        <v>0</v>
      </c>
      <c r="K93" s="204" t="s">
        <v>19</v>
      </c>
      <c r="L93" s="42"/>
      <c r="M93" s="209" t="s">
        <v>19</v>
      </c>
      <c r="N93" s="210" t="s">
        <v>40</v>
      </c>
      <c r="O93" s="82"/>
      <c r="P93" s="211">
        <f>O93*H93</f>
        <v>0</v>
      </c>
      <c r="Q93" s="211">
        <v>0</v>
      </c>
      <c r="R93" s="211">
        <f>Q93*H93</f>
        <v>0</v>
      </c>
      <c r="S93" s="211">
        <v>0</v>
      </c>
      <c r="T93" s="212">
        <f>S93*H93</f>
        <v>0</v>
      </c>
      <c r="U93" s="36"/>
      <c r="V93" s="36"/>
      <c r="W93" s="36"/>
      <c r="X93" s="36"/>
      <c r="Y93" s="36"/>
      <c r="Z93" s="36"/>
      <c r="AA93" s="36"/>
      <c r="AB93" s="36"/>
      <c r="AC93" s="36"/>
      <c r="AD93" s="36"/>
      <c r="AE93" s="36"/>
      <c r="AR93" s="213" t="s">
        <v>169</v>
      </c>
      <c r="AT93" s="213" t="s">
        <v>164</v>
      </c>
      <c r="AU93" s="213" t="s">
        <v>77</v>
      </c>
      <c r="AY93" s="15" t="s">
        <v>162</v>
      </c>
      <c r="BE93" s="214">
        <f>IF(N93="základní",J93,0)</f>
        <v>0</v>
      </c>
      <c r="BF93" s="214">
        <f>IF(N93="snížená",J93,0)</f>
        <v>0</v>
      </c>
      <c r="BG93" s="214">
        <f>IF(N93="zákl. přenesená",J93,0)</f>
        <v>0</v>
      </c>
      <c r="BH93" s="214">
        <f>IF(N93="sníž. přenesená",J93,0)</f>
        <v>0</v>
      </c>
      <c r="BI93" s="214">
        <f>IF(N93="nulová",J93,0)</f>
        <v>0</v>
      </c>
      <c r="BJ93" s="15" t="s">
        <v>77</v>
      </c>
      <c r="BK93" s="214">
        <f>ROUND(I93*H93,2)</f>
        <v>0</v>
      </c>
      <c r="BL93" s="15" t="s">
        <v>169</v>
      </c>
      <c r="BM93" s="213" t="s">
        <v>249</v>
      </c>
    </row>
    <row r="94" spans="1:65" s="2" customFormat="1" ht="24.15" customHeight="1">
      <c r="A94" s="36"/>
      <c r="B94" s="37"/>
      <c r="C94" s="202" t="s">
        <v>104</v>
      </c>
      <c r="D94" s="202" t="s">
        <v>164</v>
      </c>
      <c r="E94" s="203" t="s">
        <v>199</v>
      </c>
      <c r="F94" s="204" t="s">
        <v>4174</v>
      </c>
      <c r="G94" s="205" t="s">
        <v>3535</v>
      </c>
      <c r="H94" s="206">
        <v>32</v>
      </c>
      <c r="I94" s="207"/>
      <c r="J94" s="208">
        <f>ROUND(I94*H94,2)</f>
        <v>0</v>
      </c>
      <c r="K94" s="204" t="s">
        <v>19</v>
      </c>
      <c r="L94" s="42"/>
      <c r="M94" s="209" t="s">
        <v>19</v>
      </c>
      <c r="N94" s="210" t="s">
        <v>40</v>
      </c>
      <c r="O94" s="82"/>
      <c r="P94" s="211">
        <f>O94*H94</f>
        <v>0</v>
      </c>
      <c r="Q94" s="211">
        <v>0</v>
      </c>
      <c r="R94" s="211">
        <f>Q94*H94</f>
        <v>0</v>
      </c>
      <c r="S94" s="211">
        <v>0</v>
      </c>
      <c r="T94" s="212">
        <f>S94*H94</f>
        <v>0</v>
      </c>
      <c r="U94" s="36"/>
      <c r="V94" s="36"/>
      <c r="W94" s="36"/>
      <c r="X94" s="36"/>
      <c r="Y94" s="36"/>
      <c r="Z94" s="36"/>
      <c r="AA94" s="36"/>
      <c r="AB94" s="36"/>
      <c r="AC94" s="36"/>
      <c r="AD94" s="36"/>
      <c r="AE94" s="36"/>
      <c r="AR94" s="213" t="s">
        <v>169</v>
      </c>
      <c r="AT94" s="213" t="s">
        <v>164</v>
      </c>
      <c r="AU94" s="213" t="s">
        <v>77</v>
      </c>
      <c r="AY94" s="15" t="s">
        <v>162</v>
      </c>
      <c r="BE94" s="214">
        <f>IF(N94="základní",J94,0)</f>
        <v>0</v>
      </c>
      <c r="BF94" s="214">
        <f>IF(N94="snížená",J94,0)</f>
        <v>0</v>
      </c>
      <c r="BG94" s="214">
        <f>IF(N94="zákl. přenesená",J94,0)</f>
        <v>0</v>
      </c>
      <c r="BH94" s="214">
        <f>IF(N94="sníž. přenesená",J94,0)</f>
        <v>0</v>
      </c>
      <c r="BI94" s="214">
        <f>IF(N94="nulová",J94,0)</f>
        <v>0</v>
      </c>
      <c r="BJ94" s="15" t="s">
        <v>77</v>
      </c>
      <c r="BK94" s="214">
        <f>ROUND(I94*H94,2)</f>
        <v>0</v>
      </c>
      <c r="BL94" s="15" t="s">
        <v>169</v>
      </c>
      <c r="BM94" s="213" t="s">
        <v>260</v>
      </c>
    </row>
    <row r="95" spans="1:65" s="2" customFormat="1" ht="16.5" customHeight="1">
      <c r="A95" s="36"/>
      <c r="B95" s="37"/>
      <c r="C95" s="202" t="s">
        <v>107</v>
      </c>
      <c r="D95" s="202" t="s">
        <v>164</v>
      </c>
      <c r="E95" s="203" t="s">
        <v>204</v>
      </c>
      <c r="F95" s="204" t="s">
        <v>4175</v>
      </c>
      <c r="G95" s="205" t="s">
        <v>3535</v>
      </c>
      <c r="H95" s="206">
        <v>8</v>
      </c>
      <c r="I95" s="207"/>
      <c r="J95" s="208">
        <f>ROUND(I95*H95,2)</f>
        <v>0</v>
      </c>
      <c r="K95" s="204" t="s">
        <v>19</v>
      </c>
      <c r="L95" s="42"/>
      <c r="M95" s="209" t="s">
        <v>19</v>
      </c>
      <c r="N95" s="210" t="s">
        <v>40</v>
      </c>
      <c r="O95" s="82"/>
      <c r="P95" s="211">
        <f>O95*H95</f>
        <v>0</v>
      </c>
      <c r="Q95" s="211">
        <v>0</v>
      </c>
      <c r="R95" s="211">
        <f>Q95*H95</f>
        <v>0</v>
      </c>
      <c r="S95" s="211">
        <v>0</v>
      </c>
      <c r="T95" s="212">
        <f>S95*H95</f>
        <v>0</v>
      </c>
      <c r="U95" s="36"/>
      <c r="V95" s="36"/>
      <c r="W95" s="36"/>
      <c r="X95" s="36"/>
      <c r="Y95" s="36"/>
      <c r="Z95" s="36"/>
      <c r="AA95" s="36"/>
      <c r="AB95" s="36"/>
      <c r="AC95" s="36"/>
      <c r="AD95" s="36"/>
      <c r="AE95" s="36"/>
      <c r="AR95" s="213" t="s">
        <v>169</v>
      </c>
      <c r="AT95" s="213" t="s">
        <v>164</v>
      </c>
      <c r="AU95" s="213" t="s">
        <v>77</v>
      </c>
      <c r="AY95" s="15" t="s">
        <v>162</v>
      </c>
      <c r="BE95" s="214">
        <f>IF(N95="základní",J95,0)</f>
        <v>0</v>
      </c>
      <c r="BF95" s="214">
        <f>IF(N95="snížená",J95,0)</f>
        <v>0</v>
      </c>
      <c r="BG95" s="214">
        <f>IF(N95="zákl. přenesená",J95,0)</f>
        <v>0</v>
      </c>
      <c r="BH95" s="214">
        <f>IF(N95="sníž. přenesená",J95,0)</f>
        <v>0</v>
      </c>
      <c r="BI95" s="214">
        <f>IF(N95="nulová",J95,0)</f>
        <v>0</v>
      </c>
      <c r="BJ95" s="15" t="s">
        <v>77</v>
      </c>
      <c r="BK95" s="214">
        <f>ROUND(I95*H95,2)</f>
        <v>0</v>
      </c>
      <c r="BL95" s="15" t="s">
        <v>169</v>
      </c>
      <c r="BM95" s="213" t="s">
        <v>269</v>
      </c>
    </row>
    <row r="96" spans="1:65" s="2" customFormat="1" ht="16.5" customHeight="1">
      <c r="A96" s="36"/>
      <c r="B96" s="37"/>
      <c r="C96" s="202" t="s">
        <v>220</v>
      </c>
      <c r="D96" s="202" t="s">
        <v>164</v>
      </c>
      <c r="E96" s="203" t="s">
        <v>209</v>
      </c>
      <c r="F96" s="204" t="s">
        <v>4176</v>
      </c>
      <c r="G96" s="205" t="s">
        <v>3535</v>
      </c>
      <c r="H96" s="206">
        <v>12</v>
      </c>
      <c r="I96" s="207"/>
      <c r="J96" s="208">
        <f>ROUND(I96*H96,2)</f>
        <v>0</v>
      </c>
      <c r="K96" s="204" t="s">
        <v>19</v>
      </c>
      <c r="L96" s="42"/>
      <c r="M96" s="209" t="s">
        <v>19</v>
      </c>
      <c r="N96" s="210" t="s">
        <v>40</v>
      </c>
      <c r="O96" s="82"/>
      <c r="P96" s="211">
        <f>O96*H96</f>
        <v>0</v>
      </c>
      <c r="Q96" s="211">
        <v>0</v>
      </c>
      <c r="R96" s="211">
        <f>Q96*H96</f>
        <v>0</v>
      </c>
      <c r="S96" s="211">
        <v>0</v>
      </c>
      <c r="T96" s="212">
        <f>S96*H96</f>
        <v>0</v>
      </c>
      <c r="U96" s="36"/>
      <c r="V96" s="36"/>
      <c r="W96" s="36"/>
      <c r="X96" s="36"/>
      <c r="Y96" s="36"/>
      <c r="Z96" s="36"/>
      <c r="AA96" s="36"/>
      <c r="AB96" s="36"/>
      <c r="AC96" s="36"/>
      <c r="AD96" s="36"/>
      <c r="AE96" s="36"/>
      <c r="AR96" s="213" t="s">
        <v>169</v>
      </c>
      <c r="AT96" s="213" t="s">
        <v>164</v>
      </c>
      <c r="AU96" s="213" t="s">
        <v>77</v>
      </c>
      <c r="AY96" s="15" t="s">
        <v>162</v>
      </c>
      <c r="BE96" s="214">
        <f>IF(N96="základní",J96,0)</f>
        <v>0</v>
      </c>
      <c r="BF96" s="214">
        <f>IF(N96="snížená",J96,0)</f>
        <v>0</v>
      </c>
      <c r="BG96" s="214">
        <f>IF(N96="zákl. přenesená",J96,0)</f>
        <v>0</v>
      </c>
      <c r="BH96" s="214">
        <f>IF(N96="sníž. přenesená",J96,0)</f>
        <v>0</v>
      </c>
      <c r="BI96" s="214">
        <f>IF(N96="nulová",J96,0)</f>
        <v>0</v>
      </c>
      <c r="BJ96" s="15" t="s">
        <v>77</v>
      </c>
      <c r="BK96" s="214">
        <f>ROUND(I96*H96,2)</f>
        <v>0</v>
      </c>
      <c r="BL96" s="15" t="s">
        <v>169</v>
      </c>
      <c r="BM96" s="213" t="s">
        <v>278</v>
      </c>
    </row>
    <row r="97" spans="1:65" s="2" customFormat="1" ht="16.5" customHeight="1">
      <c r="A97" s="36"/>
      <c r="B97" s="37"/>
      <c r="C97" s="202" t="s">
        <v>225</v>
      </c>
      <c r="D97" s="202" t="s">
        <v>164</v>
      </c>
      <c r="E97" s="203" t="s">
        <v>104</v>
      </c>
      <c r="F97" s="204" t="s">
        <v>4177</v>
      </c>
      <c r="G97" s="205" t="s">
        <v>3535</v>
      </c>
      <c r="H97" s="206">
        <v>3</v>
      </c>
      <c r="I97" s="207"/>
      <c r="J97" s="208">
        <f>ROUND(I97*H97,2)</f>
        <v>0</v>
      </c>
      <c r="K97" s="204" t="s">
        <v>19</v>
      </c>
      <c r="L97" s="42"/>
      <c r="M97" s="209" t="s">
        <v>19</v>
      </c>
      <c r="N97" s="210" t="s">
        <v>40</v>
      </c>
      <c r="O97" s="82"/>
      <c r="P97" s="211">
        <f>O97*H97</f>
        <v>0</v>
      </c>
      <c r="Q97" s="211">
        <v>0</v>
      </c>
      <c r="R97" s="211">
        <f>Q97*H97</f>
        <v>0</v>
      </c>
      <c r="S97" s="211">
        <v>0</v>
      </c>
      <c r="T97" s="212">
        <f>S97*H97</f>
        <v>0</v>
      </c>
      <c r="U97" s="36"/>
      <c r="V97" s="36"/>
      <c r="W97" s="36"/>
      <c r="X97" s="36"/>
      <c r="Y97" s="36"/>
      <c r="Z97" s="36"/>
      <c r="AA97" s="36"/>
      <c r="AB97" s="36"/>
      <c r="AC97" s="36"/>
      <c r="AD97" s="36"/>
      <c r="AE97" s="36"/>
      <c r="AR97" s="213" t="s">
        <v>169</v>
      </c>
      <c r="AT97" s="213" t="s">
        <v>164</v>
      </c>
      <c r="AU97" s="213" t="s">
        <v>77</v>
      </c>
      <c r="AY97" s="15" t="s">
        <v>162</v>
      </c>
      <c r="BE97" s="214">
        <f>IF(N97="základní",J97,0)</f>
        <v>0</v>
      </c>
      <c r="BF97" s="214">
        <f>IF(N97="snížená",J97,0)</f>
        <v>0</v>
      </c>
      <c r="BG97" s="214">
        <f>IF(N97="zákl. přenesená",J97,0)</f>
        <v>0</v>
      </c>
      <c r="BH97" s="214">
        <f>IF(N97="sníž. přenesená",J97,0)</f>
        <v>0</v>
      </c>
      <c r="BI97" s="214">
        <f>IF(N97="nulová",J97,0)</f>
        <v>0</v>
      </c>
      <c r="BJ97" s="15" t="s">
        <v>77</v>
      </c>
      <c r="BK97" s="214">
        <f>ROUND(I97*H97,2)</f>
        <v>0</v>
      </c>
      <c r="BL97" s="15" t="s">
        <v>169</v>
      </c>
      <c r="BM97" s="213" t="s">
        <v>288</v>
      </c>
    </row>
    <row r="98" spans="1:65" s="2" customFormat="1" ht="21.75" customHeight="1">
      <c r="A98" s="36"/>
      <c r="B98" s="37"/>
      <c r="C98" s="202" t="s">
        <v>229</v>
      </c>
      <c r="D98" s="202" t="s">
        <v>164</v>
      </c>
      <c r="E98" s="203" t="s">
        <v>107</v>
      </c>
      <c r="F98" s="204" t="s">
        <v>4178</v>
      </c>
      <c r="G98" s="205" t="s">
        <v>3535</v>
      </c>
      <c r="H98" s="206">
        <v>4</v>
      </c>
      <c r="I98" s="207"/>
      <c r="J98" s="208">
        <f>ROUND(I98*H98,2)</f>
        <v>0</v>
      </c>
      <c r="K98" s="204" t="s">
        <v>19</v>
      </c>
      <c r="L98" s="42"/>
      <c r="M98" s="209" t="s">
        <v>19</v>
      </c>
      <c r="N98" s="210" t="s">
        <v>40</v>
      </c>
      <c r="O98" s="82"/>
      <c r="P98" s="211">
        <f>O98*H98</f>
        <v>0</v>
      </c>
      <c r="Q98" s="211">
        <v>0</v>
      </c>
      <c r="R98" s="211">
        <f>Q98*H98</f>
        <v>0</v>
      </c>
      <c r="S98" s="211">
        <v>0</v>
      </c>
      <c r="T98" s="212">
        <f>S98*H98</f>
        <v>0</v>
      </c>
      <c r="U98" s="36"/>
      <c r="V98" s="36"/>
      <c r="W98" s="36"/>
      <c r="X98" s="36"/>
      <c r="Y98" s="36"/>
      <c r="Z98" s="36"/>
      <c r="AA98" s="36"/>
      <c r="AB98" s="36"/>
      <c r="AC98" s="36"/>
      <c r="AD98" s="36"/>
      <c r="AE98" s="36"/>
      <c r="AR98" s="213" t="s">
        <v>169</v>
      </c>
      <c r="AT98" s="213" t="s">
        <v>164</v>
      </c>
      <c r="AU98" s="213" t="s">
        <v>77</v>
      </c>
      <c r="AY98" s="15" t="s">
        <v>162</v>
      </c>
      <c r="BE98" s="214">
        <f>IF(N98="základní",J98,0)</f>
        <v>0</v>
      </c>
      <c r="BF98" s="214">
        <f>IF(N98="snížená",J98,0)</f>
        <v>0</v>
      </c>
      <c r="BG98" s="214">
        <f>IF(N98="zákl. přenesená",J98,0)</f>
        <v>0</v>
      </c>
      <c r="BH98" s="214">
        <f>IF(N98="sníž. přenesená",J98,0)</f>
        <v>0</v>
      </c>
      <c r="BI98" s="214">
        <f>IF(N98="nulová",J98,0)</f>
        <v>0</v>
      </c>
      <c r="BJ98" s="15" t="s">
        <v>77</v>
      </c>
      <c r="BK98" s="214">
        <f>ROUND(I98*H98,2)</f>
        <v>0</v>
      </c>
      <c r="BL98" s="15" t="s">
        <v>169</v>
      </c>
      <c r="BM98" s="213" t="s">
        <v>298</v>
      </c>
    </row>
    <row r="99" spans="1:65" s="2" customFormat="1" ht="21.75" customHeight="1">
      <c r="A99" s="36"/>
      <c r="B99" s="37"/>
      <c r="C99" s="202" t="s">
        <v>8</v>
      </c>
      <c r="D99" s="202" t="s">
        <v>164</v>
      </c>
      <c r="E99" s="203" t="s">
        <v>220</v>
      </c>
      <c r="F99" s="204" t="s">
        <v>4179</v>
      </c>
      <c r="G99" s="205" t="s">
        <v>3535</v>
      </c>
      <c r="H99" s="206">
        <v>10</v>
      </c>
      <c r="I99" s="207"/>
      <c r="J99" s="208">
        <f>ROUND(I99*H99,2)</f>
        <v>0</v>
      </c>
      <c r="K99" s="204" t="s">
        <v>19</v>
      </c>
      <c r="L99" s="42"/>
      <c r="M99" s="209" t="s">
        <v>19</v>
      </c>
      <c r="N99" s="210" t="s">
        <v>40</v>
      </c>
      <c r="O99" s="82"/>
      <c r="P99" s="211">
        <f>O99*H99</f>
        <v>0</v>
      </c>
      <c r="Q99" s="211">
        <v>0</v>
      </c>
      <c r="R99" s="211">
        <f>Q99*H99</f>
        <v>0</v>
      </c>
      <c r="S99" s="211">
        <v>0</v>
      </c>
      <c r="T99" s="212">
        <f>S99*H99</f>
        <v>0</v>
      </c>
      <c r="U99" s="36"/>
      <c r="V99" s="36"/>
      <c r="W99" s="36"/>
      <c r="X99" s="36"/>
      <c r="Y99" s="36"/>
      <c r="Z99" s="36"/>
      <c r="AA99" s="36"/>
      <c r="AB99" s="36"/>
      <c r="AC99" s="36"/>
      <c r="AD99" s="36"/>
      <c r="AE99" s="36"/>
      <c r="AR99" s="213" t="s">
        <v>169</v>
      </c>
      <c r="AT99" s="213" t="s">
        <v>164</v>
      </c>
      <c r="AU99" s="213" t="s">
        <v>77</v>
      </c>
      <c r="AY99" s="15" t="s">
        <v>162</v>
      </c>
      <c r="BE99" s="214">
        <f>IF(N99="základní",J99,0)</f>
        <v>0</v>
      </c>
      <c r="BF99" s="214">
        <f>IF(N99="snížená",J99,0)</f>
        <v>0</v>
      </c>
      <c r="BG99" s="214">
        <f>IF(N99="zákl. přenesená",J99,0)</f>
        <v>0</v>
      </c>
      <c r="BH99" s="214">
        <f>IF(N99="sníž. přenesená",J99,0)</f>
        <v>0</v>
      </c>
      <c r="BI99" s="214">
        <f>IF(N99="nulová",J99,0)</f>
        <v>0</v>
      </c>
      <c r="BJ99" s="15" t="s">
        <v>77</v>
      </c>
      <c r="BK99" s="214">
        <f>ROUND(I99*H99,2)</f>
        <v>0</v>
      </c>
      <c r="BL99" s="15" t="s">
        <v>169</v>
      </c>
      <c r="BM99" s="213" t="s">
        <v>306</v>
      </c>
    </row>
    <row r="100" spans="1:65" s="2" customFormat="1" ht="16.5" customHeight="1">
      <c r="A100" s="36"/>
      <c r="B100" s="37"/>
      <c r="C100" s="202" t="s">
        <v>238</v>
      </c>
      <c r="D100" s="202" t="s">
        <v>164</v>
      </c>
      <c r="E100" s="203" t="s">
        <v>225</v>
      </c>
      <c r="F100" s="204" t="s">
        <v>4180</v>
      </c>
      <c r="G100" s="205" t="s">
        <v>3535</v>
      </c>
      <c r="H100" s="206">
        <v>5</v>
      </c>
      <c r="I100" s="207"/>
      <c r="J100" s="208">
        <f>ROUND(I100*H100,2)</f>
        <v>0</v>
      </c>
      <c r="K100" s="204" t="s">
        <v>19</v>
      </c>
      <c r="L100" s="42"/>
      <c r="M100" s="209" t="s">
        <v>19</v>
      </c>
      <c r="N100" s="210" t="s">
        <v>40</v>
      </c>
      <c r="O100" s="82"/>
      <c r="P100" s="211">
        <f>O100*H100</f>
        <v>0</v>
      </c>
      <c r="Q100" s="211">
        <v>0</v>
      </c>
      <c r="R100" s="211">
        <f>Q100*H100</f>
        <v>0</v>
      </c>
      <c r="S100" s="211">
        <v>0</v>
      </c>
      <c r="T100" s="212">
        <f>S100*H100</f>
        <v>0</v>
      </c>
      <c r="U100" s="36"/>
      <c r="V100" s="36"/>
      <c r="W100" s="36"/>
      <c r="X100" s="36"/>
      <c r="Y100" s="36"/>
      <c r="Z100" s="36"/>
      <c r="AA100" s="36"/>
      <c r="AB100" s="36"/>
      <c r="AC100" s="36"/>
      <c r="AD100" s="36"/>
      <c r="AE100" s="36"/>
      <c r="AR100" s="213" t="s">
        <v>169</v>
      </c>
      <c r="AT100" s="213" t="s">
        <v>164</v>
      </c>
      <c r="AU100" s="213" t="s">
        <v>77</v>
      </c>
      <c r="AY100" s="15" t="s">
        <v>162</v>
      </c>
      <c r="BE100" s="214">
        <f>IF(N100="základní",J100,0)</f>
        <v>0</v>
      </c>
      <c r="BF100" s="214">
        <f>IF(N100="snížená",J100,0)</f>
        <v>0</v>
      </c>
      <c r="BG100" s="214">
        <f>IF(N100="zákl. přenesená",J100,0)</f>
        <v>0</v>
      </c>
      <c r="BH100" s="214">
        <f>IF(N100="sníž. přenesená",J100,0)</f>
        <v>0</v>
      </c>
      <c r="BI100" s="214">
        <f>IF(N100="nulová",J100,0)</f>
        <v>0</v>
      </c>
      <c r="BJ100" s="15" t="s">
        <v>77</v>
      </c>
      <c r="BK100" s="214">
        <f>ROUND(I100*H100,2)</f>
        <v>0</v>
      </c>
      <c r="BL100" s="15" t="s">
        <v>169</v>
      </c>
      <c r="BM100" s="213" t="s">
        <v>314</v>
      </c>
    </row>
    <row r="101" spans="1:65" s="2" customFormat="1" ht="24.15" customHeight="1">
      <c r="A101" s="36"/>
      <c r="B101" s="37"/>
      <c r="C101" s="202" t="s">
        <v>244</v>
      </c>
      <c r="D101" s="202" t="s">
        <v>164</v>
      </c>
      <c r="E101" s="203" t="s">
        <v>229</v>
      </c>
      <c r="F101" s="204" t="s">
        <v>4181</v>
      </c>
      <c r="G101" s="205" t="s">
        <v>3535</v>
      </c>
      <c r="H101" s="206">
        <v>5</v>
      </c>
      <c r="I101" s="207"/>
      <c r="J101" s="208">
        <f>ROUND(I101*H101,2)</f>
        <v>0</v>
      </c>
      <c r="K101" s="204" t="s">
        <v>19</v>
      </c>
      <c r="L101" s="42"/>
      <c r="M101" s="209" t="s">
        <v>19</v>
      </c>
      <c r="N101" s="210" t="s">
        <v>40</v>
      </c>
      <c r="O101" s="82"/>
      <c r="P101" s="211">
        <f>O101*H101</f>
        <v>0</v>
      </c>
      <c r="Q101" s="211">
        <v>0</v>
      </c>
      <c r="R101" s="211">
        <f>Q101*H101</f>
        <v>0</v>
      </c>
      <c r="S101" s="211">
        <v>0</v>
      </c>
      <c r="T101" s="212">
        <f>S101*H101</f>
        <v>0</v>
      </c>
      <c r="U101" s="36"/>
      <c r="V101" s="36"/>
      <c r="W101" s="36"/>
      <c r="X101" s="36"/>
      <c r="Y101" s="36"/>
      <c r="Z101" s="36"/>
      <c r="AA101" s="36"/>
      <c r="AB101" s="36"/>
      <c r="AC101" s="36"/>
      <c r="AD101" s="36"/>
      <c r="AE101" s="36"/>
      <c r="AR101" s="213" t="s">
        <v>169</v>
      </c>
      <c r="AT101" s="213" t="s">
        <v>164</v>
      </c>
      <c r="AU101" s="213" t="s">
        <v>77</v>
      </c>
      <c r="AY101" s="15" t="s">
        <v>162</v>
      </c>
      <c r="BE101" s="214">
        <f>IF(N101="základní",J101,0)</f>
        <v>0</v>
      </c>
      <c r="BF101" s="214">
        <f>IF(N101="snížená",J101,0)</f>
        <v>0</v>
      </c>
      <c r="BG101" s="214">
        <f>IF(N101="zákl. přenesená",J101,0)</f>
        <v>0</v>
      </c>
      <c r="BH101" s="214">
        <f>IF(N101="sníž. přenesená",J101,0)</f>
        <v>0</v>
      </c>
      <c r="BI101" s="214">
        <f>IF(N101="nulová",J101,0)</f>
        <v>0</v>
      </c>
      <c r="BJ101" s="15" t="s">
        <v>77</v>
      </c>
      <c r="BK101" s="214">
        <f>ROUND(I101*H101,2)</f>
        <v>0</v>
      </c>
      <c r="BL101" s="15" t="s">
        <v>169</v>
      </c>
      <c r="BM101" s="213" t="s">
        <v>324</v>
      </c>
    </row>
    <row r="102" spans="1:65" s="2" customFormat="1" ht="16.5" customHeight="1">
      <c r="A102" s="36"/>
      <c r="B102" s="37"/>
      <c r="C102" s="202" t="s">
        <v>249</v>
      </c>
      <c r="D102" s="202" t="s">
        <v>164</v>
      </c>
      <c r="E102" s="203" t="s">
        <v>8</v>
      </c>
      <c r="F102" s="204" t="s">
        <v>4182</v>
      </c>
      <c r="G102" s="205" t="s">
        <v>3535</v>
      </c>
      <c r="H102" s="206">
        <v>3</v>
      </c>
      <c r="I102" s="207"/>
      <c r="J102" s="208">
        <f>ROUND(I102*H102,2)</f>
        <v>0</v>
      </c>
      <c r="K102" s="204" t="s">
        <v>19</v>
      </c>
      <c r="L102" s="42"/>
      <c r="M102" s="209" t="s">
        <v>19</v>
      </c>
      <c r="N102" s="210" t="s">
        <v>40</v>
      </c>
      <c r="O102" s="82"/>
      <c r="P102" s="211">
        <f>O102*H102</f>
        <v>0</v>
      </c>
      <c r="Q102" s="211">
        <v>0</v>
      </c>
      <c r="R102" s="211">
        <f>Q102*H102</f>
        <v>0</v>
      </c>
      <c r="S102" s="211">
        <v>0</v>
      </c>
      <c r="T102" s="212">
        <f>S102*H102</f>
        <v>0</v>
      </c>
      <c r="U102" s="36"/>
      <c r="V102" s="36"/>
      <c r="W102" s="36"/>
      <c r="X102" s="36"/>
      <c r="Y102" s="36"/>
      <c r="Z102" s="36"/>
      <c r="AA102" s="36"/>
      <c r="AB102" s="36"/>
      <c r="AC102" s="36"/>
      <c r="AD102" s="36"/>
      <c r="AE102" s="36"/>
      <c r="AR102" s="213" t="s">
        <v>169</v>
      </c>
      <c r="AT102" s="213" t="s">
        <v>164</v>
      </c>
      <c r="AU102" s="213" t="s">
        <v>77</v>
      </c>
      <c r="AY102" s="15" t="s">
        <v>162</v>
      </c>
      <c r="BE102" s="214">
        <f>IF(N102="základní",J102,0)</f>
        <v>0</v>
      </c>
      <c r="BF102" s="214">
        <f>IF(N102="snížená",J102,0)</f>
        <v>0</v>
      </c>
      <c r="BG102" s="214">
        <f>IF(N102="zákl. přenesená",J102,0)</f>
        <v>0</v>
      </c>
      <c r="BH102" s="214">
        <f>IF(N102="sníž. přenesená",J102,0)</f>
        <v>0</v>
      </c>
      <c r="BI102" s="214">
        <f>IF(N102="nulová",J102,0)</f>
        <v>0</v>
      </c>
      <c r="BJ102" s="15" t="s">
        <v>77</v>
      </c>
      <c r="BK102" s="214">
        <f>ROUND(I102*H102,2)</f>
        <v>0</v>
      </c>
      <c r="BL102" s="15" t="s">
        <v>169</v>
      </c>
      <c r="BM102" s="213" t="s">
        <v>335</v>
      </c>
    </row>
    <row r="103" spans="1:65" s="2" customFormat="1" ht="16.5" customHeight="1">
      <c r="A103" s="36"/>
      <c r="B103" s="37"/>
      <c r="C103" s="202" t="s">
        <v>254</v>
      </c>
      <c r="D103" s="202" t="s">
        <v>164</v>
      </c>
      <c r="E103" s="203" t="s">
        <v>238</v>
      </c>
      <c r="F103" s="204" t="s">
        <v>4183</v>
      </c>
      <c r="G103" s="205" t="s">
        <v>3535</v>
      </c>
      <c r="H103" s="206">
        <v>1</v>
      </c>
      <c r="I103" s="207"/>
      <c r="J103" s="208">
        <f>ROUND(I103*H103,2)</f>
        <v>0</v>
      </c>
      <c r="K103" s="204" t="s">
        <v>19</v>
      </c>
      <c r="L103" s="42"/>
      <c r="M103" s="209" t="s">
        <v>19</v>
      </c>
      <c r="N103" s="210" t="s">
        <v>40</v>
      </c>
      <c r="O103" s="82"/>
      <c r="P103" s="211">
        <f>O103*H103</f>
        <v>0</v>
      </c>
      <c r="Q103" s="211">
        <v>0</v>
      </c>
      <c r="R103" s="211">
        <f>Q103*H103</f>
        <v>0</v>
      </c>
      <c r="S103" s="211">
        <v>0</v>
      </c>
      <c r="T103" s="212">
        <f>S103*H103</f>
        <v>0</v>
      </c>
      <c r="U103" s="36"/>
      <c r="V103" s="36"/>
      <c r="W103" s="36"/>
      <c r="X103" s="36"/>
      <c r="Y103" s="36"/>
      <c r="Z103" s="36"/>
      <c r="AA103" s="36"/>
      <c r="AB103" s="36"/>
      <c r="AC103" s="36"/>
      <c r="AD103" s="36"/>
      <c r="AE103" s="36"/>
      <c r="AR103" s="213" t="s">
        <v>169</v>
      </c>
      <c r="AT103" s="213" t="s">
        <v>164</v>
      </c>
      <c r="AU103" s="213" t="s">
        <v>77</v>
      </c>
      <c r="AY103" s="15" t="s">
        <v>162</v>
      </c>
      <c r="BE103" s="214">
        <f>IF(N103="základní",J103,0)</f>
        <v>0</v>
      </c>
      <c r="BF103" s="214">
        <f>IF(N103="snížená",J103,0)</f>
        <v>0</v>
      </c>
      <c r="BG103" s="214">
        <f>IF(N103="zákl. přenesená",J103,0)</f>
        <v>0</v>
      </c>
      <c r="BH103" s="214">
        <f>IF(N103="sníž. přenesená",J103,0)</f>
        <v>0</v>
      </c>
      <c r="BI103" s="214">
        <f>IF(N103="nulová",J103,0)</f>
        <v>0</v>
      </c>
      <c r="BJ103" s="15" t="s">
        <v>77</v>
      </c>
      <c r="BK103" s="214">
        <f>ROUND(I103*H103,2)</f>
        <v>0</v>
      </c>
      <c r="BL103" s="15" t="s">
        <v>169</v>
      </c>
      <c r="BM103" s="213" t="s">
        <v>345</v>
      </c>
    </row>
    <row r="104" spans="1:65" s="2" customFormat="1" ht="24.15" customHeight="1">
      <c r="A104" s="36"/>
      <c r="B104" s="37"/>
      <c r="C104" s="202" t="s">
        <v>260</v>
      </c>
      <c r="D104" s="202" t="s">
        <v>164</v>
      </c>
      <c r="E104" s="203" t="s">
        <v>4123</v>
      </c>
      <c r="F104" s="204" t="s">
        <v>4124</v>
      </c>
      <c r="G104" s="205" t="s">
        <v>196</v>
      </c>
      <c r="H104" s="206">
        <v>8</v>
      </c>
      <c r="I104" s="207"/>
      <c r="J104" s="208">
        <f>ROUND(I104*H104,2)</f>
        <v>0</v>
      </c>
      <c r="K104" s="204" t="s">
        <v>19</v>
      </c>
      <c r="L104" s="42"/>
      <c r="M104" s="209" t="s">
        <v>19</v>
      </c>
      <c r="N104" s="210" t="s">
        <v>40</v>
      </c>
      <c r="O104" s="82"/>
      <c r="P104" s="211">
        <f>O104*H104</f>
        <v>0</v>
      </c>
      <c r="Q104" s="211">
        <v>0</v>
      </c>
      <c r="R104" s="211">
        <f>Q104*H104</f>
        <v>0</v>
      </c>
      <c r="S104" s="211">
        <v>0</v>
      </c>
      <c r="T104" s="212">
        <f>S104*H104</f>
        <v>0</v>
      </c>
      <c r="U104" s="36"/>
      <c r="V104" s="36"/>
      <c r="W104" s="36"/>
      <c r="X104" s="36"/>
      <c r="Y104" s="36"/>
      <c r="Z104" s="36"/>
      <c r="AA104" s="36"/>
      <c r="AB104" s="36"/>
      <c r="AC104" s="36"/>
      <c r="AD104" s="36"/>
      <c r="AE104" s="36"/>
      <c r="AR104" s="213" t="s">
        <v>169</v>
      </c>
      <c r="AT104" s="213" t="s">
        <v>164</v>
      </c>
      <c r="AU104" s="213" t="s">
        <v>77</v>
      </c>
      <c r="AY104" s="15" t="s">
        <v>162</v>
      </c>
      <c r="BE104" s="214">
        <f>IF(N104="základní",J104,0)</f>
        <v>0</v>
      </c>
      <c r="BF104" s="214">
        <f>IF(N104="snížená",J104,0)</f>
        <v>0</v>
      </c>
      <c r="BG104" s="214">
        <f>IF(N104="zákl. přenesená",J104,0)</f>
        <v>0</v>
      </c>
      <c r="BH104" s="214">
        <f>IF(N104="sníž. přenesená",J104,0)</f>
        <v>0</v>
      </c>
      <c r="BI104" s="214">
        <f>IF(N104="nulová",J104,0)</f>
        <v>0</v>
      </c>
      <c r="BJ104" s="15" t="s">
        <v>77</v>
      </c>
      <c r="BK104" s="214">
        <f>ROUND(I104*H104,2)</f>
        <v>0</v>
      </c>
      <c r="BL104" s="15" t="s">
        <v>169</v>
      </c>
      <c r="BM104" s="213" t="s">
        <v>355</v>
      </c>
    </row>
    <row r="105" spans="1:65" s="2" customFormat="1" ht="16.5" customHeight="1">
      <c r="A105" s="36"/>
      <c r="B105" s="37"/>
      <c r="C105" s="202" t="s">
        <v>7</v>
      </c>
      <c r="D105" s="202" t="s">
        <v>164</v>
      </c>
      <c r="E105" s="203" t="s">
        <v>244</v>
      </c>
      <c r="F105" s="204" t="s">
        <v>4184</v>
      </c>
      <c r="G105" s="205" t="s">
        <v>3535</v>
      </c>
      <c r="H105" s="206">
        <v>3</v>
      </c>
      <c r="I105" s="207"/>
      <c r="J105" s="208">
        <f>ROUND(I105*H105,2)</f>
        <v>0</v>
      </c>
      <c r="K105" s="204" t="s">
        <v>19</v>
      </c>
      <c r="L105" s="42"/>
      <c r="M105" s="209" t="s">
        <v>19</v>
      </c>
      <c r="N105" s="210" t="s">
        <v>40</v>
      </c>
      <c r="O105" s="82"/>
      <c r="P105" s="211">
        <f>O105*H105</f>
        <v>0</v>
      </c>
      <c r="Q105" s="211">
        <v>0</v>
      </c>
      <c r="R105" s="211">
        <f>Q105*H105</f>
        <v>0</v>
      </c>
      <c r="S105" s="211">
        <v>0</v>
      </c>
      <c r="T105" s="212">
        <f>S105*H105</f>
        <v>0</v>
      </c>
      <c r="U105" s="36"/>
      <c r="V105" s="36"/>
      <c r="W105" s="36"/>
      <c r="X105" s="36"/>
      <c r="Y105" s="36"/>
      <c r="Z105" s="36"/>
      <c r="AA105" s="36"/>
      <c r="AB105" s="36"/>
      <c r="AC105" s="36"/>
      <c r="AD105" s="36"/>
      <c r="AE105" s="36"/>
      <c r="AR105" s="213" t="s">
        <v>169</v>
      </c>
      <c r="AT105" s="213" t="s">
        <v>164</v>
      </c>
      <c r="AU105" s="213" t="s">
        <v>77</v>
      </c>
      <c r="AY105" s="15" t="s">
        <v>162</v>
      </c>
      <c r="BE105" s="214">
        <f>IF(N105="základní",J105,0)</f>
        <v>0</v>
      </c>
      <c r="BF105" s="214">
        <f>IF(N105="snížená",J105,0)</f>
        <v>0</v>
      </c>
      <c r="BG105" s="214">
        <f>IF(N105="zákl. přenesená",J105,0)</f>
        <v>0</v>
      </c>
      <c r="BH105" s="214">
        <f>IF(N105="sníž. přenesená",J105,0)</f>
        <v>0</v>
      </c>
      <c r="BI105" s="214">
        <f>IF(N105="nulová",J105,0)</f>
        <v>0</v>
      </c>
      <c r="BJ105" s="15" t="s">
        <v>77</v>
      </c>
      <c r="BK105" s="214">
        <f>ROUND(I105*H105,2)</f>
        <v>0</v>
      </c>
      <c r="BL105" s="15" t="s">
        <v>169</v>
      </c>
      <c r="BM105" s="213" t="s">
        <v>365</v>
      </c>
    </row>
    <row r="106" spans="1:65" s="2" customFormat="1" ht="16.5" customHeight="1">
      <c r="A106" s="36"/>
      <c r="B106" s="37"/>
      <c r="C106" s="202" t="s">
        <v>269</v>
      </c>
      <c r="D106" s="202" t="s">
        <v>164</v>
      </c>
      <c r="E106" s="203" t="s">
        <v>249</v>
      </c>
      <c r="F106" s="204" t="s">
        <v>4185</v>
      </c>
      <c r="G106" s="205" t="s">
        <v>3535</v>
      </c>
      <c r="H106" s="206">
        <v>1</v>
      </c>
      <c r="I106" s="207"/>
      <c r="J106" s="208">
        <f>ROUND(I106*H106,2)</f>
        <v>0</v>
      </c>
      <c r="K106" s="204" t="s">
        <v>19</v>
      </c>
      <c r="L106" s="42"/>
      <c r="M106" s="209" t="s">
        <v>19</v>
      </c>
      <c r="N106" s="210" t="s">
        <v>40</v>
      </c>
      <c r="O106" s="82"/>
      <c r="P106" s="211">
        <f>O106*H106</f>
        <v>0</v>
      </c>
      <c r="Q106" s="211">
        <v>0</v>
      </c>
      <c r="R106" s="211">
        <f>Q106*H106</f>
        <v>0</v>
      </c>
      <c r="S106" s="211">
        <v>0</v>
      </c>
      <c r="T106" s="212">
        <f>S106*H106</f>
        <v>0</v>
      </c>
      <c r="U106" s="36"/>
      <c r="V106" s="36"/>
      <c r="W106" s="36"/>
      <c r="X106" s="36"/>
      <c r="Y106" s="36"/>
      <c r="Z106" s="36"/>
      <c r="AA106" s="36"/>
      <c r="AB106" s="36"/>
      <c r="AC106" s="36"/>
      <c r="AD106" s="36"/>
      <c r="AE106" s="36"/>
      <c r="AR106" s="213" t="s">
        <v>169</v>
      </c>
      <c r="AT106" s="213" t="s">
        <v>164</v>
      </c>
      <c r="AU106" s="213" t="s">
        <v>77</v>
      </c>
      <c r="AY106" s="15" t="s">
        <v>162</v>
      </c>
      <c r="BE106" s="214">
        <f>IF(N106="základní",J106,0)</f>
        <v>0</v>
      </c>
      <c r="BF106" s="214">
        <f>IF(N106="snížená",J106,0)</f>
        <v>0</v>
      </c>
      <c r="BG106" s="214">
        <f>IF(N106="zákl. přenesená",J106,0)</f>
        <v>0</v>
      </c>
      <c r="BH106" s="214">
        <f>IF(N106="sníž. přenesená",J106,0)</f>
        <v>0</v>
      </c>
      <c r="BI106" s="214">
        <f>IF(N106="nulová",J106,0)</f>
        <v>0</v>
      </c>
      <c r="BJ106" s="15" t="s">
        <v>77</v>
      </c>
      <c r="BK106" s="214">
        <f>ROUND(I106*H106,2)</f>
        <v>0</v>
      </c>
      <c r="BL106" s="15" t="s">
        <v>169</v>
      </c>
      <c r="BM106" s="213" t="s">
        <v>375</v>
      </c>
    </row>
    <row r="107" spans="1:65" s="2" customFormat="1" ht="16.5" customHeight="1">
      <c r="A107" s="36"/>
      <c r="B107" s="37"/>
      <c r="C107" s="202" t="s">
        <v>273</v>
      </c>
      <c r="D107" s="202" t="s">
        <v>164</v>
      </c>
      <c r="E107" s="203" t="s">
        <v>254</v>
      </c>
      <c r="F107" s="204" t="s">
        <v>4186</v>
      </c>
      <c r="G107" s="205" t="s">
        <v>327</v>
      </c>
      <c r="H107" s="206">
        <v>14760</v>
      </c>
      <c r="I107" s="207"/>
      <c r="J107" s="208">
        <f>ROUND(I107*H107,2)</f>
        <v>0</v>
      </c>
      <c r="K107" s="204" t="s">
        <v>19</v>
      </c>
      <c r="L107" s="42"/>
      <c r="M107" s="209" t="s">
        <v>19</v>
      </c>
      <c r="N107" s="210" t="s">
        <v>40</v>
      </c>
      <c r="O107" s="82"/>
      <c r="P107" s="211">
        <f>O107*H107</f>
        <v>0</v>
      </c>
      <c r="Q107" s="211">
        <v>0</v>
      </c>
      <c r="R107" s="211">
        <f>Q107*H107</f>
        <v>0</v>
      </c>
      <c r="S107" s="211">
        <v>0</v>
      </c>
      <c r="T107" s="212">
        <f>S107*H107</f>
        <v>0</v>
      </c>
      <c r="U107" s="36"/>
      <c r="V107" s="36"/>
      <c r="W107" s="36"/>
      <c r="X107" s="36"/>
      <c r="Y107" s="36"/>
      <c r="Z107" s="36"/>
      <c r="AA107" s="36"/>
      <c r="AB107" s="36"/>
      <c r="AC107" s="36"/>
      <c r="AD107" s="36"/>
      <c r="AE107" s="36"/>
      <c r="AR107" s="213" t="s">
        <v>169</v>
      </c>
      <c r="AT107" s="213" t="s">
        <v>164</v>
      </c>
      <c r="AU107" s="213" t="s">
        <v>77</v>
      </c>
      <c r="AY107" s="15" t="s">
        <v>162</v>
      </c>
      <c r="BE107" s="214">
        <f>IF(N107="základní",J107,0)</f>
        <v>0</v>
      </c>
      <c r="BF107" s="214">
        <f>IF(N107="snížená",J107,0)</f>
        <v>0</v>
      </c>
      <c r="BG107" s="214">
        <f>IF(N107="zákl. přenesená",J107,0)</f>
        <v>0</v>
      </c>
      <c r="BH107" s="214">
        <f>IF(N107="sníž. přenesená",J107,0)</f>
        <v>0</v>
      </c>
      <c r="BI107" s="214">
        <f>IF(N107="nulová",J107,0)</f>
        <v>0</v>
      </c>
      <c r="BJ107" s="15" t="s">
        <v>77</v>
      </c>
      <c r="BK107" s="214">
        <f>ROUND(I107*H107,2)</f>
        <v>0</v>
      </c>
      <c r="BL107" s="15" t="s">
        <v>169</v>
      </c>
      <c r="BM107" s="213" t="s">
        <v>385</v>
      </c>
    </row>
    <row r="108" spans="1:65" s="2" customFormat="1" ht="21.75" customHeight="1">
      <c r="A108" s="36"/>
      <c r="B108" s="37"/>
      <c r="C108" s="202" t="s">
        <v>278</v>
      </c>
      <c r="D108" s="202" t="s">
        <v>164</v>
      </c>
      <c r="E108" s="203" t="s">
        <v>260</v>
      </c>
      <c r="F108" s="204" t="s">
        <v>4187</v>
      </c>
      <c r="G108" s="205" t="s">
        <v>327</v>
      </c>
      <c r="H108" s="206">
        <v>162</v>
      </c>
      <c r="I108" s="207"/>
      <c r="J108" s="208">
        <f>ROUND(I108*H108,2)</f>
        <v>0</v>
      </c>
      <c r="K108" s="204" t="s">
        <v>19</v>
      </c>
      <c r="L108" s="42"/>
      <c r="M108" s="209" t="s">
        <v>19</v>
      </c>
      <c r="N108" s="210" t="s">
        <v>40</v>
      </c>
      <c r="O108" s="82"/>
      <c r="P108" s="211">
        <f>O108*H108</f>
        <v>0</v>
      </c>
      <c r="Q108" s="211">
        <v>0</v>
      </c>
      <c r="R108" s="211">
        <f>Q108*H108</f>
        <v>0</v>
      </c>
      <c r="S108" s="211">
        <v>0</v>
      </c>
      <c r="T108" s="212">
        <f>S108*H108</f>
        <v>0</v>
      </c>
      <c r="U108" s="36"/>
      <c r="V108" s="36"/>
      <c r="W108" s="36"/>
      <c r="X108" s="36"/>
      <c r="Y108" s="36"/>
      <c r="Z108" s="36"/>
      <c r="AA108" s="36"/>
      <c r="AB108" s="36"/>
      <c r="AC108" s="36"/>
      <c r="AD108" s="36"/>
      <c r="AE108" s="36"/>
      <c r="AR108" s="213" t="s">
        <v>169</v>
      </c>
      <c r="AT108" s="213" t="s">
        <v>164</v>
      </c>
      <c r="AU108" s="213" t="s">
        <v>77</v>
      </c>
      <c r="AY108" s="15" t="s">
        <v>162</v>
      </c>
      <c r="BE108" s="214">
        <f>IF(N108="základní",J108,0)</f>
        <v>0</v>
      </c>
      <c r="BF108" s="214">
        <f>IF(N108="snížená",J108,0)</f>
        <v>0</v>
      </c>
      <c r="BG108" s="214">
        <f>IF(N108="zákl. přenesená",J108,0)</f>
        <v>0</v>
      </c>
      <c r="BH108" s="214">
        <f>IF(N108="sníž. přenesená",J108,0)</f>
        <v>0</v>
      </c>
      <c r="BI108" s="214">
        <f>IF(N108="nulová",J108,0)</f>
        <v>0</v>
      </c>
      <c r="BJ108" s="15" t="s">
        <v>77</v>
      </c>
      <c r="BK108" s="214">
        <f>ROUND(I108*H108,2)</f>
        <v>0</v>
      </c>
      <c r="BL108" s="15" t="s">
        <v>169</v>
      </c>
      <c r="BM108" s="213" t="s">
        <v>395</v>
      </c>
    </row>
    <row r="109" spans="1:65" s="2" customFormat="1" ht="24.15" customHeight="1">
      <c r="A109" s="36"/>
      <c r="B109" s="37"/>
      <c r="C109" s="202" t="s">
        <v>283</v>
      </c>
      <c r="D109" s="202" t="s">
        <v>164</v>
      </c>
      <c r="E109" s="203" t="s">
        <v>4125</v>
      </c>
      <c r="F109" s="204" t="s">
        <v>4126</v>
      </c>
      <c r="G109" s="205" t="s">
        <v>196</v>
      </c>
      <c r="H109" s="206">
        <v>45</v>
      </c>
      <c r="I109" s="207"/>
      <c r="J109" s="208">
        <f>ROUND(I109*H109,2)</f>
        <v>0</v>
      </c>
      <c r="K109" s="204" t="s">
        <v>19</v>
      </c>
      <c r="L109" s="42"/>
      <c r="M109" s="209" t="s">
        <v>19</v>
      </c>
      <c r="N109" s="210" t="s">
        <v>40</v>
      </c>
      <c r="O109" s="82"/>
      <c r="P109" s="211">
        <f>O109*H109</f>
        <v>0</v>
      </c>
      <c r="Q109" s="211">
        <v>0</v>
      </c>
      <c r="R109" s="211">
        <f>Q109*H109</f>
        <v>0</v>
      </c>
      <c r="S109" s="211">
        <v>0</v>
      </c>
      <c r="T109" s="212">
        <f>S109*H109</f>
        <v>0</v>
      </c>
      <c r="U109" s="36"/>
      <c r="V109" s="36"/>
      <c r="W109" s="36"/>
      <c r="X109" s="36"/>
      <c r="Y109" s="36"/>
      <c r="Z109" s="36"/>
      <c r="AA109" s="36"/>
      <c r="AB109" s="36"/>
      <c r="AC109" s="36"/>
      <c r="AD109" s="36"/>
      <c r="AE109" s="36"/>
      <c r="AR109" s="213" t="s">
        <v>169</v>
      </c>
      <c r="AT109" s="213" t="s">
        <v>164</v>
      </c>
      <c r="AU109" s="213" t="s">
        <v>77</v>
      </c>
      <c r="AY109" s="15" t="s">
        <v>162</v>
      </c>
      <c r="BE109" s="214">
        <f>IF(N109="základní",J109,0)</f>
        <v>0</v>
      </c>
      <c r="BF109" s="214">
        <f>IF(N109="snížená",J109,0)</f>
        <v>0</v>
      </c>
      <c r="BG109" s="214">
        <f>IF(N109="zákl. přenesená",J109,0)</f>
        <v>0</v>
      </c>
      <c r="BH109" s="214">
        <f>IF(N109="sníž. přenesená",J109,0)</f>
        <v>0</v>
      </c>
      <c r="BI109" s="214">
        <f>IF(N109="nulová",J109,0)</f>
        <v>0</v>
      </c>
      <c r="BJ109" s="15" t="s">
        <v>77</v>
      </c>
      <c r="BK109" s="214">
        <f>ROUND(I109*H109,2)</f>
        <v>0</v>
      </c>
      <c r="BL109" s="15" t="s">
        <v>169</v>
      </c>
      <c r="BM109" s="213" t="s">
        <v>405</v>
      </c>
    </row>
    <row r="110" spans="1:65" s="2" customFormat="1" ht="24.15" customHeight="1">
      <c r="A110" s="36"/>
      <c r="B110" s="37"/>
      <c r="C110" s="202" t="s">
        <v>288</v>
      </c>
      <c r="D110" s="202" t="s">
        <v>164</v>
      </c>
      <c r="E110" s="203" t="s">
        <v>4188</v>
      </c>
      <c r="F110" s="204" t="s">
        <v>4189</v>
      </c>
      <c r="G110" s="205" t="s">
        <v>327</v>
      </c>
      <c r="H110" s="206">
        <v>600</v>
      </c>
      <c r="I110" s="207"/>
      <c r="J110" s="208">
        <f>ROUND(I110*H110,2)</f>
        <v>0</v>
      </c>
      <c r="K110" s="204" t="s">
        <v>19</v>
      </c>
      <c r="L110" s="42"/>
      <c r="M110" s="209" t="s">
        <v>19</v>
      </c>
      <c r="N110" s="210" t="s">
        <v>40</v>
      </c>
      <c r="O110" s="82"/>
      <c r="P110" s="211">
        <f>O110*H110</f>
        <v>0</v>
      </c>
      <c r="Q110" s="211">
        <v>0</v>
      </c>
      <c r="R110" s="211">
        <f>Q110*H110</f>
        <v>0</v>
      </c>
      <c r="S110" s="211">
        <v>0</v>
      </c>
      <c r="T110" s="212">
        <f>S110*H110</f>
        <v>0</v>
      </c>
      <c r="U110" s="36"/>
      <c r="V110" s="36"/>
      <c r="W110" s="36"/>
      <c r="X110" s="36"/>
      <c r="Y110" s="36"/>
      <c r="Z110" s="36"/>
      <c r="AA110" s="36"/>
      <c r="AB110" s="36"/>
      <c r="AC110" s="36"/>
      <c r="AD110" s="36"/>
      <c r="AE110" s="36"/>
      <c r="AR110" s="213" t="s">
        <v>169</v>
      </c>
      <c r="AT110" s="213" t="s">
        <v>164</v>
      </c>
      <c r="AU110" s="213" t="s">
        <v>77</v>
      </c>
      <c r="AY110" s="15" t="s">
        <v>162</v>
      </c>
      <c r="BE110" s="214">
        <f>IF(N110="základní",J110,0)</f>
        <v>0</v>
      </c>
      <c r="BF110" s="214">
        <f>IF(N110="snížená",J110,0)</f>
        <v>0</v>
      </c>
      <c r="BG110" s="214">
        <f>IF(N110="zákl. přenesená",J110,0)</f>
        <v>0</v>
      </c>
      <c r="BH110" s="214">
        <f>IF(N110="sníž. přenesená",J110,0)</f>
        <v>0</v>
      </c>
      <c r="BI110" s="214">
        <f>IF(N110="nulová",J110,0)</f>
        <v>0</v>
      </c>
      <c r="BJ110" s="15" t="s">
        <v>77</v>
      </c>
      <c r="BK110" s="214">
        <f>ROUND(I110*H110,2)</f>
        <v>0</v>
      </c>
      <c r="BL110" s="15" t="s">
        <v>169</v>
      </c>
      <c r="BM110" s="213" t="s">
        <v>415</v>
      </c>
    </row>
    <row r="111" spans="1:65" s="2" customFormat="1" ht="24.15" customHeight="1">
      <c r="A111" s="36"/>
      <c r="B111" s="37"/>
      <c r="C111" s="202" t="s">
        <v>293</v>
      </c>
      <c r="D111" s="202" t="s">
        <v>164</v>
      </c>
      <c r="E111" s="203" t="s">
        <v>4190</v>
      </c>
      <c r="F111" s="204" t="s">
        <v>4191</v>
      </c>
      <c r="G111" s="205" t="s">
        <v>327</v>
      </c>
      <c r="H111" s="206">
        <v>1680</v>
      </c>
      <c r="I111" s="207"/>
      <c r="J111" s="208">
        <f>ROUND(I111*H111,2)</f>
        <v>0</v>
      </c>
      <c r="K111" s="204" t="s">
        <v>19</v>
      </c>
      <c r="L111" s="42"/>
      <c r="M111" s="209" t="s">
        <v>19</v>
      </c>
      <c r="N111" s="210" t="s">
        <v>40</v>
      </c>
      <c r="O111" s="82"/>
      <c r="P111" s="211">
        <f>O111*H111</f>
        <v>0</v>
      </c>
      <c r="Q111" s="211">
        <v>0</v>
      </c>
      <c r="R111" s="211">
        <f>Q111*H111</f>
        <v>0</v>
      </c>
      <c r="S111" s="211">
        <v>0</v>
      </c>
      <c r="T111" s="212">
        <f>S111*H111</f>
        <v>0</v>
      </c>
      <c r="U111" s="36"/>
      <c r="V111" s="36"/>
      <c r="W111" s="36"/>
      <c r="X111" s="36"/>
      <c r="Y111" s="36"/>
      <c r="Z111" s="36"/>
      <c r="AA111" s="36"/>
      <c r="AB111" s="36"/>
      <c r="AC111" s="36"/>
      <c r="AD111" s="36"/>
      <c r="AE111" s="36"/>
      <c r="AR111" s="213" t="s">
        <v>169</v>
      </c>
      <c r="AT111" s="213" t="s">
        <v>164</v>
      </c>
      <c r="AU111" s="213" t="s">
        <v>77</v>
      </c>
      <c r="AY111" s="15" t="s">
        <v>162</v>
      </c>
      <c r="BE111" s="214">
        <f>IF(N111="základní",J111,0)</f>
        <v>0</v>
      </c>
      <c r="BF111" s="214">
        <f>IF(N111="snížená",J111,0)</f>
        <v>0</v>
      </c>
      <c r="BG111" s="214">
        <f>IF(N111="zákl. přenesená",J111,0)</f>
        <v>0</v>
      </c>
      <c r="BH111" s="214">
        <f>IF(N111="sníž. přenesená",J111,0)</f>
        <v>0</v>
      </c>
      <c r="BI111" s="214">
        <f>IF(N111="nulová",J111,0)</f>
        <v>0</v>
      </c>
      <c r="BJ111" s="15" t="s">
        <v>77</v>
      </c>
      <c r="BK111" s="214">
        <f>ROUND(I111*H111,2)</f>
        <v>0</v>
      </c>
      <c r="BL111" s="15" t="s">
        <v>169</v>
      </c>
      <c r="BM111" s="213" t="s">
        <v>425</v>
      </c>
    </row>
    <row r="112" spans="1:65" s="2" customFormat="1" ht="24.15" customHeight="1">
      <c r="A112" s="36"/>
      <c r="B112" s="37"/>
      <c r="C112" s="202" t="s">
        <v>298</v>
      </c>
      <c r="D112" s="202" t="s">
        <v>164</v>
      </c>
      <c r="E112" s="203" t="s">
        <v>4192</v>
      </c>
      <c r="F112" s="204" t="s">
        <v>4193</v>
      </c>
      <c r="G112" s="205" t="s">
        <v>327</v>
      </c>
      <c r="H112" s="206">
        <v>240</v>
      </c>
      <c r="I112" s="207"/>
      <c r="J112" s="208">
        <f>ROUND(I112*H112,2)</f>
        <v>0</v>
      </c>
      <c r="K112" s="204" t="s">
        <v>19</v>
      </c>
      <c r="L112" s="42"/>
      <c r="M112" s="209" t="s">
        <v>19</v>
      </c>
      <c r="N112" s="210" t="s">
        <v>40</v>
      </c>
      <c r="O112" s="82"/>
      <c r="P112" s="211">
        <f>O112*H112</f>
        <v>0</v>
      </c>
      <c r="Q112" s="211">
        <v>0</v>
      </c>
      <c r="R112" s="211">
        <f>Q112*H112</f>
        <v>0</v>
      </c>
      <c r="S112" s="211">
        <v>0</v>
      </c>
      <c r="T112" s="212">
        <f>S112*H112</f>
        <v>0</v>
      </c>
      <c r="U112" s="36"/>
      <c r="V112" s="36"/>
      <c r="W112" s="36"/>
      <c r="X112" s="36"/>
      <c r="Y112" s="36"/>
      <c r="Z112" s="36"/>
      <c r="AA112" s="36"/>
      <c r="AB112" s="36"/>
      <c r="AC112" s="36"/>
      <c r="AD112" s="36"/>
      <c r="AE112" s="36"/>
      <c r="AR112" s="213" t="s">
        <v>169</v>
      </c>
      <c r="AT112" s="213" t="s">
        <v>164</v>
      </c>
      <c r="AU112" s="213" t="s">
        <v>77</v>
      </c>
      <c r="AY112" s="15" t="s">
        <v>162</v>
      </c>
      <c r="BE112" s="214">
        <f>IF(N112="základní",J112,0)</f>
        <v>0</v>
      </c>
      <c r="BF112" s="214">
        <f>IF(N112="snížená",J112,0)</f>
        <v>0</v>
      </c>
      <c r="BG112" s="214">
        <f>IF(N112="zákl. přenesená",J112,0)</f>
        <v>0</v>
      </c>
      <c r="BH112" s="214">
        <f>IF(N112="sníž. přenesená",J112,0)</f>
        <v>0</v>
      </c>
      <c r="BI112" s="214">
        <f>IF(N112="nulová",J112,0)</f>
        <v>0</v>
      </c>
      <c r="BJ112" s="15" t="s">
        <v>77</v>
      </c>
      <c r="BK112" s="214">
        <f>ROUND(I112*H112,2)</f>
        <v>0</v>
      </c>
      <c r="BL112" s="15" t="s">
        <v>169</v>
      </c>
      <c r="BM112" s="213" t="s">
        <v>435</v>
      </c>
    </row>
    <row r="113" spans="1:65" s="2" customFormat="1" ht="24.15" customHeight="1">
      <c r="A113" s="36"/>
      <c r="B113" s="37"/>
      <c r="C113" s="202" t="s">
        <v>302</v>
      </c>
      <c r="D113" s="202" t="s">
        <v>164</v>
      </c>
      <c r="E113" s="203" t="s">
        <v>4194</v>
      </c>
      <c r="F113" s="204" t="s">
        <v>4195</v>
      </c>
      <c r="G113" s="205" t="s">
        <v>327</v>
      </c>
      <c r="H113" s="206">
        <v>240</v>
      </c>
      <c r="I113" s="207"/>
      <c r="J113" s="208">
        <f>ROUND(I113*H113,2)</f>
        <v>0</v>
      </c>
      <c r="K113" s="204" t="s">
        <v>19</v>
      </c>
      <c r="L113" s="42"/>
      <c r="M113" s="209" t="s">
        <v>19</v>
      </c>
      <c r="N113" s="210" t="s">
        <v>40</v>
      </c>
      <c r="O113" s="82"/>
      <c r="P113" s="211">
        <f>O113*H113</f>
        <v>0</v>
      </c>
      <c r="Q113" s="211">
        <v>0</v>
      </c>
      <c r="R113" s="211">
        <f>Q113*H113</f>
        <v>0</v>
      </c>
      <c r="S113" s="211">
        <v>0</v>
      </c>
      <c r="T113" s="212">
        <f>S113*H113</f>
        <v>0</v>
      </c>
      <c r="U113" s="36"/>
      <c r="V113" s="36"/>
      <c r="W113" s="36"/>
      <c r="X113" s="36"/>
      <c r="Y113" s="36"/>
      <c r="Z113" s="36"/>
      <c r="AA113" s="36"/>
      <c r="AB113" s="36"/>
      <c r="AC113" s="36"/>
      <c r="AD113" s="36"/>
      <c r="AE113" s="36"/>
      <c r="AR113" s="213" t="s">
        <v>169</v>
      </c>
      <c r="AT113" s="213" t="s">
        <v>164</v>
      </c>
      <c r="AU113" s="213" t="s">
        <v>77</v>
      </c>
      <c r="AY113" s="15" t="s">
        <v>162</v>
      </c>
      <c r="BE113" s="214">
        <f>IF(N113="základní",J113,0)</f>
        <v>0</v>
      </c>
      <c r="BF113" s="214">
        <f>IF(N113="snížená",J113,0)</f>
        <v>0</v>
      </c>
      <c r="BG113" s="214">
        <f>IF(N113="zákl. přenesená",J113,0)</f>
        <v>0</v>
      </c>
      <c r="BH113" s="214">
        <f>IF(N113="sníž. přenesená",J113,0)</f>
        <v>0</v>
      </c>
      <c r="BI113" s="214">
        <f>IF(N113="nulová",J113,0)</f>
        <v>0</v>
      </c>
      <c r="BJ113" s="15" t="s">
        <v>77</v>
      </c>
      <c r="BK113" s="214">
        <f>ROUND(I113*H113,2)</f>
        <v>0</v>
      </c>
      <c r="BL113" s="15" t="s">
        <v>169</v>
      </c>
      <c r="BM113" s="213" t="s">
        <v>445</v>
      </c>
    </row>
    <row r="114" spans="1:65" s="2" customFormat="1" ht="24.15" customHeight="1">
      <c r="A114" s="36"/>
      <c r="B114" s="37"/>
      <c r="C114" s="202" t="s">
        <v>306</v>
      </c>
      <c r="D114" s="202" t="s">
        <v>164</v>
      </c>
      <c r="E114" s="203" t="s">
        <v>4196</v>
      </c>
      <c r="F114" s="204" t="s">
        <v>4197</v>
      </c>
      <c r="G114" s="205" t="s">
        <v>327</v>
      </c>
      <c r="H114" s="206">
        <v>156</v>
      </c>
      <c r="I114" s="207"/>
      <c r="J114" s="208">
        <f>ROUND(I114*H114,2)</f>
        <v>0</v>
      </c>
      <c r="K114" s="204" t="s">
        <v>19</v>
      </c>
      <c r="L114" s="42"/>
      <c r="M114" s="209" t="s">
        <v>19</v>
      </c>
      <c r="N114" s="210" t="s">
        <v>40</v>
      </c>
      <c r="O114" s="82"/>
      <c r="P114" s="211">
        <f>O114*H114</f>
        <v>0</v>
      </c>
      <c r="Q114" s="211">
        <v>0</v>
      </c>
      <c r="R114" s="211">
        <f>Q114*H114</f>
        <v>0</v>
      </c>
      <c r="S114" s="211">
        <v>0</v>
      </c>
      <c r="T114" s="212">
        <f>S114*H114</f>
        <v>0</v>
      </c>
      <c r="U114" s="36"/>
      <c r="V114" s="36"/>
      <c r="W114" s="36"/>
      <c r="X114" s="36"/>
      <c r="Y114" s="36"/>
      <c r="Z114" s="36"/>
      <c r="AA114" s="36"/>
      <c r="AB114" s="36"/>
      <c r="AC114" s="36"/>
      <c r="AD114" s="36"/>
      <c r="AE114" s="36"/>
      <c r="AR114" s="213" t="s">
        <v>169</v>
      </c>
      <c r="AT114" s="213" t="s">
        <v>164</v>
      </c>
      <c r="AU114" s="213" t="s">
        <v>77</v>
      </c>
      <c r="AY114" s="15" t="s">
        <v>162</v>
      </c>
      <c r="BE114" s="214">
        <f>IF(N114="základní",J114,0)</f>
        <v>0</v>
      </c>
      <c r="BF114" s="214">
        <f>IF(N114="snížená",J114,0)</f>
        <v>0</v>
      </c>
      <c r="BG114" s="214">
        <f>IF(N114="zákl. přenesená",J114,0)</f>
        <v>0</v>
      </c>
      <c r="BH114" s="214">
        <f>IF(N114="sníž. přenesená",J114,0)</f>
        <v>0</v>
      </c>
      <c r="BI114" s="214">
        <f>IF(N114="nulová",J114,0)</f>
        <v>0</v>
      </c>
      <c r="BJ114" s="15" t="s">
        <v>77</v>
      </c>
      <c r="BK114" s="214">
        <f>ROUND(I114*H114,2)</f>
        <v>0</v>
      </c>
      <c r="BL114" s="15" t="s">
        <v>169</v>
      </c>
      <c r="BM114" s="213" t="s">
        <v>455</v>
      </c>
    </row>
    <row r="115" spans="1:65" s="2" customFormat="1" ht="24.15" customHeight="1">
      <c r="A115" s="36"/>
      <c r="B115" s="37"/>
      <c r="C115" s="202" t="s">
        <v>310</v>
      </c>
      <c r="D115" s="202" t="s">
        <v>164</v>
      </c>
      <c r="E115" s="203" t="s">
        <v>7</v>
      </c>
      <c r="F115" s="204" t="s">
        <v>4198</v>
      </c>
      <c r="G115" s="205" t="s">
        <v>327</v>
      </c>
      <c r="H115" s="206">
        <v>120</v>
      </c>
      <c r="I115" s="207"/>
      <c r="J115" s="208">
        <f>ROUND(I115*H115,2)</f>
        <v>0</v>
      </c>
      <c r="K115" s="204" t="s">
        <v>19</v>
      </c>
      <c r="L115" s="42"/>
      <c r="M115" s="209" t="s">
        <v>19</v>
      </c>
      <c r="N115" s="210" t="s">
        <v>40</v>
      </c>
      <c r="O115" s="82"/>
      <c r="P115" s="211">
        <f>O115*H115</f>
        <v>0</v>
      </c>
      <c r="Q115" s="211">
        <v>0</v>
      </c>
      <c r="R115" s="211">
        <f>Q115*H115</f>
        <v>0</v>
      </c>
      <c r="S115" s="211">
        <v>0</v>
      </c>
      <c r="T115" s="212">
        <f>S115*H115</f>
        <v>0</v>
      </c>
      <c r="U115" s="36"/>
      <c r="V115" s="36"/>
      <c r="W115" s="36"/>
      <c r="X115" s="36"/>
      <c r="Y115" s="36"/>
      <c r="Z115" s="36"/>
      <c r="AA115" s="36"/>
      <c r="AB115" s="36"/>
      <c r="AC115" s="36"/>
      <c r="AD115" s="36"/>
      <c r="AE115" s="36"/>
      <c r="AR115" s="213" t="s">
        <v>169</v>
      </c>
      <c r="AT115" s="213" t="s">
        <v>164</v>
      </c>
      <c r="AU115" s="213" t="s">
        <v>77</v>
      </c>
      <c r="AY115" s="15" t="s">
        <v>162</v>
      </c>
      <c r="BE115" s="214">
        <f>IF(N115="základní",J115,0)</f>
        <v>0</v>
      </c>
      <c r="BF115" s="214">
        <f>IF(N115="snížená",J115,0)</f>
        <v>0</v>
      </c>
      <c r="BG115" s="214">
        <f>IF(N115="zákl. přenesená",J115,0)</f>
        <v>0</v>
      </c>
      <c r="BH115" s="214">
        <f>IF(N115="sníž. přenesená",J115,0)</f>
        <v>0</v>
      </c>
      <c r="BI115" s="214">
        <f>IF(N115="nulová",J115,0)</f>
        <v>0</v>
      </c>
      <c r="BJ115" s="15" t="s">
        <v>77</v>
      </c>
      <c r="BK115" s="214">
        <f>ROUND(I115*H115,2)</f>
        <v>0</v>
      </c>
      <c r="BL115" s="15" t="s">
        <v>169</v>
      </c>
      <c r="BM115" s="213" t="s">
        <v>467</v>
      </c>
    </row>
    <row r="116" spans="1:65" s="2" customFormat="1" ht="24.15" customHeight="1">
      <c r="A116" s="36"/>
      <c r="B116" s="37"/>
      <c r="C116" s="202" t="s">
        <v>314</v>
      </c>
      <c r="D116" s="202" t="s">
        <v>164</v>
      </c>
      <c r="E116" s="203" t="s">
        <v>269</v>
      </c>
      <c r="F116" s="204" t="s">
        <v>4130</v>
      </c>
      <c r="G116" s="205" t="s">
        <v>327</v>
      </c>
      <c r="H116" s="206">
        <v>30</v>
      </c>
      <c r="I116" s="207"/>
      <c r="J116" s="208">
        <f>ROUND(I116*H116,2)</f>
        <v>0</v>
      </c>
      <c r="K116" s="204" t="s">
        <v>19</v>
      </c>
      <c r="L116" s="42"/>
      <c r="M116" s="209" t="s">
        <v>19</v>
      </c>
      <c r="N116" s="210" t="s">
        <v>40</v>
      </c>
      <c r="O116" s="82"/>
      <c r="P116" s="211">
        <f>O116*H116</f>
        <v>0</v>
      </c>
      <c r="Q116" s="211">
        <v>0</v>
      </c>
      <c r="R116" s="211">
        <f>Q116*H116</f>
        <v>0</v>
      </c>
      <c r="S116" s="211">
        <v>0</v>
      </c>
      <c r="T116" s="212">
        <f>S116*H116</f>
        <v>0</v>
      </c>
      <c r="U116" s="36"/>
      <c r="V116" s="36"/>
      <c r="W116" s="36"/>
      <c r="X116" s="36"/>
      <c r="Y116" s="36"/>
      <c r="Z116" s="36"/>
      <c r="AA116" s="36"/>
      <c r="AB116" s="36"/>
      <c r="AC116" s="36"/>
      <c r="AD116" s="36"/>
      <c r="AE116" s="36"/>
      <c r="AR116" s="213" t="s">
        <v>169</v>
      </c>
      <c r="AT116" s="213" t="s">
        <v>164</v>
      </c>
      <c r="AU116" s="213" t="s">
        <v>77</v>
      </c>
      <c r="AY116" s="15" t="s">
        <v>162</v>
      </c>
      <c r="BE116" s="214">
        <f>IF(N116="základní",J116,0)</f>
        <v>0</v>
      </c>
      <c r="BF116" s="214">
        <f>IF(N116="snížená",J116,0)</f>
        <v>0</v>
      </c>
      <c r="BG116" s="214">
        <f>IF(N116="zákl. přenesená",J116,0)</f>
        <v>0</v>
      </c>
      <c r="BH116" s="214">
        <f>IF(N116="sníž. přenesená",J116,0)</f>
        <v>0</v>
      </c>
      <c r="BI116" s="214">
        <f>IF(N116="nulová",J116,0)</f>
        <v>0</v>
      </c>
      <c r="BJ116" s="15" t="s">
        <v>77</v>
      </c>
      <c r="BK116" s="214">
        <f>ROUND(I116*H116,2)</f>
        <v>0</v>
      </c>
      <c r="BL116" s="15" t="s">
        <v>169</v>
      </c>
      <c r="BM116" s="213" t="s">
        <v>477</v>
      </c>
    </row>
    <row r="117" spans="1:65" s="2" customFormat="1" ht="24.15" customHeight="1">
      <c r="A117" s="36"/>
      <c r="B117" s="37"/>
      <c r="C117" s="202" t="s">
        <v>319</v>
      </c>
      <c r="D117" s="202" t="s">
        <v>164</v>
      </c>
      <c r="E117" s="203" t="s">
        <v>273</v>
      </c>
      <c r="F117" s="204" t="s">
        <v>4131</v>
      </c>
      <c r="G117" s="205" t="s">
        <v>327</v>
      </c>
      <c r="H117" s="206">
        <v>42</v>
      </c>
      <c r="I117" s="207"/>
      <c r="J117" s="208">
        <f>ROUND(I117*H117,2)</f>
        <v>0</v>
      </c>
      <c r="K117" s="204" t="s">
        <v>19</v>
      </c>
      <c r="L117" s="42"/>
      <c r="M117" s="209" t="s">
        <v>19</v>
      </c>
      <c r="N117" s="210" t="s">
        <v>40</v>
      </c>
      <c r="O117" s="82"/>
      <c r="P117" s="211">
        <f>O117*H117</f>
        <v>0</v>
      </c>
      <c r="Q117" s="211">
        <v>0</v>
      </c>
      <c r="R117" s="211">
        <f>Q117*H117</f>
        <v>0</v>
      </c>
      <c r="S117" s="211">
        <v>0</v>
      </c>
      <c r="T117" s="212">
        <f>S117*H117</f>
        <v>0</v>
      </c>
      <c r="U117" s="36"/>
      <c r="V117" s="36"/>
      <c r="W117" s="36"/>
      <c r="X117" s="36"/>
      <c r="Y117" s="36"/>
      <c r="Z117" s="36"/>
      <c r="AA117" s="36"/>
      <c r="AB117" s="36"/>
      <c r="AC117" s="36"/>
      <c r="AD117" s="36"/>
      <c r="AE117" s="36"/>
      <c r="AR117" s="213" t="s">
        <v>169</v>
      </c>
      <c r="AT117" s="213" t="s">
        <v>164</v>
      </c>
      <c r="AU117" s="213" t="s">
        <v>77</v>
      </c>
      <c r="AY117" s="15" t="s">
        <v>162</v>
      </c>
      <c r="BE117" s="214">
        <f>IF(N117="základní",J117,0)</f>
        <v>0</v>
      </c>
      <c r="BF117" s="214">
        <f>IF(N117="snížená",J117,0)</f>
        <v>0</v>
      </c>
      <c r="BG117" s="214">
        <f>IF(N117="zákl. přenesená",J117,0)</f>
        <v>0</v>
      </c>
      <c r="BH117" s="214">
        <f>IF(N117="sníž. přenesená",J117,0)</f>
        <v>0</v>
      </c>
      <c r="BI117" s="214">
        <f>IF(N117="nulová",J117,0)</f>
        <v>0</v>
      </c>
      <c r="BJ117" s="15" t="s">
        <v>77</v>
      </c>
      <c r="BK117" s="214">
        <f>ROUND(I117*H117,2)</f>
        <v>0</v>
      </c>
      <c r="BL117" s="15" t="s">
        <v>169</v>
      </c>
      <c r="BM117" s="213" t="s">
        <v>487</v>
      </c>
    </row>
    <row r="118" spans="1:65" s="2" customFormat="1" ht="24.15" customHeight="1">
      <c r="A118" s="36"/>
      <c r="B118" s="37"/>
      <c r="C118" s="202" t="s">
        <v>324</v>
      </c>
      <c r="D118" s="202" t="s">
        <v>164</v>
      </c>
      <c r="E118" s="203" t="s">
        <v>278</v>
      </c>
      <c r="F118" s="204" t="s">
        <v>4199</v>
      </c>
      <c r="G118" s="205" t="s">
        <v>3535</v>
      </c>
      <c r="H118" s="206">
        <v>1</v>
      </c>
      <c r="I118" s="207"/>
      <c r="J118" s="208">
        <f>ROUND(I118*H118,2)</f>
        <v>0</v>
      </c>
      <c r="K118" s="204" t="s">
        <v>19</v>
      </c>
      <c r="L118" s="42"/>
      <c r="M118" s="209" t="s">
        <v>19</v>
      </c>
      <c r="N118" s="210" t="s">
        <v>40</v>
      </c>
      <c r="O118" s="82"/>
      <c r="P118" s="211">
        <f>O118*H118</f>
        <v>0</v>
      </c>
      <c r="Q118" s="211">
        <v>0</v>
      </c>
      <c r="R118" s="211">
        <f>Q118*H118</f>
        <v>0</v>
      </c>
      <c r="S118" s="211">
        <v>0</v>
      </c>
      <c r="T118" s="212">
        <f>S118*H118</f>
        <v>0</v>
      </c>
      <c r="U118" s="36"/>
      <c r="V118" s="36"/>
      <c r="W118" s="36"/>
      <c r="X118" s="36"/>
      <c r="Y118" s="36"/>
      <c r="Z118" s="36"/>
      <c r="AA118" s="36"/>
      <c r="AB118" s="36"/>
      <c r="AC118" s="36"/>
      <c r="AD118" s="36"/>
      <c r="AE118" s="36"/>
      <c r="AR118" s="213" t="s">
        <v>169</v>
      </c>
      <c r="AT118" s="213" t="s">
        <v>164</v>
      </c>
      <c r="AU118" s="213" t="s">
        <v>77</v>
      </c>
      <c r="AY118" s="15" t="s">
        <v>162</v>
      </c>
      <c r="BE118" s="214">
        <f>IF(N118="základní",J118,0)</f>
        <v>0</v>
      </c>
      <c r="BF118" s="214">
        <f>IF(N118="snížená",J118,0)</f>
        <v>0</v>
      </c>
      <c r="BG118" s="214">
        <f>IF(N118="zákl. přenesená",J118,0)</f>
        <v>0</v>
      </c>
      <c r="BH118" s="214">
        <f>IF(N118="sníž. přenesená",J118,0)</f>
        <v>0</v>
      </c>
      <c r="BI118" s="214">
        <f>IF(N118="nulová",J118,0)</f>
        <v>0</v>
      </c>
      <c r="BJ118" s="15" t="s">
        <v>77</v>
      </c>
      <c r="BK118" s="214">
        <f>ROUND(I118*H118,2)</f>
        <v>0</v>
      </c>
      <c r="BL118" s="15" t="s">
        <v>169</v>
      </c>
      <c r="BM118" s="213" t="s">
        <v>497</v>
      </c>
    </row>
    <row r="119" spans="1:65" s="2" customFormat="1" ht="24.15" customHeight="1">
      <c r="A119" s="36"/>
      <c r="B119" s="37"/>
      <c r="C119" s="202" t="s">
        <v>330</v>
      </c>
      <c r="D119" s="202" t="s">
        <v>164</v>
      </c>
      <c r="E119" s="203" t="s">
        <v>4142</v>
      </c>
      <c r="F119" s="204" t="s">
        <v>4143</v>
      </c>
      <c r="G119" s="205" t="s">
        <v>196</v>
      </c>
      <c r="H119" s="206">
        <v>600</v>
      </c>
      <c r="I119" s="207"/>
      <c r="J119" s="208">
        <f>ROUND(I119*H119,2)</f>
        <v>0</v>
      </c>
      <c r="K119" s="204" t="s">
        <v>19</v>
      </c>
      <c r="L119" s="42"/>
      <c r="M119" s="209" t="s">
        <v>19</v>
      </c>
      <c r="N119" s="210" t="s">
        <v>40</v>
      </c>
      <c r="O119" s="82"/>
      <c r="P119" s="211">
        <f>O119*H119</f>
        <v>0</v>
      </c>
      <c r="Q119" s="211">
        <v>0</v>
      </c>
      <c r="R119" s="211">
        <f>Q119*H119</f>
        <v>0</v>
      </c>
      <c r="S119" s="211">
        <v>0</v>
      </c>
      <c r="T119" s="212">
        <f>S119*H119</f>
        <v>0</v>
      </c>
      <c r="U119" s="36"/>
      <c r="V119" s="36"/>
      <c r="W119" s="36"/>
      <c r="X119" s="36"/>
      <c r="Y119" s="36"/>
      <c r="Z119" s="36"/>
      <c r="AA119" s="36"/>
      <c r="AB119" s="36"/>
      <c r="AC119" s="36"/>
      <c r="AD119" s="36"/>
      <c r="AE119" s="36"/>
      <c r="AR119" s="213" t="s">
        <v>169</v>
      </c>
      <c r="AT119" s="213" t="s">
        <v>164</v>
      </c>
      <c r="AU119" s="213" t="s">
        <v>77</v>
      </c>
      <c r="AY119" s="15" t="s">
        <v>162</v>
      </c>
      <c r="BE119" s="214">
        <f>IF(N119="základní",J119,0)</f>
        <v>0</v>
      </c>
      <c r="BF119" s="214">
        <f>IF(N119="snížená",J119,0)</f>
        <v>0</v>
      </c>
      <c r="BG119" s="214">
        <f>IF(N119="zákl. přenesená",J119,0)</f>
        <v>0</v>
      </c>
      <c r="BH119" s="214">
        <f>IF(N119="sníž. přenesená",J119,0)</f>
        <v>0</v>
      </c>
      <c r="BI119" s="214">
        <f>IF(N119="nulová",J119,0)</f>
        <v>0</v>
      </c>
      <c r="BJ119" s="15" t="s">
        <v>77</v>
      </c>
      <c r="BK119" s="214">
        <f>ROUND(I119*H119,2)</f>
        <v>0</v>
      </c>
      <c r="BL119" s="15" t="s">
        <v>169</v>
      </c>
      <c r="BM119" s="213" t="s">
        <v>507</v>
      </c>
    </row>
    <row r="120" spans="1:65" s="2" customFormat="1" ht="21.75" customHeight="1">
      <c r="A120" s="36"/>
      <c r="B120" s="37"/>
      <c r="C120" s="202" t="s">
        <v>335</v>
      </c>
      <c r="D120" s="202" t="s">
        <v>164</v>
      </c>
      <c r="E120" s="203" t="s">
        <v>4144</v>
      </c>
      <c r="F120" s="204" t="s">
        <v>4145</v>
      </c>
      <c r="G120" s="205" t="s">
        <v>184</v>
      </c>
      <c r="H120" s="206">
        <v>0.6</v>
      </c>
      <c r="I120" s="207"/>
      <c r="J120" s="208">
        <f>ROUND(I120*H120,2)</f>
        <v>0</v>
      </c>
      <c r="K120" s="204" t="s">
        <v>19</v>
      </c>
      <c r="L120" s="42"/>
      <c r="M120" s="209" t="s">
        <v>19</v>
      </c>
      <c r="N120" s="210" t="s">
        <v>40</v>
      </c>
      <c r="O120" s="82"/>
      <c r="P120" s="211">
        <f>O120*H120</f>
        <v>0</v>
      </c>
      <c r="Q120" s="211">
        <v>0</v>
      </c>
      <c r="R120" s="211">
        <f>Q120*H120</f>
        <v>0</v>
      </c>
      <c r="S120" s="211">
        <v>0</v>
      </c>
      <c r="T120" s="212">
        <f>S120*H120</f>
        <v>0</v>
      </c>
      <c r="U120" s="36"/>
      <c r="V120" s="36"/>
      <c r="W120" s="36"/>
      <c r="X120" s="36"/>
      <c r="Y120" s="36"/>
      <c r="Z120" s="36"/>
      <c r="AA120" s="36"/>
      <c r="AB120" s="36"/>
      <c r="AC120" s="36"/>
      <c r="AD120" s="36"/>
      <c r="AE120" s="36"/>
      <c r="AR120" s="213" t="s">
        <v>169</v>
      </c>
      <c r="AT120" s="213" t="s">
        <v>164</v>
      </c>
      <c r="AU120" s="213" t="s">
        <v>77</v>
      </c>
      <c r="AY120" s="15" t="s">
        <v>162</v>
      </c>
      <c r="BE120" s="214">
        <f>IF(N120="základní",J120,0)</f>
        <v>0</v>
      </c>
      <c r="BF120" s="214">
        <f>IF(N120="snížená",J120,0)</f>
        <v>0</v>
      </c>
      <c r="BG120" s="214">
        <f>IF(N120="zákl. přenesená",J120,0)</f>
        <v>0</v>
      </c>
      <c r="BH120" s="214">
        <f>IF(N120="sníž. přenesená",J120,0)</f>
        <v>0</v>
      </c>
      <c r="BI120" s="214">
        <f>IF(N120="nulová",J120,0)</f>
        <v>0</v>
      </c>
      <c r="BJ120" s="15" t="s">
        <v>77</v>
      </c>
      <c r="BK120" s="214">
        <f>ROUND(I120*H120,2)</f>
        <v>0</v>
      </c>
      <c r="BL120" s="15" t="s">
        <v>169</v>
      </c>
      <c r="BM120" s="213" t="s">
        <v>517</v>
      </c>
    </row>
    <row r="121" spans="1:65" s="2" customFormat="1" ht="16.5" customHeight="1">
      <c r="A121" s="36"/>
      <c r="B121" s="37"/>
      <c r="C121" s="202" t="s">
        <v>340</v>
      </c>
      <c r="D121" s="202" t="s">
        <v>164</v>
      </c>
      <c r="E121" s="203" t="s">
        <v>283</v>
      </c>
      <c r="F121" s="204" t="s">
        <v>4200</v>
      </c>
      <c r="G121" s="205" t="s">
        <v>3535</v>
      </c>
      <c r="H121" s="206">
        <v>1</v>
      </c>
      <c r="I121" s="207"/>
      <c r="J121" s="208">
        <f>ROUND(I121*H121,2)</f>
        <v>0</v>
      </c>
      <c r="K121" s="204" t="s">
        <v>19</v>
      </c>
      <c r="L121" s="42"/>
      <c r="M121" s="209" t="s">
        <v>19</v>
      </c>
      <c r="N121" s="210" t="s">
        <v>40</v>
      </c>
      <c r="O121" s="82"/>
      <c r="P121" s="211">
        <f>O121*H121</f>
        <v>0</v>
      </c>
      <c r="Q121" s="211">
        <v>0</v>
      </c>
      <c r="R121" s="211">
        <f>Q121*H121</f>
        <v>0</v>
      </c>
      <c r="S121" s="211">
        <v>0</v>
      </c>
      <c r="T121" s="212">
        <f>S121*H121</f>
        <v>0</v>
      </c>
      <c r="U121" s="36"/>
      <c r="V121" s="36"/>
      <c r="W121" s="36"/>
      <c r="X121" s="36"/>
      <c r="Y121" s="36"/>
      <c r="Z121" s="36"/>
      <c r="AA121" s="36"/>
      <c r="AB121" s="36"/>
      <c r="AC121" s="36"/>
      <c r="AD121" s="36"/>
      <c r="AE121" s="36"/>
      <c r="AR121" s="213" t="s">
        <v>169</v>
      </c>
      <c r="AT121" s="213" t="s">
        <v>164</v>
      </c>
      <c r="AU121" s="213" t="s">
        <v>77</v>
      </c>
      <c r="AY121" s="15" t="s">
        <v>162</v>
      </c>
      <c r="BE121" s="214">
        <f>IF(N121="základní",J121,0)</f>
        <v>0</v>
      </c>
      <c r="BF121" s="214">
        <f>IF(N121="snížená",J121,0)</f>
        <v>0</v>
      </c>
      <c r="BG121" s="214">
        <f>IF(N121="zákl. přenesená",J121,0)</f>
        <v>0</v>
      </c>
      <c r="BH121" s="214">
        <f>IF(N121="sníž. přenesená",J121,0)</f>
        <v>0</v>
      </c>
      <c r="BI121" s="214">
        <f>IF(N121="nulová",J121,0)</f>
        <v>0</v>
      </c>
      <c r="BJ121" s="15" t="s">
        <v>77</v>
      </c>
      <c r="BK121" s="214">
        <f>ROUND(I121*H121,2)</f>
        <v>0</v>
      </c>
      <c r="BL121" s="15" t="s">
        <v>169</v>
      </c>
      <c r="BM121" s="213" t="s">
        <v>528</v>
      </c>
    </row>
    <row r="122" spans="1:65" s="2" customFormat="1" ht="16.5" customHeight="1">
      <c r="A122" s="36"/>
      <c r="B122" s="37"/>
      <c r="C122" s="202" t="s">
        <v>345</v>
      </c>
      <c r="D122" s="202" t="s">
        <v>164</v>
      </c>
      <c r="E122" s="203" t="s">
        <v>288</v>
      </c>
      <c r="F122" s="204" t="s">
        <v>4201</v>
      </c>
      <c r="G122" s="205" t="s">
        <v>3535</v>
      </c>
      <c r="H122" s="206">
        <v>1</v>
      </c>
      <c r="I122" s="207"/>
      <c r="J122" s="208">
        <f>ROUND(I122*H122,2)</f>
        <v>0</v>
      </c>
      <c r="K122" s="204" t="s">
        <v>19</v>
      </c>
      <c r="L122" s="42"/>
      <c r="M122" s="209" t="s">
        <v>19</v>
      </c>
      <c r="N122" s="210" t="s">
        <v>40</v>
      </c>
      <c r="O122" s="82"/>
      <c r="P122" s="211">
        <f>O122*H122</f>
        <v>0</v>
      </c>
      <c r="Q122" s="211">
        <v>0</v>
      </c>
      <c r="R122" s="211">
        <f>Q122*H122</f>
        <v>0</v>
      </c>
      <c r="S122" s="211">
        <v>0</v>
      </c>
      <c r="T122" s="212">
        <f>S122*H122</f>
        <v>0</v>
      </c>
      <c r="U122" s="36"/>
      <c r="V122" s="36"/>
      <c r="W122" s="36"/>
      <c r="X122" s="36"/>
      <c r="Y122" s="36"/>
      <c r="Z122" s="36"/>
      <c r="AA122" s="36"/>
      <c r="AB122" s="36"/>
      <c r="AC122" s="36"/>
      <c r="AD122" s="36"/>
      <c r="AE122" s="36"/>
      <c r="AR122" s="213" t="s">
        <v>169</v>
      </c>
      <c r="AT122" s="213" t="s">
        <v>164</v>
      </c>
      <c r="AU122" s="213" t="s">
        <v>77</v>
      </c>
      <c r="AY122" s="15" t="s">
        <v>162</v>
      </c>
      <c r="BE122" s="214">
        <f>IF(N122="základní",J122,0)</f>
        <v>0</v>
      </c>
      <c r="BF122" s="214">
        <f>IF(N122="snížená",J122,0)</f>
        <v>0</v>
      </c>
      <c r="BG122" s="214">
        <f>IF(N122="zákl. přenesená",J122,0)</f>
        <v>0</v>
      </c>
      <c r="BH122" s="214">
        <f>IF(N122="sníž. přenesená",J122,0)</f>
        <v>0</v>
      </c>
      <c r="BI122" s="214">
        <f>IF(N122="nulová",J122,0)</f>
        <v>0</v>
      </c>
      <c r="BJ122" s="15" t="s">
        <v>77</v>
      </c>
      <c r="BK122" s="214">
        <f>ROUND(I122*H122,2)</f>
        <v>0</v>
      </c>
      <c r="BL122" s="15" t="s">
        <v>169</v>
      </c>
      <c r="BM122" s="213" t="s">
        <v>544</v>
      </c>
    </row>
    <row r="123" spans="1:65" s="2" customFormat="1" ht="16.5" customHeight="1">
      <c r="A123" s="36"/>
      <c r="B123" s="37"/>
      <c r="C123" s="202" t="s">
        <v>350</v>
      </c>
      <c r="D123" s="202" t="s">
        <v>164</v>
      </c>
      <c r="E123" s="203" t="s">
        <v>293</v>
      </c>
      <c r="F123" s="204" t="s">
        <v>4147</v>
      </c>
      <c r="G123" s="205" t="s">
        <v>3535</v>
      </c>
      <c r="H123" s="206">
        <v>1</v>
      </c>
      <c r="I123" s="207"/>
      <c r="J123" s="208">
        <f>ROUND(I123*H123,2)</f>
        <v>0</v>
      </c>
      <c r="K123" s="204" t="s">
        <v>19</v>
      </c>
      <c r="L123" s="42"/>
      <c r="M123" s="209" t="s">
        <v>19</v>
      </c>
      <c r="N123" s="210" t="s">
        <v>40</v>
      </c>
      <c r="O123" s="82"/>
      <c r="P123" s="211">
        <f>O123*H123</f>
        <v>0</v>
      </c>
      <c r="Q123" s="211">
        <v>0</v>
      </c>
      <c r="R123" s="211">
        <f>Q123*H123</f>
        <v>0</v>
      </c>
      <c r="S123" s="211">
        <v>0</v>
      </c>
      <c r="T123" s="212">
        <f>S123*H123</f>
        <v>0</v>
      </c>
      <c r="U123" s="36"/>
      <c r="V123" s="36"/>
      <c r="W123" s="36"/>
      <c r="X123" s="36"/>
      <c r="Y123" s="36"/>
      <c r="Z123" s="36"/>
      <c r="AA123" s="36"/>
      <c r="AB123" s="36"/>
      <c r="AC123" s="36"/>
      <c r="AD123" s="36"/>
      <c r="AE123" s="36"/>
      <c r="AR123" s="213" t="s">
        <v>169</v>
      </c>
      <c r="AT123" s="213" t="s">
        <v>164</v>
      </c>
      <c r="AU123" s="213" t="s">
        <v>77</v>
      </c>
      <c r="AY123" s="15" t="s">
        <v>162</v>
      </c>
      <c r="BE123" s="214">
        <f>IF(N123="základní",J123,0)</f>
        <v>0</v>
      </c>
      <c r="BF123" s="214">
        <f>IF(N123="snížená",J123,0)</f>
        <v>0</v>
      </c>
      <c r="BG123" s="214">
        <f>IF(N123="zákl. přenesená",J123,0)</f>
        <v>0</v>
      </c>
      <c r="BH123" s="214">
        <f>IF(N123="sníž. přenesená",J123,0)</f>
        <v>0</v>
      </c>
      <c r="BI123" s="214">
        <f>IF(N123="nulová",J123,0)</f>
        <v>0</v>
      </c>
      <c r="BJ123" s="15" t="s">
        <v>77</v>
      </c>
      <c r="BK123" s="214">
        <f>ROUND(I123*H123,2)</f>
        <v>0</v>
      </c>
      <c r="BL123" s="15" t="s">
        <v>169</v>
      </c>
      <c r="BM123" s="213" t="s">
        <v>554</v>
      </c>
    </row>
    <row r="124" spans="1:65" s="2" customFormat="1" ht="21.75" customHeight="1">
      <c r="A124" s="36"/>
      <c r="B124" s="37"/>
      <c r="C124" s="202" t="s">
        <v>355</v>
      </c>
      <c r="D124" s="202" t="s">
        <v>164</v>
      </c>
      <c r="E124" s="203" t="s">
        <v>4202</v>
      </c>
      <c r="F124" s="204" t="s">
        <v>4203</v>
      </c>
      <c r="G124" s="205" t="s">
        <v>327</v>
      </c>
      <c r="H124" s="206">
        <v>667.2</v>
      </c>
      <c r="I124" s="207"/>
      <c r="J124" s="208">
        <f>ROUND(I124*H124,2)</f>
        <v>0</v>
      </c>
      <c r="K124" s="204" t="s">
        <v>19</v>
      </c>
      <c r="L124" s="42"/>
      <c r="M124" s="209" t="s">
        <v>19</v>
      </c>
      <c r="N124" s="210" t="s">
        <v>40</v>
      </c>
      <c r="O124" s="82"/>
      <c r="P124" s="211">
        <f>O124*H124</f>
        <v>0</v>
      </c>
      <c r="Q124" s="211">
        <v>0</v>
      </c>
      <c r="R124" s="211">
        <f>Q124*H124</f>
        <v>0</v>
      </c>
      <c r="S124" s="211">
        <v>0</v>
      </c>
      <c r="T124" s="212">
        <f>S124*H124</f>
        <v>0</v>
      </c>
      <c r="U124" s="36"/>
      <c r="V124" s="36"/>
      <c r="W124" s="36"/>
      <c r="X124" s="36"/>
      <c r="Y124" s="36"/>
      <c r="Z124" s="36"/>
      <c r="AA124" s="36"/>
      <c r="AB124" s="36"/>
      <c r="AC124" s="36"/>
      <c r="AD124" s="36"/>
      <c r="AE124" s="36"/>
      <c r="AR124" s="213" t="s">
        <v>169</v>
      </c>
      <c r="AT124" s="213" t="s">
        <v>164</v>
      </c>
      <c r="AU124" s="213" t="s">
        <v>77</v>
      </c>
      <c r="AY124" s="15" t="s">
        <v>162</v>
      </c>
      <c r="BE124" s="214">
        <f>IF(N124="základní",J124,0)</f>
        <v>0</v>
      </c>
      <c r="BF124" s="214">
        <f>IF(N124="snížená",J124,0)</f>
        <v>0</v>
      </c>
      <c r="BG124" s="214">
        <f>IF(N124="zákl. přenesená",J124,0)</f>
        <v>0</v>
      </c>
      <c r="BH124" s="214">
        <f>IF(N124="sníž. přenesená",J124,0)</f>
        <v>0</v>
      </c>
      <c r="BI124" s="214">
        <f>IF(N124="nulová",J124,0)</f>
        <v>0</v>
      </c>
      <c r="BJ124" s="15" t="s">
        <v>77</v>
      </c>
      <c r="BK124" s="214">
        <f>ROUND(I124*H124,2)</f>
        <v>0</v>
      </c>
      <c r="BL124" s="15" t="s">
        <v>169</v>
      </c>
      <c r="BM124" s="213" t="s">
        <v>564</v>
      </c>
    </row>
    <row r="125" spans="1:65" s="2" customFormat="1" ht="24.15" customHeight="1">
      <c r="A125" s="36"/>
      <c r="B125" s="37"/>
      <c r="C125" s="202" t="s">
        <v>360</v>
      </c>
      <c r="D125" s="202" t="s">
        <v>164</v>
      </c>
      <c r="E125" s="203" t="s">
        <v>4088</v>
      </c>
      <c r="F125" s="204" t="s">
        <v>4089</v>
      </c>
      <c r="G125" s="205" t="s">
        <v>327</v>
      </c>
      <c r="H125" s="206">
        <v>667.2</v>
      </c>
      <c r="I125" s="207"/>
      <c r="J125" s="208">
        <f>ROUND(I125*H125,2)</f>
        <v>0</v>
      </c>
      <c r="K125" s="204" t="s">
        <v>19</v>
      </c>
      <c r="L125" s="42"/>
      <c r="M125" s="209" t="s">
        <v>19</v>
      </c>
      <c r="N125" s="210" t="s">
        <v>40</v>
      </c>
      <c r="O125" s="82"/>
      <c r="P125" s="211">
        <f>O125*H125</f>
        <v>0</v>
      </c>
      <c r="Q125" s="211">
        <v>0</v>
      </c>
      <c r="R125" s="211">
        <f>Q125*H125</f>
        <v>0</v>
      </c>
      <c r="S125" s="211">
        <v>0</v>
      </c>
      <c r="T125" s="212">
        <f>S125*H125</f>
        <v>0</v>
      </c>
      <c r="U125" s="36"/>
      <c r="V125" s="36"/>
      <c r="W125" s="36"/>
      <c r="X125" s="36"/>
      <c r="Y125" s="36"/>
      <c r="Z125" s="36"/>
      <c r="AA125" s="36"/>
      <c r="AB125" s="36"/>
      <c r="AC125" s="36"/>
      <c r="AD125" s="36"/>
      <c r="AE125" s="36"/>
      <c r="AR125" s="213" t="s">
        <v>169</v>
      </c>
      <c r="AT125" s="213" t="s">
        <v>164</v>
      </c>
      <c r="AU125" s="213" t="s">
        <v>77</v>
      </c>
      <c r="AY125" s="15" t="s">
        <v>162</v>
      </c>
      <c r="BE125" s="214">
        <f>IF(N125="základní",J125,0)</f>
        <v>0</v>
      </c>
      <c r="BF125" s="214">
        <f>IF(N125="snížená",J125,0)</f>
        <v>0</v>
      </c>
      <c r="BG125" s="214">
        <f>IF(N125="zákl. přenesená",J125,0)</f>
        <v>0</v>
      </c>
      <c r="BH125" s="214">
        <f>IF(N125="sníž. přenesená",J125,0)</f>
        <v>0</v>
      </c>
      <c r="BI125" s="214">
        <f>IF(N125="nulová",J125,0)</f>
        <v>0</v>
      </c>
      <c r="BJ125" s="15" t="s">
        <v>77</v>
      </c>
      <c r="BK125" s="214">
        <f>ROUND(I125*H125,2)</f>
        <v>0</v>
      </c>
      <c r="BL125" s="15" t="s">
        <v>169</v>
      </c>
      <c r="BM125" s="213" t="s">
        <v>576</v>
      </c>
    </row>
    <row r="126" spans="1:65" s="2" customFormat="1" ht="24.15" customHeight="1">
      <c r="A126" s="36"/>
      <c r="B126" s="37"/>
      <c r="C126" s="202" t="s">
        <v>365</v>
      </c>
      <c r="D126" s="202" t="s">
        <v>164</v>
      </c>
      <c r="E126" s="203" t="s">
        <v>4188</v>
      </c>
      <c r="F126" s="204" t="s">
        <v>4189</v>
      </c>
      <c r="G126" s="205" t="s">
        <v>327</v>
      </c>
      <c r="H126" s="206">
        <v>667.2</v>
      </c>
      <c r="I126" s="207"/>
      <c r="J126" s="208">
        <f>ROUND(I126*H126,2)</f>
        <v>0</v>
      </c>
      <c r="K126" s="204" t="s">
        <v>19</v>
      </c>
      <c r="L126" s="42"/>
      <c r="M126" s="209" t="s">
        <v>19</v>
      </c>
      <c r="N126" s="210" t="s">
        <v>40</v>
      </c>
      <c r="O126" s="82"/>
      <c r="P126" s="211">
        <f>O126*H126</f>
        <v>0</v>
      </c>
      <c r="Q126" s="211">
        <v>0</v>
      </c>
      <c r="R126" s="211">
        <f>Q126*H126</f>
        <v>0</v>
      </c>
      <c r="S126" s="211">
        <v>0</v>
      </c>
      <c r="T126" s="212">
        <f>S126*H126</f>
        <v>0</v>
      </c>
      <c r="U126" s="36"/>
      <c r="V126" s="36"/>
      <c r="W126" s="36"/>
      <c r="X126" s="36"/>
      <c r="Y126" s="36"/>
      <c r="Z126" s="36"/>
      <c r="AA126" s="36"/>
      <c r="AB126" s="36"/>
      <c r="AC126" s="36"/>
      <c r="AD126" s="36"/>
      <c r="AE126" s="36"/>
      <c r="AR126" s="213" t="s">
        <v>169</v>
      </c>
      <c r="AT126" s="213" t="s">
        <v>164</v>
      </c>
      <c r="AU126" s="213" t="s">
        <v>77</v>
      </c>
      <c r="AY126" s="15" t="s">
        <v>162</v>
      </c>
      <c r="BE126" s="214">
        <f>IF(N126="základní",J126,0)</f>
        <v>0</v>
      </c>
      <c r="BF126" s="214">
        <f>IF(N126="snížená",J126,0)</f>
        <v>0</v>
      </c>
      <c r="BG126" s="214">
        <f>IF(N126="zákl. přenesená",J126,0)</f>
        <v>0</v>
      </c>
      <c r="BH126" s="214">
        <f>IF(N126="sníž. přenesená",J126,0)</f>
        <v>0</v>
      </c>
      <c r="BI126" s="214">
        <f>IF(N126="nulová",J126,0)</f>
        <v>0</v>
      </c>
      <c r="BJ126" s="15" t="s">
        <v>77</v>
      </c>
      <c r="BK126" s="214">
        <f>ROUND(I126*H126,2)</f>
        <v>0</v>
      </c>
      <c r="BL126" s="15" t="s">
        <v>169</v>
      </c>
      <c r="BM126" s="213" t="s">
        <v>585</v>
      </c>
    </row>
    <row r="127" spans="1:65" s="2" customFormat="1" ht="21.75" customHeight="1">
      <c r="A127" s="36"/>
      <c r="B127" s="37"/>
      <c r="C127" s="202" t="s">
        <v>370</v>
      </c>
      <c r="D127" s="202" t="s">
        <v>164</v>
      </c>
      <c r="E127" s="203" t="s">
        <v>4140</v>
      </c>
      <c r="F127" s="204" t="s">
        <v>4141</v>
      </c>
      <c r="G127" s="205" t="s">
        <v>196</v>
      </c>
      <c r="H127" s="206">
        <v>20</v>
      </c>
      <c r="I127" s="207"/>
      <c r="J127" s="208">
        <f>ROUND(I127*H127,2)</f>
        <v>0</v>
      </c>
      <c r="K127" s="204" t="s">
        <v>19</v>
      </c>
      <c r="L127" s="42"/>
      <c r="M127" s="209" t="s">
        <v>19</v>
      </c>
      <c r="N127" s="210" t="s">
        <v>40</v>
      </c>
      <c r="O127" s="82"/>
      <c r="P127" s="211">
        <f>O127*H127</f>
        <v>0</v>
      </c>
      <c r="Q127" s="211">
        <v>0</v>
      </c>
      <c r="R127" s="211">
        <f>Q127*H127</f>
        <v>0</v>
      </c>
      <c r="S127" s="211">
        <v>0</v>
      </c>
      <c r="T127" s="212">
        <f>S127*H127</f>
        <v>0</v>
      </c>
      <c r="U127" s="36"/>
      <c r="V127" s="36"/>
      <c r="W127" s="36"/>
      <c r="X127" s="36"/>
      <c r="Y127" s="36"/>
      <c r="Z127" s="36"/>
      <c r="AA127" s="36"/>
      <c r="AB127" s="36"/>
      <c r="AC127" s="36"/>
      <c r="AD127" s="36"/>
      <c r="AE127" s="36"/>
      <c r="AR127" s="213" t="s">
        <v>169</v>
      </c>
      <c r="AT127" s="213" t="s">
        <v>164</v>
      </c>
      <c r="AU127" s="213" t="s">
        <v>77</v>
      </c>
      <c r="AY127" s="15" t="s">
        <v>162</v>
      </c>
      <c r="BE127" s="214">
        <f>IF(N127="základní",J127,0)</f>
        <v>0</v>
      </c>
      <c r="BF127" s="214">
        <f>IF(N127="snížená",J127,0)</f>
        <v>0</v>
      </c>
      <c r="BG127" s="214">
        <f>IF(N127="zákl. přenesená",J127,0)</f>
        <v>0</v>
      </c>
      <c r="BH127" s="214">
        <f>IF(N127="sníž. přenesená",J127,0)</f>
        <v>0</v>
      </c>
      <c r="BI127" s="214">
        <f>IF(N127="nulová",J127,0)</f>
        <v>0</v>
      </c>
      <c r="BJ127" s="15" t="s">
        <v>77</v>
      </c>
      <c r="BK127" s="214">
        <f>ROUND(I127*H127,2)</f>
        <v>0</v>
      </c>
      <c r="BL127" s="15" t="s">
        <v>169</v>
      </c>
      <c r="BM127" s="213" t="s">
        <v>595</v>
      </c>
    </row>
    <row r="128" spans="1:63" s="12" customFormat="1" ht="25.9" customHeight="1">
      <c r="A128" s="12"/>
      <c r="B128" s="186"/>
      <c r="C128" s="187"/>
      <c r="D128" s="188" t="s">
        <v>68</v>
      </c>
      <c r="E128" s="189" t="s">
        <v>4204</v>
      </c>
      <c r="F128" s="189" t="s">
        <v>4205</v>
      </c>
      <c r="G128" s="187"/>
      <c r="H128" s="187"/>
      <c r="I128" s="190"/>
      <c r="J128" s="191">
        <f>BK128</f>
        <v>0</v>
      </c>
      <c r="K128" s="187"/>
      <c r="L128" s="192"/>
      <c r="M128" s="193"/>
      <c r="N128" s="194"/>
      <c r="O128" s="194"/>
      <c r="P128" s="195">
        <f>P129</f>
        <v>0</v>
      </c>
      <c r="Q128" s="194"/>
      <c r="R128" s="195">
        <f>R129</f>
        <v>0</v>
      </c>
      <c r="S128" s="194"/>
      <c r="T128" s="196">
        <f>T129</f>
        <v>0</v>
      </c>
      <c r="U128" s="12"/>
      <c r="V128" s="12"/>
      <c r="W128" s="12"/>
      <c r="X128" s="12"/>
      <c r="Y128" s="12"/>
      <c r="Z128" s="12"/>
      <c r="AA128" s="12"/>
      <c r="AB128" s="12"/>
      <c r="AC128" s="12"/>
      <c r="AD128" s="12"/>
      <c r="AE128" s="12"/>
      <c r="AR128" s="197" t="s">
        <v>77</v>
      </c>
      <c r="AT128" s="198" t="s">
        <v>68</v>
      </c>
      <c r="AU128" s="198" t="s">
        <v>69</v>
      </c>
      <c r="AY128" s="197" t="s">
        <v>162</v>
      </c>
      <c r="BK128" s="199">
        <f>BK129</f>
        <v>0</v>
      </c>
    </row>
    <row r="129" spans="1:65" s="2" customFormat="1" ht="16.5" customHeight="1">
      <c r="A129" s="36"/>
      <c r="B129" s="37"/>
      <c r="C129" s="202" t="s">
        <v>375</v>
      </c>
      <c r="D129" s="202" t="s">
        <v>164</v>
      </c>
      <c r="E129" s="203" t="s">
        <v>4206</v>
      </c>
      <c r="F129" s="204" t="s">
        <v>4207</v>
      </c>
      <c r="G129" s="205" t="s">
        <v>327</v>
      </c>
      <c r="H129" s="206">
        <v>667.2</v>
      </c>
      <c r="I129" s="207"/>
      <c r="J129" s="208">
        <f>ROUND(I129*H129,2)</f>
        <v>0</v>
      </c>
      <c r="K129" s="204" t="s">
        <v>19</v>
      </c>
      <c r="L129" s="42"/>
      <c r="M129" s="235" t="s">
        <v>19</v>
      </c>
      <c r="N129" s="236" t="s">
        <v>40</v>
      </c>
      <c r="O129" s="232"/>
      <c r="P129" s="237">
        <f>O129*H129</f>
        <v>0</v>
      </c>
      <c r="Q129" s="237">
        <v>0</v>
      </c>
      <c r="R129" s="237">
        <f>Q129*H129</f>
        <v>0</v>
      </c>
      <c r="S129" s="237">
        <v>0</v>
      </c>
      <c r="T129" s="238">
        <f>S129*H129</f>
        <v>0</v>
      </c>
      <c r="U129" s="36"/>
      <c r="V129" s="36"/>
      <c r="W129" s="36"/>
      <c r="X129" s="36"/>
      <c r="Y129" s="36"/>
      <c r="Z129" s="36"/>
      <c r="AA129" s="36"/>
      <c r="AB129" s="36"/>
      <c r="AC129" s="36"/>
      <c r="AD129" s="36"/>
      <c r="AE129" s="36"/>
      <c r="AR129" s="213" t="s">
        <v>169</v>
      </c>
      <c r="AT129" s="213" t="s">
        <v>164</v>
      </c>
      <c r="AU129" s="213" t="s">
        <v>77</v>
      </c>
      <c r="AY129" s="15" t="s">
        <v>162</v>
      </c>
      <c r="BE129" s="214">
        <f>IF(N129="základní",J129,0)</f>
        <v>0</v>
      </c>
      <c r="BF129" s="214">
        <f>IF(N129="snížená",J129,0)</f>
        <v>0</v>
      </c>
      <c r="BG129" s="214">
        <f>IF(N129="zákl. přenesená",J129,0)</f>
        <v>0</v>
      </c>
      <c r="BH129" s="214">
        <f>IF(N129="sníž. přenesená",J129,0)</f>
        <v>0</v>
      </c>
      <c r="BI129" s="214">
        <f>IF(N129="nulová",J129,0)</f>
        <v>0</v>
      </c>
      <c r="BJ129" s="15" t="s">
        <v>77</v>
      </c>
      <c r="BK129" s="214">
        <f>ROUND(I129*H129,2)</f>
        <v>0</v>
      </c>
      <c r="BL129" s="15" t="s">
        <v>169</v>
      </c>
      <c r="BM129" s="213" t="s">
        <v>606</v>
      </c>
    </row>
    <row r="130" spans="1:31" s="2" customFormat="1" ht="6.95" customHeight="1">
      <c r="A130" s="36"/>
      <c r="B130" s="57"/>
      <c r="C130" s="58"/>
      <c r="D130" s="58"/>
      <c r="E130" s="58"/>
      <c r="F130" s="58"/>
      <c r="G130" s="58"/>
      <c r="H130" s="58"/>
      <c r="I130" s="58"/>
      <c r="J130" s="58"/>
      <c r="K130" s="58"/>
      <c r="L130" s="42"/>
      <c r="M130" s="36"/>
      <c r="O130" s="36"/>
      <c r="P130" s="36"/>
      <c r="Q130" s="36"/>
      <c r="R130" s="36"/>
      <c r="S130" s="36"/>
      <c r="T130" s="36"/>
      <c r="U130" s="36"/>
      <c r="V130" s="36"/>
      <c r="W130" s="36"/>
      <c r="X130" s="36"/>
      <c r="Y130" s="36"/>
      <c r="Z130" s="36"/>
      <c r="AA130" s="36"/>
      <c r="AB130" s="36"/>
      <c r="AC130" s="36"/>
      <c r="AD130" s="36"/>
      <c r="AE130" s="36"/>
    </row>
  </sheetData>
  <sheetProtection password="CC35" sheet="1" objects="1" scenarios="1" formatColumns="0" formatRows="0" autoFilter="0"/>
  <autoFilter ref="C81:K12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LAPTOP-4PHCBA17\uživatel</dc:creator>
  <cp:keywords/>
  <dc:description/>
  <cp:lastModifiedBy>LAPTOP-4PHCBA17\uživatel</cp:lastModifiedBy>
  <dcterms:created xsi:type="dcterms:W3CDTF">2023-12-11T09:40:57Z</dcterms:created>
  <dcterms:modified xsi:type="dcterms:W3CDTF">2023-12-11T09:41:22Z</dcterms:modified>
  <cp:category/>
  <cp:version/>
  <cp:contentType/>
  <cp:contentStatus/>
</cp:coreProperties>
</file>